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2548AD91-EA1A-4938-9313-FAA4DC204277}"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9" i="12" l="1"/>
  <c r="AA70" i="12"/>
  <c r="AA71" i="12"/>
  <c r="AA72" i="12"/>
  <c r="AA73" i="12"/>
  <c r="AA74" i="12"/>
  <c r="AA75" i="12"/>
  <c r="AA76" i="12"/>
  <c r="AA68" i="12"/>
  <c r="AA8" i="12" l="1"/>
  <c r="AA7" i="12"/>
  <c r="AA29" i="12"/>
  <c r="AA30" i="12"/>
  <c r="AA31" i="12"/>
  <c r="AA32" i="12"/>
  <c r="AA33" i="12"/>
  <c r="AA34" i="12"/>
  <c r="AA35" i="12"/>
  <c r="AA36" i="12"/>
  <c r="AA28" i="12"/>
  <c r="AP23" i="12" l="1"/>
  <c r="Q23" i="12"/>
  <c r="V23" i="12"/>
  <c r="AA23" i="12"/>
  <c r="AF23" i="12"/>
  <c r="AU63" i="12"/>
  <c r="AP63" i="12"/>
  <c r="AF63" i="12"/>
  <c r="AF88" i="12"/>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BW34" i="10"/>
  <c r="C34" i="10"/>
  <c r="BW35" i="10" l="1"/>
  <c r="BW36" i="10" s="1"/>
  <c r="BW37" i="10" s="1"/>
  <c r="BW38" i="10" s="1"/>
  <c r="BW39" i="10" s="1"/>
  <c r="BW40" i="10" s="1"/>
  <c r="BW41" i="10" s="1"/>
  <c r="BW42" i="10" s="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U35" i="10"/>
  <c r="U36" i="10" s="1"/>
  <c r="U37" i="10" s="1"/>
  <c r="AM34" i="10"/>
  <c r="AM35" i="10" s="1"/>
  <c r="BE34" i="10" s="1"/>
  <c r="BE35" i="10" s="1"/>
  <c r="BE36" i="10" s="1"/>
</calcChain>
</file>

<file path=xl/sharedStrings.xml><?xml version="1.0" encoding="utf-8"?>
<sst xmlns="http://schemas.openxmlformats.org/spreadsheetml/2006/main" count="1154" uniqueCount="572">
  <si>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</si>
  <si>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</si>
  <si>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</si>
  <si>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</si>
  <si>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</si>
  <si>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</si>
  <si>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</si>
  <si>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</si>
  <si>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</si>
  <si>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</si>
  <si>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</si>
  <si>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</si>
  <si>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</si>
  <si>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</si>
  <si>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</si>
  <si>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</si>
  <si>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</si>
  <si>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</si>
  <si>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</si>
  <si>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</si>
  <si>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</si>
  <si>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</si>
  <si>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</si>
  <si>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</si>
  <si>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</si>
  <si>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</si>
  <si>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</si>
  <si>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</si>
  <si>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</si>
  <si>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</si>
  <si>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</si>
  <si>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</si>
  <si>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</si>
  <si>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</si>
  <si>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</si>
  <si>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</si>
  <si>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</si>
  <si>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</si>
  <si>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</si>
  <si>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</si>
  <si>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</si>
  <si>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</si>
  <si>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</si>
  <si>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</si>
  <si>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</si>
  <si>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</si>
  <si>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</si>
  <si>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</si>
  <si>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</si>
  <si>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</si>
  <si>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</si>
  <si>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</si>
  <si>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</si>
  <si>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</si>
  <si>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</si>
  <si>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</si>
  <si>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</si>
  <si>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</si>
  <si>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</si>
  <si>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</si>
  <si>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</si>
  <si>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</si>
  <si>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</si>
  <si>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</si>
  <si>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</si>
  <si>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</si>
  <si>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</si>
  <si>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</si>
  <si>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</si>
  <si>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</si>
  <si>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</si>
  <si>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</si>
  <si>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</si>
  <si>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</si>
  <si>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</si>
  <si>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</si>
  <si>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</si>
  <si>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</si>
  <si>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</si>
  <si>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</si>
  <si>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</si>
  <si>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</si>
  <si>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</si>
  <si>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</si>
  <si>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</si>
  <si>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</si>
  <si>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</si>
  <si>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</si>
  <si>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</si>
  <si>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</si>
  <si>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</si>
  <si>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</si>
  <si>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</si>
  <si>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</si>
  <si>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</si>
  <si>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</si>
  <si>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</si>
  <si>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</si>
  <si>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</si>
  <si>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</si>
  <si>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</si>
  <si>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</si>
  <si>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</si>
  <si>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</si>
  <si>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</si>
  <si>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</si>
  <si>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</si>
  <si>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</si>
  <si>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</si>
  <si>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</si>
  <si>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</si>
  <si>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</si>
  <si>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</si>
  <si>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</si>
  <si>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</si>
  <si>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</si>
  <si>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</si>
  <si>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</si>
  <si>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</si>
  <si>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</si>
  <si>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</si>
  <si>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</si>
  <si>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</si>
  <si>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</si>
  <si>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</si>
  <si>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</si>
  <si>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</si>
  <si>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</si>
  <si>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</si>
  <si>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</si>
  <si>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</si>
  <si>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</si>
  <si>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</si>
  <si>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</si>
  <si>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</si>
  <si>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</si>
  <si>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</si>
  <si>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</si>
  <si>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</si>
  <si>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</si>
  <si>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</si>
  <si>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</si>
  <si>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</si>
  <si>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</si>
  <si>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</si>
  <si>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</si>
  <si>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</si>
  <si>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</si>
  <si>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</si>
  <si>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</si>
  <si>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</si>
  <si>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</si>
  <si>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</si>
  <si>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</si>
  <si>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</si>
  <si>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</si>
  <si>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</si>
  <si>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</si>
  <si>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</si>
  <si>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</si>
  <si>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</si>
  <si>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</si>
  <si>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</si>
  <si>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</si>
  <si>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</si>
  <si>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</si>
  <si>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</si>
  <si>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</si>
  <si>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</si>
  <si>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</si>
  <si>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</si>
  <si>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</si>
  <si>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</si>
  <si>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</si>
  <si>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</si>
  <si>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</si>
  <si>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</si>
  <si>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</si>
  <si>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</si>
  <si>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</si>
  <si>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</si>
  <si>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</si>
  <si>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</si>
  <si>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</si>
  <si>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</si>
  <si>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</si>
  <si>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</si>
  <si>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</si>
  <si>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</si>
  <si>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</si>
  <si>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</si>
  <si>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</si>
  <si>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</si>
  <si>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</si>
  <si>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</si>
  <si>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</si>
  <si>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</si>
  <si>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</si>
  <si>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</si>
  <si>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</si>
  <si>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</si>
  <si>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</si>
  <si>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</si>
  <si>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徳島県美波町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</si>
  <si>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</si>
  <si>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</si>
  <si>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</si>
  <si>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</si>
  <si>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</si>
  <si>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</si>
  <si>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</si>
  <si>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</si>
  <si>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</si>
  <si>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</si>
  <si>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</si>
  <si>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</si>
  <si>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</si>
  <si>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</si>
  <si>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</si>
  <si>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</si>
  <si>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</si>
  <si>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</si>
  <si>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</si>
  <si>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</si>
  <si>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</si>
  <si>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</si>
  <si>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</si>
  <si>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</si>
  <si>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</si>
  <si>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</si>
  <si>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</si>
  <si>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</si>
  <si>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</si>
  <si>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</si>
  <si>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</si>
  <si>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</si>
  <si>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</si>
  <si>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</si>
  <si>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</si>
  <si>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</si>
  <si>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</si>
  <si>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</si>
  <si>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</si>
  <si>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</si>
  <si>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</si>
  <si>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</si>
  <si>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</si>
  <si>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</si>
  <si>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</si>
  <si>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</si>
  <si>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</si>
  <si>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</si>
  <si>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</si>
  <si>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</si>
  <si>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</si>
  <si>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</si>
  <si>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</si>
  <si>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</si>
  <si>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</si>
  <si>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</si>
  <si>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</si>
  <si>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</si>
  <si>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</si>
  <si>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</si>
  <si>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</si>
  <si>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</si>
  <si>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</si>
  <si>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</si>
  <si>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</si>
  <si>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</si>
  <si>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</si>
  <si>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</si>
  <si>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</si>
  <si>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</si>
  <si>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</si>
  <si>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</si>
  <si>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</si>
  <si>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</si>
  <si>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</si>
  <si>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</si>
  <si>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</si>
  <si>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</si>
  <si>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</si>
  <si>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</si>
  <si>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</si>
  <si>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</si>
  <si>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</si>
  <si>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</si>
  <si>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</si>
  <si>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</si>
  <si>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</si>
  <si>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</si>
  <si>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</si>
  <si>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</si>
  <si>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</si>
  <si>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</si>
  <si>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</si>
  <si>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</si>
  <si>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</si>
  <si>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</si>
  <si>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</si>
  <si>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</si>
  <si>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</si>
  <si>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</si>
  <si>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</si>
  <si>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</si>
  <si>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</si>
  <si>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</si>
  <si>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</si>
  <si>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</si>
  <si>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</si>
  <si>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</si>
  <si>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</si>
  <si>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</si>
  <si>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</si>
  <si>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</si>
  <si>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</si>
  <si>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</si>
  <si>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</si>
  <si>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</si>
  <si>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</si>
  <si>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</si>
  <si>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</si>
  <si>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</si>
  <si>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</si>
  <si>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</si>
  <si>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</si>
  <si>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</si>
  <si>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</si>
  <si>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</si>
  <si>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</si>
  <si>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</si>
  <si>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</si>
  <si>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</si>
  <si>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</si>
  <si>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</si>
  <si>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</si>
  <si>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</si>
  <si>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</si>
  <si>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</si>
  <si>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</si>
  <si>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</si>
  <si>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</si>
  <si>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</si>
  <si>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</si>
  <si>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</si>
  <si>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</si>
  <si>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</si>
  <si>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</si>
  <si>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</si>
  <si>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</si>
  <si>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</si>
  <si>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</si>
  <si>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</si>
  <si>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徳島県美波町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</si>
  <si>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</si>
  <si>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</si>
  <si>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</si>
  <si>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</si>
  <si>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</si>
  <si>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</si>
  <si>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</si>
  <si>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</si>
  <si>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</si>
  <si>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</si>
  <si>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</si>
  <si>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</si>
  <si>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</si>
  <si>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</si>
  <si>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</si>
  <si>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</si>
  <si>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</si>
  <si>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</si>
  <si>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</si>
  <si>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</si>
  <si>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美波町育英奨学金貸付事業特別会計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</si>
  <si>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</si>
  <si>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</si>
  <si>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</si>
  <si>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</si>
  <si>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</si>
  <si>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</si>
  <si>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</si>
  <si>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</si>
  <si>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</si>
  <si>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</si>
  <si>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</si>
  <si>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</si>
  <si>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</si>
  <si>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美波町国民健康保険事業特別会計</t>
    <phoneticPr fontId="5"/>
  </si>
  <si>
    <t>美波町国民健康保険診療所特別会計</t>
    <phoneticPr fontId="5"/>
  </si>
  <si>
    <t>美波町介護保険事業特別会計</t>
    <phoneticPr fontId="5"/>
  </si>
  <si>
    <t>美波町後期高齢者医療特別会計</t>
    <phoneticPr fontId="5"/>
  </si>
  <si>
    <t>美波町病院事業会計</t>
    <phoneticPr fontId="5"/>
  </si>
  <si>
    <t>法適用企業</t>
    <phoneticPr fontId="5"/>
  </si>
  <si>
    <t>美波町水道事業会計</t>
    <phoneticPr fontId="5"/>
  </si>
  <si>
    <t>美波町簡易水道事業特別会計</t>
    <phoneticPr fontId="5"/>
  </si>
  <si>
    <t>法非適用企業</t>
    <phoneticPr fontId="5"/>
  </si>
  <si>
    <t>美波町公共下水道事業特別会計</t>
    <phoneticPr fontId="5"/>
  </si>
  <si>
    <t>美波町漁業集落排水事業特別会計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</si>
  <si>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</si>
  <si>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</si>
  <si>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</si>
  <si>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</si>
  <si>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</si>
  <si>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</si>
  <si>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</si>
  <si>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</si>
  <si>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</si>
  <si>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</si>
  <si>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</si>
  <si>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</si>
  <si>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</si>
  <si>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</si>
  <si>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</si>
  <si>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</si>
  <si>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</si>
  <si>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</si>
  <si>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</si>
  <si>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</si>
  <si>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</si>
  <si>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</si>
  <si>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</si>
  <si>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</si>
  <si>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</si>
  <si>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</si>
  <si>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</si>
  <si>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</si>
  <si>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</si>
  <si>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</si>
  <si>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</si>
  <si>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</si>
  <si>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</si>
  <si>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</si>
  <si>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</si>
  <si>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</si>
  <si>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</si>
  <si>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</si>
  <si>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</si>
  <si>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</si>
  <si>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</si>
  <si>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</si>
  <si>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</si>
  <si>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</si>
  <si>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</si>
  <si>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</si>
  <si>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</si>
  <si>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</si>
  <si>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</si>
  <si>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</si>
  <si>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</si>
  <si>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</si>
  <si>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</si>
  <si>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</si>
  <si>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</si>
  <si>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</si>
  <si>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</si>
  <si>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</si>
  <si>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</si>
  <si>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</si>
  <si>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</si>
  <si>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</si>
  <si>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</si>
  <si>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</si>
  <si>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</si>
  <si>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</si>
  <si>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</si>
  <si>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</si>
  <si>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</si>
  <si>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</si>
  <si>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</si>
  <si>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</si>
  <si>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</si>
  <si>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</si>
  <si>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</si>
  <si>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</si>
  <si>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</si>
  <si>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</si>
  <si>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</si>
  <si>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</si>
  <si>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</si>
  <si>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</si>
  <si>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</si>
  <si>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</si>
  <si>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</si>
  <si>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</si>
  <si>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</si>
  <si>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</si>
  <si>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</si>
  <si>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</si>
  <si>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</si>
  <si>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</si>
  <si>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</si>
  <si>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</si>
  <si>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</si>
  <si>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</si>
  <si>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</si>
  <si>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</si>
  <si>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</si>
  <si>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</si>
  <si>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</si>
  <si>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</si>
  <si>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</si>
  <si>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</si>
  <si>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</si>
  <si>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</si>
  <si>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</si>
  <si>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</si>
  <si>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</si>
  <si>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</si>
  <si>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</si>
  <si>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</si>
  <si>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</si>
  <si>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</si>
  <si>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</si>
  <si>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</si>
  <si>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</si>
  <si>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</si>
  <si>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</si>
  <si>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</si>
  <si>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</si>
  <si>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</si>
  <si>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</si>
  <si>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</si>
  <si>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</si>
  <si>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</si>
  <si>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</si>
  <si>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</si>
  <si>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</si>
  <si>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</si>
  <si>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</si>
  <si>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</si>
  <si>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</si>
  <si>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</si>
  <si>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</si>
  <si>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8.09</t>
  </si>
  <si>
    <t>▲ 6.89</t>
  </si>
  <si>
    <t>▲ 0.18</t>
  </si>
  <si>
    <t>▲ 2.90</t>
  </si>
  <si>
    <t>▲ 4.84</t>
  </si>
  <si>
    <t>美波町水道事業会計</t>
  </si>
  <si>
    <t>美波町介護保険事業特別会計</t>
  </si>
  <si>
    <t>一般会計</t>
  </si>
  <si>
    <t>美波町病院事業会計</t>
  </si>
  <si>
    <t>美波町育英奨学金貸付事業特別会計</t>
  </si>
  <si>
    <t>美波町国民健康保険診療所特別会計</t>
  </si>
  <si>
    <t>美波町簡易水道事業特別会計</t>
  </si>
  <si>
    <t>美波町漁業集落排水事業特別会計</t>
  </si>
  <si>
    <t>その他会計（赤字）</t>
  </si>
  <si>
    <t>その他会計（黒字）</t>
  </si>
  <si>
    <t>R01</t>
    <phoneticPr fontId="5"/>
  </si>
  <si>
    <t>R02</t>
    <phoneticPr fontId="5"/>
  </si>
  <si>
    <t>R03</t>
    <phoneticPr fontId="5"/>
  </si>
  <si>
    <t>R04</t>
    <phoneticPr fontId="5"/>
  </si>
  <si>
    <t>R05</t>
    <phoneticPr fontId="5"/>
  </si>
  <si>
    <t>まちづくり基金</t>
  </si>
  <si>
    <t>育英奨学金基金</t>
  </si>
  <si>
    <t>ふるさと応援基金</t>
    <rPh sb="4" eb="6">
      <t>オウエン</t>
    </rPh>
    <rPh sb="6" eb="8">
      <t>キキン</t>
    </rPh>
    <phoneticPr fontId="2"/>
  </si>
  <si>
    <t>まち・ひと・しごと創世推進基金</t>
    <rPh sb="9" eb="11">
      <t>ソウセイ</t>
    </rPh>
    <rPh sb="11" eb="13">
      <t>スイシン</t>
    </rPh>
    <rPh sb="13" eb="15">
      <t>キキン</t>
    </rPh>
    <phoneticPr fontId="10"/>
  </si>
  <si>
    <t>地域福祉基金</t>
    <rPh sb="0" eb="2">
      <t>チイキ</t>
    </rPh>
    <rPh sb="2" eb="4">
      <t>フクシ</t>
    </rPh>
    <rPh sb="4" eb="6">
      <t>キキン</t>
    </rPh>
    <phoneticPr fontId="10"/>
  </si>
  <si>
    <t>株式会社道の駅</t>
    <phoneticPr fontId="2"/>
  </si>
  <si>
    <t>-</t>
    <phoneticPr fontId="10"/>
  </si>
  <si>
    <t>徳島県市町村議会議員公務災害補償等組合</t>
  </si>
  <si>
    <t>徳島県市町村総合事務組合（一般会計）</t>
  </si>
  <si>
    <t>徳島県市町村総合事務組合（徳島滞納整理機構特別会計）</t>
  </si>
  <si>
    <t>徳島県後期高齢者医療広域連合（一般会計）</t>
  </si>
  <si>
    <t>徳島県後期高齢者医療広域連合（特別会計）</t>
  </si>
  <si>
    <t>海部老人ホーム町村組合</t>
  </si>
  <si>
    <t>海部郡衛生処理事務組合</t>
  </si>
  <si>
    <t>海部消防組合</t>
  </si>
  <si>
    <t>海部郡特別養護老人ホーム事務組合</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</si>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</sst>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A199-46B8-8B6E-3F995DC2FE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177119</c:v>
                </c:pt>
                <c:pt idx="1">
                  <c:v>139665</c:v>
                </c:pt>
                <c:pt idx="2">
                  <c:v>191467</c:v>
                </c:pt>
                <c:pt idx="3">
                  <c:v>196460</c:v>
                </c:pt>
                <c:pt idx="4">
                  <c:v>200505</c:v>
                </c:pt>
              </c:numCache>
            </c:numRef>
          </c:val>
          <c:smooth val="0"/>
          <c:extLst>
            <c:ext xmlns:c16="http://schemas.microsoft.com/office/drawing/2014/chart" uri="{C3380CC4-5D6E-409C-BE32-E72D297353CC}">
              <c16:uniqueId val="{00000001-A199-46B8-8B6E-3F995DC2FE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7.26</c:v>
                </c:pt>
                <c:pt idx="1">
                  <c:v>8.07</c:v>
                </c:pt>
                <c:pt idx="2">
                  <c:v>7.25</c:v>
                </c:pt>
                <c:pt idx="3">
                  <c:v>4.5</c:v>
                </c:pt>
                <c:pt idx="4">
                  <c:v>5.4</c:v>
                </c:pt>
              </c:numCache>
            </c:numRef>
          </c:val>
          <c:extLst>
            <c:ext xmlns:c16="http://schemas.microsoft.com/office/drawing/2014/chart" uri="{C3380CC4-5D6E-409C-BE32-E72D297353CC}">
              <c16:uniqueId val="{00000000-6B83-4FCF-9889-2CB17154B0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53.18</c:v>
                </c:pt>
                <c:pt idx="1">
                  <c:v>42.43</c:v>
                </c:pt>
                <c:pt idx="2">
                  <c:v>40.18</c:v>
                </c:pt>
                <c:pt idx="3">
                  <c:v>41.17</c:v>
                </c:pt>
                <c:pt idx="4">
                  <c:v>35.67</c:v>
                </c:pt>
              </c:numCache>
            </c:numRef>
          </c:val>
          <c:extLst>
            <c:ext xmlns:c16="http://schemas.microsoft.com/office/drawing/2014/chart" uri="{C3380CC4-5D6E-409C-BE32-E72D297353CC}">
              <c16:uniqueId val="{00000001-6B83-4FCF-9889-2CB17154B0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-8.09</c:v>
                </c:pt>
                <c:pt idx="1">
                  <c:v>-6.89</c:v>
                </c:pt>
                <c:pt idx="2">
                  <c:v>-0.18</c:v>
                </c:pt>
                <c:pt idx="3">
                  <c:v>-2.9</c:v>
                </c:pt>
                <c:pt idx="4">
                  <c:v>-4.84</c:v>
                </c:pt>
              </c:numCache>
            </c:numRef>
          </c:val>
          <c:smooth val="0"/>
          <c:extLst>
            <c:ext xmlns:c16="http://schemas.microsoft.com/office/drawing/2014/chart" uri="{C3380CC4-5D6E-409C-BE32-E72D297353CC}">
              <c16:uniqueId val="{00000002-6B83-4FCF-9889-2CB17154B0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0.31</c:v>
                </c:pt>
                <c:pt idx="4">
                  <c:v>#N/A</c:v>
                </c:pt>
                <c:pt idx="5">
                  <c:v>0.35</c:v>
                </c:pt>
                <c:pt idx="6">
                  <c:v>#N/A</c:v>
                </c:pt>
                <c:pt idx="7">
                  <c:v>0.56000000000000005</c:v>
                </c:pt>
                <c:pt idx="8">
                  <c:v>#N/A</c:v>
                </c:pt>
                <c:pt idx="9">
                  <c:v>0.04</c:v>
                </c:pt>
              </c:numCache>
            </c:numRef>
          </c:val>
          <c:extLst>
            <c:ext xmlns:c16="http://schemas.microsoft.com/office/drawing/2014/chart" uri="{C3380CC4-5D6E-409C-BE32-E72D297353CC}">
              <c16:uniqueId val="{00000000-159D-4BBD-AEEF-FD89EAB461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9D-4BBD-AEEF-FD89EAB4611B}"/>
            </c:ext>
          </c:extLst>
        </c:ser>
        <c:ser>
          <c:idx val="2"/>
          <c:order val="2"/>
          <c:tx>
            <c:strRef>
              <c:f>データシート!$A$29</c:f>
              <c:strCache>
                <c:ptCount val="1"/>
                <c:pt idx="0">
                  <c:v>美波町漁業集落排水事業特別会計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2-159D-4BBD-AEEF-FD89EAB4611B}"/>
            </c:ext>
          </c:extLst>
        </c:ser>
        <c:ser>
          <c:idx val="3"/>
          <c:order val="3"/>
          <c:tx>
            <c:strRef>
              <c:f>データシート!$A$30</c:f>
              <c:strCache>
                <c:ptCount val="1"/>
                <c:pt idx="0">
                  <c:v>美波町簡易水道事業特別会計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0.31</c:v>
                </c:pt>
                <c:pt idx="2">
                  <c:v>#N/A</c:v>
                </c:pt>
                <c:pt idx="3">
                  <c:v>0.31</c:v>
                </c:pt>
                <c:pt idx="4">
                  <c:v>#N/A</c:v>
                </c:pt>
                <c:pt idx="5">
                  <c:v>0.33</c:v>
                </c:pt>
                <c:pt idx="6">
                  <c:v>#N/A</c:v>
                </c:pt>
                <c:pt idx="7">
                  <c:v>0.36</c:v>
                </c:pt>
                <c:pt idx="8">
                  <c:v>#N/A</c:v>
                </c:pt>
                <c:pt idx="9">
                  <c:v>0.21</c:v>
                </c:pt>
              </c:numCache>
            </c:numRef>
          </c:val>
          <c:extLst>
            <c:ext xmlns:c16="http://schemas.microsoft.com/office/drawing/2014/chart" uri="{C3380CC4-5D6E-409C-BE32-E72D297353CC}">
              <c16:uniqueId val="{00000003-159D-4BBD-AEEF-FD89EAB4611B}"/>
            </c:ext>
          </c:extLst>
        </c:ser>
        <c:ser>
          <c:idx val="4"/>
          <c:order val="4"/>
          <c:tx>
            <c:strRef>
              <c:f>データシート!$A$31</c:f>
              <c:strCache>
                <c:ptCount val="1"/>
                <c:pt idx="0">
                  <c:v>美波町国民健康保険診療所特別会計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c:v>
                </c:pt>
                <c:pt idx="2">
                  <c:v>#N/A</c:v>
                </c:pt>
                <c:pt idx="3">
                  <c:v>0.26</c:v>
                </c:pt>
                <c:pt idx="4">
                  <c:v>#N/A</c:v>
                </c:pt>
                <c:pt idx="5">
                  <c:v>0.35</c:v>
                </c:pt>
                <c:pt idx="6">
                  <c:v>#N/A</c:v>
                </c:pt>
                <c:pt idx="7">
                  <c:v>0.47</c:v>
                </c:pt>
                <c:pt idx="8">
                  <c:v>#N/A</c:v>
                </c:pt>
                <c:pt idx="9">
                  <c:v>0.36</c:v>
                </c:pt>
              </c:numCache>
            </c:numRef>
          </c:val>
          <c:extLst>
            <c:ext xmlns:c16="http://schemas.microsoft.com/office/drawing/2014/chart" uri="{C3380CC4-5D6E-409C-BE32-E72D297353CC}">
              <c16:uniqueId val="{00000004-159D-4BBD-AEEF-FD89EAB4611B}"/>
            </c:ext>
          </c:extLst>
        </c:ser>
        <c:ser>
          <c:idx val="5"/>
          <c:order val="5"/>
          <c:tx>
            <c:strRef>
              <c:f>データシート!$A$32</c:f>
              <c:strCache>
                <c:ptCount val="1"/>
                <c:pt idx="0">
                  <c:v>美波町育英奨学金貸付事業特別会計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0.37</c:v>
                </c:pt>
                <c:pt idx="2">
                  <c:v>#N/A</c:v>
                </c:pt>
                <c:pt idx="3">
                  <c:v>0.43</c:v>
                </c:pt>
                <c:pt idx="4">
                  <c:v>#N/A</c:v>
                </c:pt>
                <c:pt idx="5">
                  <c:v>0.49</c:v>
                </c:pt>
                <c:pt idx="6">
                  <c:v>#N/A</c:v>
                </c:pt>
                <c:pt idx="7">
                  <c:v>0.49</c:v>
                </c:pt>
                <c:pt idx="8">
                  <c:v>#N/A</c:v>
                </c:pt>
                <c:pt idx="9">
                  <c:v>0.51</c:v>
                </c:pt>
              </c:numCache>
            </c:numRef>
          </c:val>
          <c:extLst>
            <c:ext xmlns:c16="http://schemas.microsoft.com/office/drawing/2014/chart" uri="{C3380CC4-5D6E-409C-BE32-E72D297353CC}">
              <c16:uniqueId val="{00000005-159D-4BBD-AEEF-FD89EAB4611B}"/>
            </c:ext>
          </c:extLst>
        </c:ser>
        <c:ser>
          <c:idx val="6"/>
          <c:order val="6"/>
          <c:tx>
            <c:strRef>
              <c:f>データシート!$A$33</c:f>
              <c:strCache>
                <c:ptCount val="1"/>
                <c:pt idx="0">
                  <c:v>美波町病院事業会計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9.49</c:v>
                </c:pt>
                <c:pt idx="2">
                  <c:v>#N/A</c:v>
                </c:pt>
                <c:pt idx="3">
                  <c:v>8.18</c:v>
                </c:pt>
                <c:pt idx="4">
                  <c:v>#N/A</c:v>
                </c:pt>
                <c:pt idx="5">
                  <c:v>7.81</c:v>
                </c:pt>
                <c:pt idx="6">
                  <c:v>#N/A</c:v>
                </c:pt>
                <c:pt idx="7">
                  <c:v>5.77</c:v>
                </c:pt>
                <c:pt idx="8">
                  <c:v>#N/A</c:v>
                </c:pt>
                <c:pt idx="9">
                  <c:v>4.82</c:v>
                </c:pt>
              </c:numCache>
            </c:numRef>
          </c:val>
          <c:extLst>
            <c:ext xmlns:c16="http://schemas.microsoft.com/office/drawing/2014/chart" uri="{C3380CC4-5D6E-409C-BE32-E72D297353CC}">
              <c16:uniqueId val="{00000006-159D-4BBD-AEEF-FD89EAB4611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6.88</c:v>
                </c:pt>
                <c:pt idx="2">
                  <c:v>#N/A</c:v>
                </c:pt>
                <c:pt idx="3">
                  <c:v>7.63</c:v>
                </c:pt>
                <c:pt idx="4">
                  <c:v>#N/A</c:v>
                </c:pt>
                <c:pt idx="5">
                  <c:v>6.75</c:v>
                </c:pt>
                <c:pt idx="6">
                  <c:v>#N/A</c:v>
                </c:pt>
                <c:pt idx="7">
                  <c:v>4</c:v>
                </c:pt>
                <c:pt idx="8">
                  <c:v>#N/A</c:v>
                </c:pt>
                <c:pt idx="9">
                  <c:v>4.8899999999999997</c:v>
                </c:pt>
              </c:numCache>
            </c:numRef>
          </c:val>
          <c:extLst>
            <c:ext xmlns:c16="http://schemas.microsoft.com/office/drawing/2014/chart" uri="{C3380CC4-5D6E-409C-BE32-E72D297353CC}">
              <c16:uniqueId val="{00000007-159D-4BBD-AEEF-FD89EAB4611B}"/>
            </c:ext>
          </c:extLst>
        </c:ser>
        <c:ser>
          <c:idx val="8"/>
          <c:order val="8"/>
          <c:tx>
            <c:strRef>
              <c:f>データシート!$A$35</c:f>
              <c:strCache>
                <c:ptCount val="1"/>
                <c:pt idx="0">
                  <c:v>美波町介護保険事業特別会計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3.88</c:v>
                </c:pt>
                <c:pt idx="2">
                  <c:v>#N/A</c:v>
                </c:pt>
                <c:pt idx="3">
                  <c:v>2.77</c:v>
                </c:pt>
                <c:pt idx="4">
                  <c:v>#N/A</c:v>
                </c:pt>
                <c:pt idx="5">
                  <c:v>2.85</c:v>
                </c:pt>
                <c:pt idx="6">
                  <c:v>#N/A</c:v>
                </c:pt>
                <c:pt idx="7">
                  <c:v>3.84</c:v>
                </c:pt>
                <c:pt idx="8">
                  <c:v>#N/A</c:v>
                </c:pt>
                <c:pt idx="9">
                  <c:v>5</c:v>
                </c:pt>
              </c:numCache>
            </c:numRef>
          </c:val>
          <c:extLst>
            <c:ext xmlns:c16="http://schemas.microsoft.com/office/drawing/2014/chart" uri="{C3380CC4-5D6E-409C-BE32-E72D297353CC}">
              <c16:uniqueId val="{00000008-159D-4BBD-AEEF-FD89EAB4611B}"/>
            </c:ext>
          </c:extLst>
        </c:ser>
        <c:ser>
          <c:idx val="9"/>
          <c:order val="9"/>
          <c:tx>
            <c:strRef>
              <c:f>データシート!$A$36</c:f>
              <c:strCache>
                <c:ptCount val="1"/>
                <c:pt idx="0">
                  <c:v>美波町水道事業会計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5.47</c:v>
                </c:pt>
                <c:pt idx="2">
                  <c:v>#N/A</c:v>
                </c:pt>
                <c:pt idx="3">
                  <c:v>6.4</c:v>
                </c:pt>
                <c:pt idx="4">
                  <c:v>#N/A</c:v>
                </c:pt>
                <c:pt idx="5">
                  <c:v>6.26</c:v>
                </c:pt>
                <c:pt idx="6">
                  <c:v>#N/A</c:v>
                </c:pt>
                <c:pt idx="7">
                  <c:v>6.25</c:v>
                </c:pt>
                <c:pt idx="8">
                  <c:v>#N/A</c:v>
                </c:pt>
                <c:pt idx="9">
                  <c:v>5.3</c:v>
                </c:pt>
              </c:numCache>
            </c:numRef>
          </c:val>
          <c:extLst>
            <c:ext xmlns:c16="http://schemas.microsoft.com/office/drawing/2014/chart" uri="{C3380CC4-5D6E-409C-BE32-E72D297353CC}">
              <c16:uniqueId val="{00000009-159D-4BBD-AEEF-FD89EAB461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676</c:v>
                </c:pt>
                <c:pt idx="5">
                  <c:v>712</c:v>
                </c:pt>
                <c:pt idx="8">
                  <c:v>745</c:v>
                </c:pt>
                <c:pt idx="11">
                  <c:v>780</c:v>
                </c:pt>
                <c:pt idx="14">
                  <c:v>742</c:v>
                </c:pt>
              </c:numCache>
            </c:numRef>
          </c:val>
          <c:extLst>
            <c:ext xmlns:c16="http://schemas.microsoft.com/office/drawing/2014/chart" uri="{C3380CC4-5D6E-409C-BE32-E72D297353CC}">
              <c16:uniqueId val="{00000000-C55E-48EB-AF1F-36E032928D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5E-48EB-AF1F-36E032928D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55E-48EB-AF1F-36E032928D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9</c:v>
                </c:pt>
                <c:pt idx="6">
                  <c:v>0</c:v>
                </c:pt>
                <c:pt idx="9">
                  <c:v>0</c:v>
                </c:pt>
                <c:pt idx="12">
                  <c:v>0</c:v>
                </c:pt>
              </c:numCache>
            </c:numRef>
          </c:val>
          <c:extLst>
            <c:ext xmlns:c16="http://schemas.microsoft.com/office/drawing/2014/chart" uri="{C3380CC4-5D6E-409C-BE32-E72D297353CC}">
              <c16:uniqueId val="{00000003-C55E-48EB-AF1F-36E032928D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117</c:v>
                </c:pt>
                <c:pt idx="3">
                  <c:v>126</c:v>
                </c:pt>
                <c:pt idx="6">
                  <c:v>114</c:v>
                </c:pt>
                <c:pt idx="9">
                  <c:v>170</c:v>
                </c:pt>
                <c:pt idx="12">
                  <c:v>154</c:v>
                </c:pt>
              </c:numCache>
            </c:numRef>
          </c:val>
          <c:extLst>
            <c:ext xmlns:c16="http://schemas.microsoft.com/office/drawing/2014/chart" uri="{C3380CC4-5D6E-409C-BE32-E72D297353CC}">
              <c16:uniqueId val="{00000004-C55E-48EB-AF1F-36E032928D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5E-48EB-AF1F-36E032928D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5E-48EB-AF1F-36E032928D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737</c:v>
                </c:pt>
                <c:pt idx="3">
                  <c:v>768</c:v>
                </c:pt>
                <c:pt idx="6">
                  <c:v>846</c:v>
                </c:pt>
                <c:pt idx="9">
                  <c:v>916</c:v>
                </c:pt>
                <c:pt idx="12">
                  <c:v>912</c:v>
                </c:pt>
              </c:numCache>
            </c:numRef>
          </c:val>
          <c:extLst>
            <c:ext xmlns:c16="http://schemas.microsoft.com/office/drawing/2014/chart" uri="{C3380CC4-5D6E-409C-BE32-E72D297353CC}">
              <c16:uniqueId val="{00000007-C55E-48EB-AF1F-36E032928D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187</c:v>
                </c:pt>
                <c:pt idx="2">
                  <c:v>#N/A</c:v>
                </c:pt>
                <c:pt idx="3">
                  <c:v>#N/A</c:v>
                </c:pt>
                <c:pt idx="4">
                  <c:v>191</c:v>
                </c:pt>
                <c:pt idx="5">
                  <c:v>#N/A</c:v>
                </c:pt>
                <c:pt idx="6">
                  <c:v>#N/A</c:v>
                </c:pt>
                <c:pt idx="7">
                  <c:v>215</c:v>
                </c:pt>
                <c:pt idx="8">
                  <c:v>#N/A</c:v>
                </c:pt>
                <c:pt idx="9">
                  <c:v>#N/A</c:v>
                </c:pt>
                <c:pt idx="10">
                  <c:v>306</c:v>
                </c:pt>
                <c:pt idx="11">
                  <c:v>#N/A</c:v>
                </c:pt>
                <c:pt idx="12">
                  <c:v>#N/A</c:v>
                </c:pt>
                <c:pt idx="13">
                  <c:v>324</c:v>
                </c:pt>
                <c:pt idx="14">
                  <c:v>#N/A</c:v>
                </c:pt>
              </c:numCache>
            </c:numRef>
          </c:val>
          <c:smooth val="0"/>
          <c:extLst>
            <c:ext xmlns:c16="http://schemas.microsoft.com/office/drawing/2014/chart" uri="{C3380CC4-5D6E-409C-BE32-E72D297353CC}">
              <c16:uniqueId val="{00000008-C55E-48EB-AF1F-36E032928D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7446</c:v>
                </c:pt>
                <c:pt idx="5">
                  <c:v>7370</c:v>
                </c:pt>
                <c:pt idx="8">
                  <c:v>7274</c:v>
                </c:pt>
                <c:pt idx="11">
                  <c:v>7102</c:v>
                </c:pt>
                <c:pt idx="14">
                  <c:v>7072</c:v>
                </c:pt>
              </c:numCache>
            </c:numRef>
          </c:val>
          <c:extLst>
            <c:ext xmlns:c16="http://schemas.microsoft.com/office/drawing/2014/chart" uri="{C3380CC4-5D6E-409C-BE32-E72D297353CC}">
              <c16:uniqueId val="{00000000-6A4F-4256-B124-78C45A3FC3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c:v>
                </c:pt>
                <c:pt idx="5">
                  <c:v>26</c:v>
                </c:pt>
                <c:pt idx="8">
                  <c:v>18</c:v>
                </c:pt>
                <c:pt idx="11">
                  <c:v>52</c:v>
                </c:pt>
                <c:pt idx="14">
                  <c:v>50</c:v>
                </c:pt>
              </c:numCache>
            </c:numRef>
          </c:val>
          <c:extLst>
            <c:ext xmlns:c16="http://schemas.microsoft.com/office/drawing/2014/chart" uri="{C3380CC4-5D6E-409C-BE32-E72D297353CC}">
              <c16:uniqueId val="{00000001-6A4F-4256-B124-78C45A3FC3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3140</c:v>
                </c:pt>
                <c:pt idx="5">
                  <c:v>2804</c:v>
                </c:pt>
                <c:pt idx="8">
                  <c:v>2816</c:v>
                </c:pt>
                <c:pt idx="11">
                  <c:v>2768</c:v>
                </c:pt>
                <c:pt idx="14">
                  <c:v>2369</c:v>
                </c:pt>
              </c:numCache>
            </c:numRef>
          </c:val>
          <c:extLst>
            <c:ext xmlns:c16="http://schemas.microsoft.com/office/drawing/2014/chart" uri="{C3380CC4-5D6E-409C-BE32-E72D297353CC}">
              <c16:uniqueId val="{00000002-6A4F-4256-B124-78C45A3FC3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4F-4256-B124-78C45A3FC3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4F-4256-B124-78C45A3FC3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4F-4256-B124-78C45A3FC3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689</c:v>
                </c:pt>
                <c:pt idx="3">
                  <c:v>635</c:v>
                </c:pt>
                <c:pt idx="6">
                  <c:v>655</c:v>
                </c:pt>
                <c:pt idx="9">
                  <c:v>532</c:v>
                </c:pt>
                <c:pt idx="12">
                  <c:v>541</c:v>
                </c:pt>
              </c:numCache>
            </c:numRef>
          </c:val>
          <c:extLst>
            <c:ext xmlns:c16="http://schemas.microsoft.com/office/drawing/2014/chart" uri="{C3380CC4-5D6E-409C-BE32-E72D297353CC}">
              <c16:uniqueId val="{00000006-6A4F-4256-B124-78C45A3FC3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7-6A4F-4256-B124-78C45A3FC3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1766</c:v>
                </c:pt>
                <c:pt idx="3">
                  <c:v>1938</c:v>
                </c:pt>
                <c:pt idx="6">
                  <c:v>1873</c:v>
                </c:pt>
                <c:pt idx="9">
                  <c:v>2145</c:v>
                </c:pt>
                <c:pt idx="12">
                  <c:v>2234</c:v>
                </c:pt>
              </c:numCache>
            </c:numRef>
          </c:val>
          <c:extLst>
            <c:ext xmlns:c16="http://schemas.microsoft.com/office/drawing/2014/chart" uri="{C3380CC4-5D6E-409C-BE32-E72D297353CC}">
              <c16:uniqueId val="{00000008-6A4F-4256-B124-78C45A3FC3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A4F-4256-B124-78C45A3FC3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8287</c:v>
                </c:pt>
                <c:pt idx="3">
                  <c:v>8179</c:v>
                </c:pt>
                <c:pt idx="6">
                  <c:v>8102</c:v>
                </c:pt>
                <c:pt idx="9">
                  <c:v>7846</c:v>
                </c:pt>
                <c:pt idx="12">
                  <c:v>7631</c:v>
                </c:pt>
              </c:numCache>
            </c:numRef>
          </c:val>
          <c:extLst>
            <c:ext xmlns:c16="http://schemas.microsoft.com/office/drawing/2014/chart" uri="{C3380CC4-5D6E-409C-BE32-E72D297353CC}">
              <c16:uniqueId val="{0000000A-6A4F-4256-B124-78C45A3FC3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118</c:v>
                </c:pt>
                <c:pt idx="2">
                  <c:v>#N/A</c:v>
                </c:pt>
                <c:pt idx="3">
                  <c:v>#N/A</c:v>
                </c:pt>
                <c:pt idx="4">
                  <c:v>552</c:v>
                </c:pt>
                <c:pt idx="5">
                  <c:v>#N/A</c:v>
                </c:pt>
                <c:pt idx="6">
                  <c:v>#N/A</c:v>
                </c:pt>
                <c:pt idx="7">
                  <c:v>522</c:v>
                </c:pt>
                <c:pt idx="8">
                  <c:v>#N/A</c:v>
                </c:pt>
                <c:pt idx="9">
                  <c:v>#N/A</c:v>
                </c:pt>
                <c:pt idx="10">
                  <c:v>602</c:v>
                </c:pt>
                <c:pt idx="11">
                  <c:v>#N/A</c:v>
                </c:pt>
                <c:pt idx="12">
                  <c:v>#N/A</c:v>
                </c:pt>
                <c:pt idx="13">
                  <c:v>914</c:v>
                </c:pt>
                <c:pt idx="14">
                  <c:v>#N/A</c:v>
                </c:pt>
              </c:numCache>
            </c:numRef>
          </c:val>
          <c:smooth val="0"/>
          <c:extLst>
            <c:ext xmlns:c16="http://schemas.microsoft.com/office/drawing/2014/chart" uri="{C3380CC4-5D6E-409C-BE32-E72D297353CC}">
              <c16:uniqueId val="{0000000B-6A4F-4256-B124-78C45A3FC3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1577</c:v>
                </c:pt>
                <c:pt idx="1">
                  <c:v>1578</c:v>
                </c:pt>
                <c:pt idx="2">
                  <c:v>1360</c:v>
                </c:pt>
              </c:numCache>
            </c:numRef>
          </c:val>
          <c:extLst>
            <c:ext xmlns:c16="http://schemas.microsoft.com/office/drawing/2014/chart" uri="{C3380CC4-5D6E-409C-BE32-E72D297353CC}">
              <c16:uniqueId val="{00000000-3E2D-4DFA-8B3B-A257488509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830</c:v>
                </c:pt>
                <c:pt idx="1">
                  <c:v>781</c:v>
                </c:pt>
                <c:pt idx="2">
                  <c:v>600</c:v>
                </c:pt>
              </c:numCache>
            </c:numRef>
          </c:val>
          <c:extLst>
            <c:ext xmlns:c16="http://schemas.microsoft.com/office/drawing/2014/chart" uri="{C3380CC4-5D6E-409C-BE32-E72D297353CC}">
              <c16:uniqueId val="{00000001-3E2D-4DFA-8B3B-A257488509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1535</c:v>
                </c:pt>
                <c:pt idx="1">
                  <c:v>1567</c:v>
                </c:pt>
                <c:pt idx="2">
                  <c:v>1513</c:v>
                </c:pt>
              </c:numCache>
            </c:numRef>
          </c:val>
          <c:extLst>
            <c:ext xmlns:c16="http://schemas.microsoft.com/office/drawing/2014/chart" uri="{C3380CC4-5D6E-409C-BE32-E72D297353CC}">
              <c16:uniqueId val="{00000002-3E2D-4DFA-8B3B-A257488509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5,917
5,851
140.74
6,867,997
6,557,299
205,984
3,812,960
7,630,757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人口減少や少子高齢化、大型事業所が少ないことから、地方税収が乏しく、類似団体数値を大幅に下回っている。</a:t>
          </a:r>
        </a:p>
        <a:p>
          <a:r>
            <a:rPr kumimoji="1" lang="ja-JP" altLang="en-US" sz="1300">
              <a:latin typeface="ＭＳ Ｐゴシック" panose="020B0600070205080204" pitchFamily="50" charset="-128"/>
              <a:ea typeface="ＭＳ Ｐゴシック" panose="020B0600070205080204" pitchFamily="50" charset="-128"/>
            </a:rPr>
            <a:t>今後は、税の徴収力を強化することに努めるとともに、地方創生事業により、新しい地域産業の創出や、活力あるまちづくり施策を展開しつつ、事務事業や組織機構の見直し、民間委託の推進、定員管理・給与の適正化を進め、経常的経費の抑制等、歳出の徹底した見直しを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年度は地方交付税の増額があり、経常収支比率が改善されたが、全国的に同様の傾向があるため、あくまで一時的なものである。</a:t>
          </a:r>
        </a:p>
        <a:p>
          <a:r>
            <a:rPr kumimoji="1" lang="ja-JP" altLang="en-US" sz="1300">
              <a:latin typeface="ＭＳ Ｐゴシック" panose="020B0600070205080204" pitchFamily="50" charset="-128"/>
              <a:ea typeface="ＭＳ Ｐゴシック" panose="020B0600070205080204" pitchFamily="50" charset="-128"/>
            </a:rPr>
            <a:t>今後の見込みとして、人口減少による税収減や、地方交付税の縮減、大規模事業に伴う地方債発行、これに伴う公債費の増加、各特別会計及び事業会計の収支不足を補う財政補填の増額が予想されるため、一層の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65</xdr:row>
      <xdr:rowOff>4656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4434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62019</xdr:rowOff>
    </xdr:from>
    <xdr:to>
      <xdr:col>19</xdr:col>
      <xdr:colOff>133350</xdr:colOff>
      <xdr:row>64</xdr:row>
      <xdr:rowOff>71544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6336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62019</xdr:rowOff>
    </xdr:from>
    <xdr:to>
      <xdr:col>15</xdr:col>
      <xdr:colOff>82550</xdr:colOff>
      <xdr:row>64</xdr:row>
      <xdr:rowOff>87630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63369"/>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7196</xdr:rowOff>
    </xdr:from>
    <xdr:to>
      <xdr:col>11</xdr:col>
      <xdr:colOff>31750</xdr:colOff>
      <xdr:row>64</xdr:row>
      <xdr:rowOff>87630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799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11219</xdr:rowOff>
    </xdr:from>
    <xdr:to>
      <xdr:col>15</xdr:col>
      <xdr:colOff>133350</xdr:colOff>
      <xdr:row>63</xdr:row>
      <xdr:rowOff>112819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97596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類似団体よりも上回ることとなった。</a:t>
          </a:r>
        </a:p>
        <a:p>
          <a:r>
            <a:rPr kumimoji="1" lang="ja-JP" altLang="en-US" sz="1300">
              <a:latin typeface="ＭＳ Ｐゴシック" panose="020B0600070205080204" pitchFamily="50" charset="-128"/>
              <a:ea typeface="ＭＳ Ｐゴシック" panose="020B0600070205080204" pitchFamily="50" charset="-128"/>
            </a:rPr>
            <a:t>業務の効率化を図るためのクラウド化や国の法改正に伴う新たなシステム整備、既存システムの改良や各種計画策定を委託しており、それらによる物件費の増加が原因であると予想される。</a:t>
          </a:r>
        </a:p>
        <a:p>
          <a:r>
            <a:rPr kumimoji="1" lang="ja-JP" altLang="en-US" sz="1300">
              <a:latin typeface="ＭＳ Ｐゴシック" panose="020B0600070205080204" pitchFamily="50" charset="-128"/>
              <a:ea typeface="ＭＳ Ｐゴシック" panose="020B0600070205080204" pitchFamily="50" charset="-128"/>
            </a:rPr>
            <a:t>今後は、物件費の増加を抑えるためにも、安易なシステム化を抑制し、委託契約の業務分担を見直しすることにより、物件費の削減に努める。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30082</xdr:rowOff>
    </xdr:from>
    <xdr:to>
      <xdr:col>23</xdr:col>
      <xdr:colOff>133350</xdr:colOff>
      <xdr:row>83</xdr:row>
      <xdr:rowOff>46805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0432"/>
          <a:ext cx="838200" cy="1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30082</xdr:rowOff>
    </xdr:from>
    <xdr:to>
      <xdr:col>19</xdr:col>
      <xdr:colOff>133350</xdr:colOff>
      <xdr:row>83</xdr:row>
      <xdr:rowOff>30828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60432"/>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21309</xdr:rowOff>
    </xdr:from>
    <xdr:to>
      <xdr:col>15</xdr:col>
      <xdr:colOff>82550</xdr:colOff>
      <xdr:row>83</xdr:row>
      <xdr:rowOff>30828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51659"/>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153482</xdr:rowOff>
    </xdr:from>
    <xdr:to>
      <xdr:col>11</xdr:col>
      <xdr:colOff>31750</xdr:colOff>
      <xdr:row>83</xdr:row>
      <xdr:rowOff>21309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12382"/>
          <a:ext cx="889000" cy="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167455</xdr:rowOff>
    </xdr:from>
    <xdr:to>
      <xdr:col>23</xdr:col>
      <xdr:colOff>184150</xdr:colOff>
      <xdr:row>83</xdr:row>
      <xdr:rowOff>97605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139532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150732</xdr:rowOff>
    </xdr:from>
    <xdr:to>
      <xdr:col>19</xdr:col>
      <xdr:colOff>184150</xdr:colOff>
      <xdr:row>83</xdr:row>
      <xdr:rowOff>80882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0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65659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9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151478</xdr:rowOff>
    </xdr:from>
    <xdr:to>
      <xdr:col>15</xdr:col>
      <xdr:colOff>133350</xdr:colOff>
      <xdr:row>83</xdr:row>
      <xdr:rowOff>81628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66405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9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141959</xdr:rowOff>
    </xdr:from>
    <xdr:to>
      <xdr:col>11</xdr:col>
      <xdr:colOff>82550</xdr:colOff>
      <xdr:row>83</xdr:row>
      <xdr:rowOff>72109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56886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8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102682</xdr:rowOff>
    </xdr:from>
    <xdr:to>
      <xdr:col>7</xdr:col>
      <xdr:colOff>31750</xdr:colOff>
      <xdr:row>83</xdr:row>
      <xdr:rowOff>32832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17609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4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類似団体と比較して、下回る数値となっている。</a:t>
          </a:r>
        </a:p>
        <a:p>
          <a:r>
            <a:rPr kumimoji="1" lang="ja-JP" altLang="en-US" sz="1300">
              <a:latin typeface="ＭＳ Ｐゴシック" panose="020B0600070205080204" pitchFamily="50" charset="-128"/>
              <a:ea typeface="ＭＳ Ｐゴシック" panose="020B0600070205080204" pitchFamily="50" charset="-128"/>
            </a:rPr>
            <a:t>人事院勧告を尊重した適正な給与水準及び給与制度の維持管理に努めると共に、勤務評定導入についての検討や各種手当の見直しに努め、なお一層の適正化を図る。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156332</xdr:rowOff>
    </xdr:from>
    <xdr:to>
      <xdr:col>81</xdr:col>
      <xdr:colOff>44450</xdr:colOff>
      <xdr:row>84</xdr:row>
      <xdr:rowOff>134257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86682"/>
          <a:ext cx="8382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66221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86</xdr:row>
      <xdr:rowOff>136071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7052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105532</xdr:rowOff>
    </xdr:from>
    <xdr:to>
      <xdr:col>81</xdr:col>
      <xdr:colOff>95250</xdr:colOff>
      <xdr:row>84</xdr:row>
      <xdr:rowOff>35682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122059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類似団体と比較して、下回る数値となっている。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年度以降、退職者不補充もしくは必要最小限度の補充に留めているが、抱えている出先機関数が多いことが原因である。今後も人件費の抑制に努める。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46609</xdr:rowOff>
    </xdr:from>
    <xdr:to>
      <xdr:col>81</xdr:col>
      <xdr:colOff>44450</xdr:colOff>
      <xdr:row>64</xdr:row>
      <xdr:rowOff>69934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19409"/>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36153</xdr:rowOff>
    </xdr:from>
    <xdr:to>
      <xdr:col>77</xdr:col>
      <xdr:colOff>44450</xdr:colOff>
      <xdr:row>64</xdr:row>
      <xdr:rowOff>46609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08953"/>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162560</xdr:rowOff>
    </xdr:from>
    <xdr:to>
      <xdr:col>72</xdr:col>
      <xdr:colOff>203200</xdr:colOff>
      <xdr:row>64</xdr:row>
      <xdr:rowOff>36153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63910"/>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134408</xdr:rowOff>
    </xdr:from>
    <xdr:to>
      <xdr:col>68</xdr:col>
      <xdr:colOff>152400</xdr:colOff>
      <xdr:row>63</xdr:row>
      <xdr:rowOff>162560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3575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19134</xdr:rowOff>
    </xdr:from>
    <xdr:to>
      <xdr:col>81</xdr:col>
      <xdr:colOff>95250</xdr:colOff>
      <xdr:row>64</xdr:row>
      <xdr:rowOff>120734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162661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167259</xdr:rowOff>
    </xdr:from>
    <xdr:to>
      <xdr:col>77</xdr:col>
      <xdr:colOff>95250</xdr:colOff>
      <xdr:row>64</xdr:row>
      <xdr:rowOff>97409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82186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5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156803</xdr:rowOff>
    </xdr:from>
    <xdr:to>
      <xdr:col>73</xdr:col>
      <xdr:colOff>44450</xdr:colOff>
      <xdr:row>64</xdr:row>
      <xdr:rowOff>86953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71730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111760</xdr:rowOff>
    </xdr:from>
    <xdr:to>
      <xdr:col>68</xdr:col>
      <xdr:colOff>203200</xdr:colOff>
      <xdr:row>64</xdr:row>
      <xdr:rowOff>41910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26687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83608</xdr:rowOff>
    </xdr:from>
    <xdr:to>
      <xdr:col>64</xdr:col>
      <xdr:colOff>152400</xdr:colOff>
      <xdr:row>64</xdr:row>
      <xdr:rowOff>13758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169985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類似団体と同程度の数値で推移しているが、大規模事業に要した起債の償還開始や、高台整備事業に伴う起債発行により、数値が悪化傾向にある。</a:t>
          </a:r>
        </a:p>
        <a:p>
          <a:r>
            <a:rPr kumimoji="1" lang="ja-JP" altLang="en-US" sz="1300">
              <a:latin typeface="ＭＳ Ｐゴシック" panose="020B0600070205080204" pitchFamily="50" charset="-128"/>
              <a:ea typeface="ＭＳ Ｐゴシック" panose="020B0600070205080204" pitchFamily="50" charset="-128"/>
            </a:rPr>
            <a:t>起債発行を財源とする事業の厳格化に努め、財政健全化を図る。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41</xdr:row>
      <xdr:rowOff>100330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9465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136652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884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30480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498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163322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0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類似団体と比較して大幅に下回る数値となっている。</a:t>
          </a:r>
        </a:p>
        <a:p>
          <a:r>
            <a:rPr kumimoji="1" lang="ja-JP" altLang="en-US" sz="1200">
              <a:latin typeface="ＭＳ Ｐゴシック" panose="020B0600070205080204" pitchFamily="50" charset="-128"/>
              <a:ea typeface="ＭＳ Ｐゴシック" panose="020B0600070205080204" pitchFamily="50" charset="-128"/>
            </a:rPr>
            <a:t>大規模事業の起債償還開始や、高台整備事業等に伴う地方債残高の増加、収支不足を補うための基金等の取り崩しにより、急激に数値が悪化している。</a:t>
          </a:r>
        </a:p>
        <a:p>
          <a:r>
            <a:rPr kumimoji="1" lang="ja-JP" altLang="en-US" sz="1200">
              <a:latin typeface="ＭＳ Ｐゴシック" panose="020B0600070205080204" pitchFamily="50" charset="-128"/>
              <a:ea typeface="ＭＳ Ｐゴシック" panose="020B0600070205080204" pitchFamily="50" charset="-128"/>
            </a:rPr>
            <a:t>道路・橋梁など社会資本の長寿命化や公共施設等の適正管理などに伴う地方債発行を継続しなけらばならないため、国庫補助金など特定財源を活用し、過疎対策事業債等の交付税措置の高い地方債を財源とすること、高額な事業実施時期を延伸、又は実施期間の複数年化を図り、将来負担の悪化を防ぐ。</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77561</xdr:rowOff>
    </xdr:from>
    <xdr:to>
      <xdr:col>81</xdr:col>
      <xdr:colOff>44450</xdr:colOff>
      <xdr:row>16</xdr:row>
      <xdr:rowOff>80191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649311"/>
          <a:ext cx="838200" cy="17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20683</xdr:rowOff>
    </xdr:from>
    <xdr:to>
      <xdr:col>77</xdr:col>
      <xdr:colOff>44450</xdr:colOff>
      <xdr:row>15</xdr:row>
      <xdr:rowOff>77561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592433"/>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20683</xdr:rowOff>
    </xdr:from>
    <xdr:to>
      <xdr:col>72</xdr:col>
      <xdr:colOff>203200</xdr:colOff>
      <xdr:row>15</xdr:row>
      <xdr:rowOff>55154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9243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155031</xdr:rowOff>
    </xdr:from>
    <xdr:to>
      <xdr:col>68</xdr:col>
      <xdr:colOff>152400</xdr:colOff>
      <xdr:row>15</xdr:row>
      <xdr:rowOff>55154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383881"/>
          <a:ext cx="889000" cy="24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29391</xdr:rowOff>
    </xdr:from>
    <xdr:to>
      <xdr:col>81</xdr:col>
      <xdr:colOff>95250</xdr:colOff>
      <xdr:row>16</xdr:row>
      <xdr:rowOff>130991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74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26761</xdr:rowOff>
    </xdr:from>
    <xdr:to>
      <xdr:col>77</xdr:col>
      <xdr:colOff>95250</xdr:colOff>
      <xdr:row>15</xdr:row>
      <xdr:rowOff>128361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113138</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84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141333</xdr:rowOff>
    </xdr:from>
    <xdr:to>
      <xdr:col>73</xdr:col>
      <xdr:colOff>44450</xdr:colOff>
      <xdr:row>15</xdr:row>
      <xdr:rowOff>71483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4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56260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6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4354</xdr:rowOff>
    </xdr:from>
    <xdr:to>
      <xdr:col>68</xdr:col>
      <xdr:colOff>203200</xdr:colOff>
      <xdr:row>15</xdr:row>
      <xdr:rowOff>105954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90731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6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104231</xdr:rowOff>
    </xdr:from>
    <xdr:to>
      <xdr:col>64</xdr:col>
      <xdr:colOff>152400</xdr:colOff>
      <xdr:row>14</xdr:row>
      <xdr:rowOff>34381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3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19158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41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5,917
5,851
140.74
6,867,997
6,557,299
205,984
3,812,960
7,630,757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年度以降、退職者不補充もしくは必要最小限度の補充に留めているが、抱えている出先機関数が多いことが原因である。今後も人件費の抑制に努める。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8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8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39</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39</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49530</xdr:rowOff>
    </xdr:from>
    <xdr:to>
      <xdr:col>11</xdr:col>
      <xdr:colOff>60325</xdr:colOff>
      <xdr:row>39</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経常的な事務経費の削減に努めており、類似団体平均値と近接した値となっている。今後も「行財政改革プラン」に掲げている毎年３％以上の削減（一般財源べース）に努め、適正化を図る。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28702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38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28702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93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9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154432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93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類似団体と比較して近接した数値となっている。</a:t>
          </a:r>
        </a:p>
        <a:p>
          <a:r>
            <a:rPr kumimoji="1" lang="ja-JP" altLang="en-US" sz="1300">
              <a:latin typeface="ＭＳ Ｐゴシック" panose="020B0600070205080204" pitchFamily="50" charset="-128"/>
              <a:ea typeface="ＭＳ Ｐゴシック" panose="020B0600070205080204" pitchFamily="50" charset="-128"/>
            </a:rPr>
            <a:t>健康診断、健康相談など定期的に実施し、自立した生活が送れるように保健活動に努める。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程度の数値で推移しているが、国民健康保険特別会計、診療所特別会計、公共下水道事業特別会計、水道会計（簡易水道）の収支不足を補う財政補填の繰出金の増加が見込まれるため、各会計への経費節減などを求めて、繰出金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06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5080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35560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75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36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128287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類似団体と同程度の数値で推移しているが、病院会計の収支不足を補う財政補填の増加が見込まれるため、各会計の経費節減などを求めていく方針である。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38</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546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110998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40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38</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40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18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病院建設事業や高台整備事業など大規模事業に要する起債、継続的な臨時財政対策債の発行により、公債費は高い数値となっている。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今後は、事業の取捨選択に努め、起債発行を抑制し、適正な地方債管理に努める。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24130</xdr:rowOff>
    </xdr:from>
    <xdr:to>
      <xdr:col>24</xdr:col>
      <xdr:colOff>25400</xdr:colOff>
      <xdr:row>78</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972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78</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943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66039</xdr:rowOff>
    </xdr:from>
    <xdr:to>
      <xdr:col>15</xdr:col>
      <xdr:colOff>98425</xdr:colOff>
      <xdr:row>77</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67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66039</xdr:rowOff>
    </xdr:from>
    <xdr:to>
      <xdr:col>11</xdr:col>
      <xdr:colOff>9525</xdr:colOff>
      <xdr:row>77</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67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160020</xdr:rowOff>
    </xdr:from>
    <xdr:to>
      <xdr:col>24</xdr:col>
      <xdr:colOff>76200</xdr:colOff>
      <xdr:row>78</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144780</xdr:rowOff>
    </xdr:from>
    <xdr:to>
      <xdr:col>20</xdr:col>
      <xdr:colOff>38100</xdr:colOff>
      <xdr:row>78</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59707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15239</xdr:rowOff>
    </xdr:from>
    <xdr:to>
      <xdr:col>11</xdr:col>
      <xdr:colOff>60325</xdr:colOff>
      <xdr:row>77</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101616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類似団体と同程度の数値で推移している。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92711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8198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111761</xdr:rowOff>
    </xdr:from>
    <xdr:to>
      <xdr:col>78</xdr:col>
      <xdr:colOff>69850</xdr:colOff>
      <xdr:row>78</xdr:row>
      <xdr:rowOff>8889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134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111761</xdr:rowOff>
    </xdr:from>
    <xdr:to>
      <xdr:col>73</xdr:col>
      <xdr:colOff>180975</xdr:colOff>
      <xdr:row>78</xdr:row>
      <xdr:rowOff>153670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1341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78</xdr:row>
      <xdr:rowOff>153670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46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60961</xdr:rowOff>
    </xdr:from>
    <xdr:to>
      <xdr:col>74</xdr:col>
      <xdr:colOff>31750</xdr:colOff>
      <xdr:row>77</xdr:row>
      <xdr:rowOff>162561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147338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102870</xdr:rowOff>
    </xdr:from>
    <xdr:to>
      <xdr:col>69</xdr:col>
      <xdr:colOff>142875</xdr:colOff>
      <xdr:row>79</xdr:row>
      <xdr:rowOff>33020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17797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134638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173</xdr:rowOff>
    </xdr:from>
    <xdr:to>
      <xdr:col>29</xdr:col>
      <xdr:colOff>127000</xdr:colOff>
      <xdr:row>15</xdr:row>
      <xdr:rowOff>77188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19548"/>
          <a:ext cx="647700" cy="7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77188</xdr:rowOff>
    </xdr:from>
    <xdr:to>
      <xdr:col>26</xdr:col>
      <xdr:colOff>50800</xdr:colOff>
      <xdr:row>15</xdr:row>
      <xdr:rowOff>84130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96563"/>
          <a:ext cx="698500" cy="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84130</xdr:rowOff>
    </xdr:from>
    <xdr:to>
      <xdr:col>22</xdr:col>
      <xdr:colOff>114300</xdr:colOff>
      <xdr:row>15</xdr:row>
      <xdr:rowOff>126992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3505"/>
          <a:ext cx="698500" cy="42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126992</xdr:rowOff>
    </xdr:from>
    <xdr:to>
      <xdr:col>18</xdr:col>
      <xdr:colOff>177800</xdr:colOff>
      <xdr:row>16</xdr:row>
      <xdr:rowOff>90828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46367"/>
          <a:ext cx="698500" cy="13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120823</xdr:rowOff>
    </xdr:from>
    <xdr:to>
      <xdr:col>29</xdr:col>
      <xdr:colOff>177800</xdr:colOff>
      <xdr:row>15</xdr:row>
      <xdr:rowOff>50973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6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137350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1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26388</xdr:rowOff>
    </xdr:from>
    <xdr:to>
      <xdr:col>26</xdr:col>
      <xdr:colOff>101600</xdr:colOff>
      <xdr:row>15</xdr:row>
      <xdr:rowOff>127988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4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138165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1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33330</xdr:rowOff>
    </xdr:from>
    <xdr:to>
      <xdr:col>22</xdr:col>
      <xdr:colOff>165100</xdr:colOff>
      <xdr:row>15</xdr:row>
      <xdr:rowOff>134930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145107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2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76192</xdr:rowOff>
    </xdr:from>
    <xdr:to>
      <xdr:col>19</xdr:col>
      <xdr:colOff>38100</xdr:colOff>
      <xdr:row>16</xdr:row>
      <xdr:rowOff>6342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9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40028</xdr:rowOff>
    </xdr:from>
    <xdr:to>
      <xdr:col>15</xdr:col>
      <xdr:colOff>101600</xdr:colOff>
      <xdr:row>16</xdr:row>
      <xdr:rowOff>141628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151805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9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106622</xdr:rowOff>
    </xdr:from>
    <xdr:to>
      <xdr:col>29</xdr:col>
      <xdr:colOff>127000</xdr:colOff>
      <xdr:row>35</xdr:row>
      <xdr:rowOff>179072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16972"/>
          <a:ext cx="647700" cy="72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179072</xdr:rowOff>
    </xdr:from>
    <xdr:to>
      <xdr:col>26</xdr:col>
      <xdr:colOff>50800</xdr:colOff>
      <xdr:row>36</xdr:row>
      <xdr:rowOff>93216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89422"/>
          <a:ext cx="698500" cy="25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93216</xdr:rowOff>
    </xdr:from>
    <xdr:to>
      <xdr:col>22</xdr:col>
      <xdr:colOff>114300</xdr:colOff>
      <xdr:row>37</xdr:row>
      <xdr:rowOff>535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46466"/>
          <a:ext cx="698500" cy="78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535</xdr:rowOff>
    </xdr:from>
    <xdr:to>
      <xdr:col>18</xdr:col>
      <xdr:colOff>177800</xdr:colOff>
      <xdr:row>37</xdr:row>
      <xdr:rowOff>22317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25235"/>
          <a:ext cx="698500" cy="21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55822</xdr:rowOff>
    </xdr:from>
    <xdr:to>
      <xdr:col>29</xdr:col>
      <xdr:colOff>177800</xdr:colOff>
      <xdr:row>35</xdr:row>
      <xdr:rowOff>157422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66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243799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1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128272</xdr:rowOff>
    </xdr:from>
    <xdr:to>
      <xdr:col>26</xdr:col>
      <xdr:colOff>101600</xdr:colOff>
      <xdr:row>35</xdr:row>
      <xdr:rowOff>229872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3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240049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07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42416</xdr:rowOff>
    </xdr:from>
    <xdr:to>
      <xdr:col>22</xdr:col>
      <xdr:colOff>165100</xdr:colOff>
      <xdr:row>36</xdr:row>
      <xdr:rowOff>144016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9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121185</xdr:rowOff>
    </xdr:from>
    <xdr:to>
      <xdr:col>19</xdr:col>
      <xdr:colOff>38100</xdr:colOff>
      <xdr:row>37</xdr:row>
      <xdr:rowOff>51335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74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36112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6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142967</xdr:rowOff>
    </xdr:from>
    <xdr:to>
      <xdr:col>15</xdr:col>
      <xdr:colOff>101600</xdr:colOff>
      <xdr:row>37</xdr:row>
      <xdr:rowOff>73117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96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57894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8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5,917
5,851
140.74
6,867,997
6,557,299
205,984
3,812,960
7,630,757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17468</xdr:rowOff>
    </xdr:from>
    <xdr:to>
      <xdr:col>24</xdr:col>
      <xdr:colOff>63500</xdr:colOff>
      <xdr:row>33</xdr:row>
      <xdr:rowOff>40023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75318"/>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40023</xdr:rowOff>
    </xdr:from>
    <xdr:to>
      <xdr:col>19</xdr:col>
      <xdr:colOff>177800</xdr:colOff>
      <xdr:row>33</xdr:row>
      <xdr:rowOff>55164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97873"/>
          <a:ext cx="889000" cy="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55164</xdr:rowOff>
    </xdr:from>
    <xdr:to>
      <xdr:col>15</xdr:col>
      <xdr:colOff>50800</xdr:colOff>
      <xdr:row>33</xdr:row>
      <xdr:rowOff>61892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3014"/>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61892</xdr:rowOff>
    </xdr:from>
    <xdr:to>
      <xdr:col>10</xdr:col>
      <xdr:colOff>114300</xdr:colOff>
      <xdr:row>34</xdr:row>
      <xdr:rowOff>161706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19742"/>
          <a:ext cx="889000" cy="27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138118</xdr:rowOff>
    </xdr:from>
    <xdr:to>
      <xdr:col>24</xdr:col>
      <xdr:colOff>114300</xdr:colOff>
      <xdr:row>33</xdr:row>
      <xdr:rowOff>68268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160995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160673</xdr:rowOff>
    </xdr:from>
    <xdr:to>
      <xdr:col>20</xdr:col>
      <xdr:colOff>38100</xdr:colOff>
      <xdr:row>33</xdr:row>
      <xdr:rowOff>90823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107350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2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4364</xdr:rowOff>
    </xdr:from>
    <xdr:to>
      <xdr:col>15</xdr:col>
      <xdr:colOff>101600</xdr:colOff>
      <xdr:row>33</xdr:row>
      <xdr:rowOff>105964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122491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3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11092</xdr:rowOff>
    </xdr:from>
    <xdr:to>
      <xdr:col>10</xdr:col>
      <xdr:colOff>165100</xdr:colOff>
      <xdr:row>33</xdr:row>
      <xdr:rowOff>112692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129219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4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110906</xdr:rowOff>
    </xdr:from>
    <xdr:to>
      <xdr:col>6</xdr:col>
      <xdr:colOff>38100</xdr:colOff>
      <xdr:row>35</xdr:row>
      <xdr:rowOff>41056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57583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1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170977</xdr:rowOff>
    </xdr:from>
    <xdr:to>
      <xdr:col>24</xdr:col>
      <xdr:colOff>63500</xdr:colOff>
      <xdr:row>58</xdr:row>
      <xdr:rowOff>6483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43627"/>
          <a:ext cx="8382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4593</xdr:rowOff>
    </xdr:from>
    <xdr:to>
      <xdr:col>19</xdr:col>
      <xdr:colOff>177800</xdr:colOff>
      <xdr:row>58</xdr:row>
      <xdr:rowOff>6483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48693"/>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4593</xdr:rowOff>
    </xdr:from>
    <xdr:to>
      <xdr:col>15</xdr:col>
      <xdr:colOff>50800</xdr:colOff>
      <xdr:row>58</xdr:row>
      <xdr:rowOff>5386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48693"/>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162824</xdr:rowOff>
    </xdr:from>
    <xdr:to>
      <xdr:col>10</xdr:col>
      <xdr:colOff>114300</xdr:colOff>
      <xdr:row>58</xdr:row>
      <xdr:rowOff>5386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35474"/>
          <a:ext cx="889000" cy="1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120177</xdr:rowOff>
    </xdr:from>
    <xdr:to>
      <xdr:col>24</xdr:col>
      <xdr:colOff>114300</xdr:colOff>
      <xdr:row>58</xdr:row>
      <xdr:rowOff>50327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143054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4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127133</xdr:rowOff>
    </xdr:from>
    <xdr:to>
      <xdr:col>20</xdr:col>
      <xdr:colOff>38100</xdr:colOff>
      <xdr:row>58</xdr:row>
      <xdr:rowOff>57283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73810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7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125243</xdr:rowOff>
    </xdr:from>
    <xdr:to>
      <xdr:col>15</xdr:col>
      <xdr:colOff>101600</xdr:colOff>
      <xdr:row>58</xdr:row>
      <xdr:rowOff>55393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71920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126036</xdr:rowOff>
    </xdr:from>
    <xdr:to>
      <xdr:col>10</xdr:col>
      <xdr:colOff>165100</xdr:colOff>
      <xdr:row>58</xdr:row>
      <xdr:rowOff>56186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72713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7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112024</xdr:rowOff>
    </xdr:from>
    <xdr:to>
      <xdr:col>6</xdr:col>
      <xdr:colOff>38100</xdr:colOff>
      <xdr:row>58</xdr:row>
      <xdr:rowOff>42174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58701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5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171228</xdr:rowOff>
    </xdr:from>
    <xdr:to>
      <xdr:col>24</xdr:col>
      <xdr:colOff>63500</xdr:colOff>
      <xdr:row>79</xdr:row>
      <xdr:rowOff>7626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4328"/>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7626</xdr:rowOff>
    </xdr:from>
    <xdr:to>
      <xdr:col>19</xdr:col>
      <xdr:colOff>177800</xdr:colOff>
      <xdr:row>79</xdr:row>
      <xdr:rowOff>22389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52176"/>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22389</xdr:rowOff>
    </xdr:from>
    <xdr:to>
      <xdr:col>15</xdr:col>
      <xdr:colOff>50800</xdr:colOff>
      <xdr:row>79</xdr:row>
      <xdr:rowOff>26448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66939"/>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26448</xdr:rowOff>
    </xdr:from>
    <xdr:to>
      <xdr:col>10</xdr:col>
      <xdr:colOff>114300</xdr:colOff>
      <xdr:row>79</xdr:row>
      <xdr:rowOff>29668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70998"/>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120428</xdr:rowOff>
    </xdr:from>
    <xdr:to>
      <xdr:col>24</xdr:col>
      <xdr:colOff>114300</xdr:colOff>
      <xdr:row>79</xdr:row>
      <xdr:rowOff>50578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35355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128276</xdr:rowOff>
    </xdr:from>
    <xdr:to>
      <xdr:col>20</xdr:col>
      <xdr:colOff>38100</xdr:colOff>
      <xdr:row>79</xdr:row>
      <xdr:rowOff>58426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49553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143039</xdr:rowOff>
    </xdr:from>
    <xdr:to>
      <xdr:col>15</xdr:col>
      <xdr:colOff>101600</xdr:colOff>
      <xdr:row>79</xdr:row>
      <xdr:rowOff>73189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64316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0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147098</xdr:rowOff>
    </xdr:from>
    <xdr:to>
      <xdr:col>10</xdr:col>
      <xdr:colOff>165100</xdr:colOff>
      <xdr:row>79</xdr:row>
      <xdr:rowOff>77248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68375</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150318</xdr:rowOff>
    </xdr:from>
    <xdr:to>
      <xdr:col>6</xdr:col>
      <xdr:colOff>38100</xdr:colOff>
      <xdr:row>79</xdr:row>
      <xdr:rowOff>80468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71595</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16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86582</xdr:rowOff>
    </xdr:from>
    <xdr:to>
      <xdr:col>24</xdr:col>
      <xdr:colOff>63500</xdr:colOff>
      <xdr:row>98</xdr:row>
      <xdr:rowOff>26277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17232"/>
          <a:ext cx="838200" cy="1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171036</xdr:rowOff>
    </xdr:from>
    <xdr:to>
      <xdr:col>19</xdr:col>
      <xdr:colOff>177800</xdr:colOff>
      <xdr:row>97</xdr:row>
      <xdr:rowOff>86582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30236"/>
          <a:ext cx="889000" cy="8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171036</xdr:rowOff>
    </xdr:from>
    <xdr:to>
      <xdr:col>15</xdr:col>
      <xdr:colOff>50800</xdr:colOff>
      <xdr:row>98</xdr:row>
      <xdr:rowOff>74695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30236"/>
          <a:ext cx="889000" cy="2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74695</xdr:rowOff>
    </xdr:from>
    <xdr:to>
      <xdr:col>10</xdr:col>
      <xdr:colOff>114300</xdr:colOff>
      <xdr:row>98</xdr:row>
      <xdr:rowOff>88438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76795"/>
          <a:ext cx="8890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146927</xdr:rowOff>
    </xdr:from>
    <xdr:to>
      <xdr:col>24</xdr:col>
      <xdr:colOff>114300</xdr:colOff>
      <xdr:row>98</xdr:row>
      <xdr:rowOff>77077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125354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35782</xdr:rowOff>
    </xdr:from>
    <xdr:to>
      <xdr:col>20</xdr:col>
      <xdr:colOff>38100</xdr:colOff>
      <xdr:row>97</xdr:row>
      <xdr:rowOff>137382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128509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120236</xdr:rowOff>
    </xdr:from>
    <xdr:to>
      <xdr:col>15</xdr:col>
      <xdr:colOff>101600</xdr:colOff>
      <xdr:row>97</xdr:row>
      <xdr:rowOff>50386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41513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23895</xdr:rowOff>
    </xdr:from>
    <xdr:to>
      <xdr:col>10</xdr:col>
      <xdr:colOff>165100</xdr:colOff>
      <xdr:row>98</xdr:row>
      <xdr:rowOff>125495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2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116622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1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37638</xdr:rowOff>
    </xdr:from>
    <xdr:to>
      <xdr:col>6</xdr:col>
      <xdr:colOff>38100</xdr:colOff>
      <xdr:row>98</xdr:row>
      <xdr:rowOff>139238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130365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90048</xdr:rowOff>
    </xdr:from>
    <xdr:to>
      <xdr:col>55</xdr:col>
      <xdr:colOff>0</xdr:colOff>
      <xdr:row>35</xdr:row>
      <xdr:rowOff>145102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90798"/>
          <a:ext cx="8382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145102</xdr:rowOff>
    </xdr:from>
    <xdr:to>
      <xdr:col>50</xdr:col>
      <xdr:colOff>114300</xdr:colOff>
      <xdr:row>35</xdr:row>
      <xdr:rowOff>152299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45852"/>
          <a:ext cx="889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145853</xdr:rowOff>
    </xdr:from>
    <xdr:to>
      <xdr:col>45</xdr:col>
      <xdr:colOff>177800</xdr:colOff>
      <xdr:row>35</xdr:row>
      <xdr:rowOff>152299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03703"/>
          <a:ext cx="889000" cy="3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145853</xdr:rowOff>
    </xdr:from>
    <xdr:to>
      <xdr:col>41</xdr:col>
      <xdr:colOff>50800</xdr:colOff>
      <xdr:row>36</xdr:row>
      <xdr:rowOff>134550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03703"/>
          <a:ext cx="889000" cy="50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39248</xdr:rowOff>
    </xdr:from>
    <xdr:to>
      <xdr:col>55</xdr:col>
      <xdr:colOff>50800</xdr:colOff>
      <xdr:row>35</xdr:row>
      <xdr:rowOff>140848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62125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9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94302</xdr:rowOff>
    </xdr:from>
    <xdr:to>
      <xdr:col>50</xdr:col>
      <xdr:colOff>165100</xdr:colOff>
      <xdr:row>36</xdr:row>
      <xdr:rowOff>24452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40979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7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101499</xdr:rowOff>
    </xdr:from>
    <xdr:to>
      <xdr:col>46</xdr:col>
      <xdr:colOff>38100</xdr:colOff>
      <xdr:row>36</xdr:row>
      <xdr:rowOff>31649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0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48176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7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95053</xdr:rowOff>
    </xdr:from>
    <xdr:to>
      <xdr:col>41</xdr:col>
      <xdr:colOff>101600</xdr:colOff>
      <xdr:row>34</xdr:row>
      <xdr:rowOff>25203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41730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2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83750</xdr:rowOff>
    </xdr:from>
    <xdr:to>
      <xdr:col>36</xdr:col>
      <xdr:colOff>165100</xdr:colOff>
      <xdr:row>37</xdr:row>
      <xdr:rowOff>13900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30427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3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48029</xdr:rowOff>
    </xdr:from>
    <xdr:to>
      <xdr:col>55</xdr:col>
      <xdr:colOff>0</xdr:colOff>
      <xdr:row>58</xdr:row>
      <xdr:rowOff>49878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92129"/>
          <a:ext cx="8382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49878</xdr:rowOff>
    </xdr:from>
    <xdr:to>
      <xdr:col>50</xdr:col>
      <xdr:colOff>114300</xdr:colOff>
      <xdr:row>58</xdr:row>
      <xdr:rowOff>52161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93978"/>
          <a:ext cx="889000" cy="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52161</xdr:rowOff>
    </xdr:from>
    <xdr:to>
      <xdr:col>45</xdr:col>
      <xdr:colOff>177800</xdr:colOff>
      <xdr:row>58</xdr:row>
      <xdr:rowOff>75845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96261"/>
          <a:ext cx="889000" cy="2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58721</xdr:rowOff>
    </xdr:from>
    <xdr:to>
      <xdr:col>41</xdr:col>
      <xdr:colOff>50800</xdr:colOff>
      <xdr:row>58</xdr:row>
      <xdr:rowOff>75845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02821"/>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168679</xdr:rowOff>
    </xdr:from>
    <xdr:to>
      <xdr:col>55</xdr:col>
      <xdr:colOff>50800</xdr:colOff>
      <xdr:row>58</xdr:row>
      <xdr:rowOff>98829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128056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2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170528</xdr:rowOff>
    </xdr:from>
    <xdr:to>
      <xdr:col>50</xdr:col>
      <xdr:colOff>165100</xdr:colOff>
      <xdr:row>58</xdr:row>
      <xdr:rowOff>100678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117205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1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1361</xdr:rowOff>
    </xdr:from>
    <xdr:to>
      <xdr:col>46</xdr:col>
      <xdr:colOff>38100</xdr:colOff>
      <xdr:row>58</xdr:row>
      <xdr:rowOff>102961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119488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2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25045</xdr:rowOff>
    </xdr:from>
    <xdr:to>
      <xdr:col>41</xdr:col>
      <xdr:colOff>101600</xdr:colOff>
      <xdr:row>58</xdr:row>
      <xdr:rowOff>126645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143172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7921</xdr:rowOff>
    </xdr:from>
    <xdr:to>
      <xdr:col>36</xdr:col>
      <xdr:colOff>165100</xdr:colOff>
      <xdr:row>58</xdr:row>
      <xdr:rowOff>109521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126048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2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110370</xdr:rowOff>
    </xdr:from>
    <xdr:to>
      <xdr:col>55</xdr:col>
      <xdr:colOff>0</xdr:colOff>
      <xdr:row>78</xdr:row>
      <xdr:rowOff>112650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83470"/>
          <a:ext cx="8382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38895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11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110004</xdr:rowOff>
    </xdr:from>
    <xdr:to>
      <xdr:col>50</xdr:col>
      <xdr:colOff>114300</xdr:colOff>
      <xdr:row>78</xdr:row>
      <xdr:rowOff>112650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3104"/>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110004</xdr:rowOff>
    </xdr:from>
    <xdr:to>
      <xdr:col>45</xdr:col>
      <xdr:colOff>177800</xdr:colOff>
      <xdr:row>78</xdr:row>
      <xdr:rowOff>117824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83104"/>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114534</xdr:rowOff>
    </xdr:from>
    <xdr:to>
      <xdr:col>41</xdr:col>
      <xdr:colOff>50800</xdr:colOff>
      <xdr:row>78</xdr:row>
      <xdr:rowOff>117824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87634"/>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59570</xdr:rowOff>
    </xdr:from>
    <xdr:to>
      <xdr:col>55</xdr:col>
      <xdr:colOff>50800</xdr:colOff>
      <xdr:row>78</xdr:row>
      <xdr:rowOff>161170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18947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61850</xdr:rowOff>
    </xdr:from>
    <xdr:to>
      <xdr:col>50</xdr:col>
      <xdr:colOff>165100</xdr:colOff>
      <xdr:row>78</xdr:row>
      <xdr:rowOff>163450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8527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1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59204</xdr:rowOff>
    </xdr:from>
    <xdr:to>
      <xdr:col>46</xdr:col>
      <xdr:colOff>38100</xdr:colOff>
      <xdr:row>78</xdr:row>
      <xdr:rowOff>160804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5881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0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67024</xdr:rowOff>
    </xdr:from>
    <xdr:to>
      <xdr:col>41</xdr:col>
      <xdr:colOff>101600</xdr:colOff>
      <xdr:row>78</xdr:row>
      <xdr:rowOff>168624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13701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63734</xdr:rowOff>
    </xdr:from>
    <xdr:to>
      <xdr:col>36</xdr:col>
      <xdr:colOff>165100</xdr:colOff>
      <xdr:row>78</xdr:row>
      <xdr:rowOff>165334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10411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10897</xdr:rowOff>
    </xdr:from>
    <xdr:to>
      <xdr:col>55</xdr:col>
      <xdr:colOff>0</xdr:colOff>
      <xdr:row>97</xdr:row>
      <xdr:rowOff>15230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41547"/>
          <a:ext cx="8382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10897</xdr:rowOff>
    </xdr:from>
    <xdr:to>
      <xdr:col>50</xdr:col>
      <xdr:colOff>114300</xdr:colOff>
      <xdr:row>97</xdr:row>
      <xdr:rowOff>50657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41547"/>
          <a:ext cx="889000" cy="3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50657</xdr:rowOff>
    </xdr:from>
    <xdr:to>
      <xdr:col>45</xdr:col>
      <xdr:colOff>177800</xdr:colOff>
      <xdr:row>97</xdr:row>
      <xdr:rowOff>164066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81307"/>
          <a:ext cx="889000" cy="11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133531</xdr:rowOff>
    </xdr:from>
    <xdr:to>
      <xdr:col>41</xdr:col>
      <xdr:colOff>50800</xdr:colOff>
      <xdr:row>97</xdr:row>
      <xdr:rowOff>164066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64181"/>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135880</xdr:rowOff>
    </xdr:from>
    <xdr:to>
      <xdr:col>55</xdr:col>
      <xdr:colOff>50800</xdr:colOff>
      <xdr:row>97</xdr:row>
      <xdr:rowOff>66030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9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158757</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4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131547</xdr:rowOff>
    </xdr:from>
    <xdr:to>
      <xdr:col>50</xdr:col>
      <xdr:colOff>165100</xdr:colOff>
      <xdr:row>97</xdr:row>
      <xdr:rowOff>61697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78224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36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171307</xdr:rowOff>
    </xdr:from>
    <xdr:to>
      <xdr:col>46</xdr:col>
      <xdr:colOff>38100</xdr:colOff>
      <xdr:row>97</xdr:row>
      <xdr:rowOff>101457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117984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0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113266</xdr:rowOff>
    </xdr:from>
    <xdr:to>
      <xdr:col>41</xdr:col>
      <xdr:colOff>101600</xdr:colOff>
      <xdr:row>98</xdr:row>
      <xdr:rowOff>43416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59943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82731</xdr:rowOff>
    </xdr:from>
    <xdr:to>
      <xdr:col>36</xdr:col>
      <xdr:colOff>165100</xdr:colOff>
      <xdr:row>98</xdr:row>
      <xdr:rowOff>12881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29408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4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72851</xdr:rowOff>
    </xdr:from>
    <xdr:to>
      <xdr:col>85</xdr:col>
      <xdr:colOff>127000</xdr:colOff>
      <xdr:row>39</xdr:row>
      <xdr:rowOff>75932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59401"/>
          <a:ext cx="8382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67876</xdr:rowOff>
    </xdr:from>
    <xdr:to>
      <xdr:col>81</xdr:col>
      <xdr:colOff>50800</xdr:colOff>
      <xdr:row>39</xdr:row>
      <xdr:rowOff>72851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54426"/>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67876</xdr:rowOff>
    </xdr:from>
    <xdr:to>
      <xdr:col>76</xdr:col>
      <xdr:colOff>114300</xdr:colOff>
      <xdr:row>39</xdr:row>
      <xdr:rowOff>77042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54426"/>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51733</xdr:rowOff>
    </xdr:from>
    <xdr:to>
      <xdr:col>71</xdr:col>
      <xdr:colOff>177800</xdr:colOff>
      <xdr:row>39</xdr:row>
      <xdr:rowOff>77042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8283"/>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25132</xdr:rowOff>
    </xdr:from>
    <xdr:to>
      <xdr:col>85</xdr:col>
      <xdr:colOff>177800</xdr:colOff>
      <xdr:row>39</xdr:row>
      <xdr:rowOff>126732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111509</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2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22051</xdr:rowOff>
    </xdr:from>
    <xdr:to>
      <xdr:col>81</xdr:col>
      <xdr:colOff>101600</xdr:colOff>
      <xdr:row>39</xdr:row>
      <xdr:rowOff>123651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0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114778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0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17076</xdr:rowOff>
    </xdr:from>
    <xdr:to>
      <xdr:col>76</xdr:col>
      <xdr:colOff>165100</xdr:colOff>
      <xdr:row>39</xdr:row>
      <xdr:rowOff>118676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0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109803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9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26242</xdr:rowOff>
    </xdr:from>
    <xdr:to>
      <xdr:col>72</xdr:col>
      <xdr:colOff>38100</xdr:colOff>
      <xdr:row>39</xdr:row>
      <xdr:rowOff>127842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118969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933</xdr:rowOff>
    </xdr:from>
    <xdr:to>
      <xdr:col>67</xdr:col>
      <xdr:colOff>101600</xdr:colOff>
      <xdr:row>39</xdr:row>
      <xdr:rowOff>102533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93660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8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143114</xdr:rowOff>
    </xdr:from>
    <xdr:to>
      <xdr:col>85</xdr:col>
      <xdr:colOff>127000</xdr:colOff>
      <xdr:row>75</xdr:row>
      <xdr:rowOff>155564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01864"/>
          <a:ext cx="8382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155564</xdr:rowOff>
    </xdr:from>
    <xdr:to>
      <xdr:col>81</xdr:col>
      <xdr:colOff>50800</xdr:colOff>
      <xdr:row>76</xdr:row>
      <xdr:rowOff>41227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14314"/>
          <a:ext cx="8890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41227</xdr:rowOff>
    </xdr:from>
    <xdr:to>
      <xdr:col>76</xdr:col>
      <xdr:colOff>114300</xdr:colOff>
      <xdr:row>76</xdr:row>
      <xdr:rowOff>103939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071427"/>
          <a:ext cx="889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103939</xdr:rowOff>
    </xdr:from>
    <xdr:to>
      <xdr:col>71</xdr:col>
      <xdr:colOff>177800</xdr:colOff>
      <xdr:row>76</xdr:row>
      <xdr:rowOff>134972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134139"/>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92314</xdr:rowOff>
    </xdr:from>
    <xdr:to>
      <xdr:col>85</xdr:col>
      <xdr:colOff>177800</xdr:colOff>
      <xdr:row>76</xdr:row>
      <xdr:rowOff>22464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115191</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0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104765</xdr:rowOff>
    </xdr:from>
    <xdr:to>
      <xdr:col>81</xdr:col>
      <xdr:colOff>101600</xdr:colOff>
      <xdr:row>76</xdr:row>
      <xdr:rowOff>34916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63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51442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73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161877</xdr:rowOff>
    </xdr:from>
    <xdr:to>
      <xdr:col>76</xdr:col>
      <xdr:colOff>165100</xdr:colOff>
      <xdr:row>76</xdr:row>
      <xdr:rowOff>92027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108554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7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53139</xdr:rowOff>
    </xdr:from>
    <xdr:to>
      <xdr:col>72</xdr:col>
      <xdr:colOff>38100</xdr:colOff>
      <xdr:row>76</xdr:row>
      <xdr:rowOff>154739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171266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85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84172</xdr:rowOff>
    </xdr:from>
    <xdr:to>
      <xdr:col>67</xdr:col>
      <xdr:colOff>101600</xdr:colOff>
      <xdr:row>77</xdr:row>
      <xdr:rowOff>14322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30849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88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126882</xdr:rowOff>
    </xdr:from>
    <xdr:to>
      <xdr:col>85</xdr:col>
      <xdr:colOff>127000</xdr:colOff>
      <xdr:row>98</xdr:row>
      <xdr:rowOff>132403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28982"/>
          <a:ext cx="8382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109009</xdr:rowOff>
    </xdr:from>
    <xdr:to>
      <xdr:col>81</xdr:col>
      <xdr:colOff>50800</xdr:colOff>
      <xdr:row>98</xdr:row>
      <xdr:rowOff>126882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11109"/>
          <a:ext cx="889000" cy="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98259</xdr:rowOff>
    </xdr:from>
    <xdr:to>
      <xdr:col>76</xdr:col>
      <xdr:colOff>114300</xdr:colOff>
      <xdr:row>98</xdr:row>
      <xdr:rowOff>109009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00359"/>
          <a:ext cx="88900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65083</xdr:rowOff>
    </xdr:from>
    <xdr:to>
      <xdr:col>71</xdr:col>
      <xdr:colOff>177800</xdr:colOff>
      <xdr:row>98</xdr:row>
      <xdr:rowOff>98259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67183"/>
          <a:ext cx="889000" cy="3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81603</xdr:rowOff>
    </xdr:from>
    <xdr:to>
      <xdr:col>85</xdr:col>
      <xdr:colOff>177800</xdr:colOff>
      <xdr:row>99</xdr:row>
      <xdr:rowOff>11753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167980</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9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76082</xdr:rowOff>
    </xdr:from>
    <xdr:to>
      <xdr:col>81</xdr:col>
      <xdr:colOff>101600</xdr:colOff>
      <xdr:row>99</xdr:row>
      <xdr:rowOff>6232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168809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97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58209</xdr:rowOff>
    </xdr:from>
    <xdr:to>
      <xdr:col>76</xdr:col>
      <xdr:colOff>165100</xdr:colOff>
      <xdr:row>98</xdr:row>
      <xdr:rowOff>159809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6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150936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5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47459</xdr:rowOff>
    </xdr:from>
    <xdr:to>
      <xdr:col>72</xdr:col>
      <xdr:colOff>38100</xdr:colOff>
      <xdr:row>98</xdr:row>
      <xdr:rowOff>149059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140186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4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14283</xdr:rowOff>
    </xdr:from>
    <xdr:to>
      <xdr:col>67</xdr:col>
      <xdr:colOff>101600</xdr:colOff>
      <xdr:row>98</xdr:row>
      <xdr:rowOff>115883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107010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0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139380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4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139380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88580</xdr:rowOff>
    </xdr:from>
    <xdr:to>
      <xdr:col>112</xdr:col>
      <xdr:colOff>38100</xdr:colOff>
      <xdr:row>39</xdr:row>
      <xdr:rowOff>18730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9857</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66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126295</xdr:rowOff>
    </xdr:from>
    <xdr:to>
      <xdr:col>116</xdr:col>
      <xdr:colOff>63500</xdr:colOff>
      <xdr:row>58</xdr:row>
      <xdr:rowOff>127050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70395"/>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127050</xdr:rowOff>
    </xdr:from>
    <xdr:to>
      <xdr:col>111</xdr:col>
      <xdr:colOff>177800</xdr:colOff>
      <xdr:row>58</xdr:row>
      <xdr:rowOff>127109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71150"/>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127109</xdr:rowOff>
    </xdr:from>
    <xdr:to>
      <xdr:col>107</xdr:col>
      <xdr:colOff>50800</xdr:colOff>
      <xdr:row>58</xdr:row>
      <xdr:rowOff>129601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71209"/>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129139</xdr:rowOff>
    </xdr:from>
    <xdr:to>
      <xdr:col>102</xdr:col>
      <xdr:colOff>114300</xdr:colOff>
      <xdr:row>58</xdr:row>
      <xdr:rowOff>129601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73239"/>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75495</xdr:rowOff>
    </xdr:from>
    <xdr:to>
      <xdr:col>116</xdr:col>
      <xdr:colOff>114300</xdr:colOff>
      <xdr:row>59</xdr:row>
      <xdr:rowOff>5645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76250</xdr:rowOff>
    </xdr:from>
    <xdr:to>
      <xdr:col>112</xdr:col>
      <xdr:colOff>38100</xdr:colOff>
      <xdr:row>59</xdr:row>
      <xdr:rowOff>6400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168977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76309</xdr:rowOff>
    </xdr:from>
    <xdr:to>
      <xdr:col>107</xdr:col>
      <xdr:colOff>101600</xdr:colOff>
      <xdr:row>59</xdr:row>
      <xdr:rowOff>6459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169036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78801</xdr:rowOff>
    </xdr:from>
    <xdr:to>
      <xdr:col>102</xdr:col>
      <xdr:colOff>165100</xdr:colOff>
      <xdr:row>59</xdr:row>
      <xdr:rowOff>8951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1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78339</xdr:rowOff>
    </xdr:from>
    <xdr:to>
      <xdr:col>98</xdr:col>
      <xdr:colOff>38100</xdr:colOff>
      <xdr:row>59</xdr:row>
      <xdr:rowOff>8489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171066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1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12294</xdr:rowOff>
    </xdr:from>
    <xdr:to>
      <xdr:col>116</xdr:col>
      <xdr:colOff>63500</xdr:colOff>
      <xdr:row>73</xdr:row>
      <xdr:rowOff>86411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528144"/>
          <a:ext cx="838200" cy="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86411</xdr:rowOff>
    </xdr:from>
    <xdr:to>
      <xdr:col>111</xdr:col>
      <xdr:colOff>177800</xdr:colOff>
      <xdr:row>73</xdr:row>
      <xdr:rowOff>132893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602261"/>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130302</xdr:rowOff>
    </xdr:from>
    <xdr:to>
      <xdr:col>107</xdr:col>
      <xdr:colOff>50800</xdr:colOff>
      <xdr:row>73</xdr:row>
      <xdr:rowOff>132893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64615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73279</xdr:rowOff>
    </xdr:from>
    <xdr:to>
      <xdr:col>102</xdr:col>
      <xdr:colOff>114300</xdr:colOff>
      <xdr:row>73</xdr:row>
      <xdr:rowOff>130302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589129"/>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132944</xdr:rowOff>
    </xdr:from>
    <xdr:to>
      <xdr:col>116</xdr:col>
      <xdr:colOff>114300</xdr:colOff>
      <xdr:row>73</xdr:row>
      <xdr:rowOff>63094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4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155821</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32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35611</xdr:rowOff>
    </xdr:from>
    <xdr:to>
      <xdr:col>112</xdr:col>
      <xdr:colOff>38100</xdr:colOff>
      <xdr:row>73</xdr:row>
      <xdr:rowOff>137211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5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153738</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32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82093</xdr:rowOff>
    </xdr:from>
    <xdr:to>
      <xdr:col>107</xdr:col>
      <xdr:colOff>101600</xdr:colOff>
      <xdr:row>74</xdr:row>
      <xdr:rowOff>12243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28770</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37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79502</xdr:rowOff>
    </xdr:from>
    <xdr:to>
      <xdr:col>102</xdr:col>
      <xdr:colOff>165100</xdr:colOff>
      <xdr:row>74</xdr:row>
      <xdr:rowOff>9652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59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26179</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3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22479</xdr:rowOff>
    </xdr:from>
    <xdr:to>
      <xdr:col>98</xdr:col>
      <xdr:colOff>38100</xdr:colOff>
      <xdr:row>73</xdr:row>
      <xdr:rowOff>124079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5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140606</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31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人口減少が続くなかでも、基礎的自治体としての役割を担う職員について、住民福祉向上のために必要な定員の確保に努める。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病院建設事業や高台整備事業など大規模事業に要する大規模事業に要した起債償還がピークにあるため、公債費が平均より高い数値となった。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クラウド化や国の法改正に伴う新たなシステム整備に伴い、平均より高い数値となった。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高台整備事業が増加要因となっている。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将来の財源不足を補うために、できる限りの基金積立を行った。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5,917
5,851
140.74
6,867,997
6,557,299
205,984
3,812,960
7,630,757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33074</xdr:rowOff>
    </xdr:from>
    <xdr:to>
      <xdr:col>24</xdr:col>
      <xdr:colOff>63500</xdr:colOff>
      <xdr:row>34</xdr:row>
      <xdr:rowOff>160111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62374"/>
          <a:ext cx="8382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33074</xdr:rowOff>
    </xdr:from>
    <xdr:to>
      <xdr:col>19</xdr:col>
      <xdr:colOff>177800</xdr:colOff>
      <xdr:row>35</xdr:row>
      <xdr:rowOff>159621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62374"/>
          <a:ext cx="889000" cy="29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159621</xdr:rowOff>
    </xdr:from>
    <xdr:to>
      <xdr:col>15</xdr:col>
      <xdr:colOff>50800</xdr:colOff>
      <xdr:row>35</xdr:row>
      <xdr:rowOff>159948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6037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75202</xdr:rowOff>
    </xdr:from>
    <xdr:to>
      <xdr:col>10</xdr:col>
      <xdr:colOff>114300</xdr:colOff>
      <xdr:row>35</xdr:row>
      <xdr:rowOff>159948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75952"/>
          <a:ext cx="889000" cy="8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109311</xdr:rowOff>
    </xdr:from>
    <xdr:to>
      <xdr:col>24</xdr:col>
      <xdr:colOff>114300</xdr:colOff>
      <xdr:row>35</xdr:row>
      <xdr:rowOff>39461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132188</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9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153724</xdr:rowOff>
    </xdr:from>
    <xdr:to>
      <xdr:col>20</xdr:col>
      <xdr:colOff>38100</xdr:colOff>
      <xdr:row>34</xdr:row>
      <xdr:rowOff>83874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100401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108821</xdr:rowOff>
    </xdr:from>
    <xdr:to>
      <xdr:col>15</xdr:col>
      <xdr:colOff>101600</xdr:colOff>
      <xdr:row>36</xdr:row>
      <xdr:rowOff>38971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55498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109148</xdr:rowOff>
    </xdr:from>
    <xdr:to>
      <xdr:col>10</xdr:col>
      <xdr:colOff>165100</xdr:colOff>
      <xdr:row>36</xdr:row>
      <xdr:rowOff>39298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55825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8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24402</xdr:rowOff>
    </xdr:from>
    <xdr:to>
      <xdr:col>6</xdr:col>
      <xdr:colOff>38100</xdr:colOff>
      <xdr:row>35</xdr:row>
      <xdr:rowOff>126002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2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142529</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80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77577</xdr:rowOff>
    </xdr:from>
    <xdr:to>
      <xdr:col>24</xdr:col>
      <xdr:colOff>63500</xdr:colOff>
      <xdr:row>58</xdr:row>
      <xdr:rowOff>111221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21677"/>
          <a:ext cx="838200" cy="3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77577</xdr:rowOff>
    </xdr:from>
    <xdr:to>
      <xdr:col>19</xdr:col>
      <xdr:colOff>177800</xdr:colOff>
      <xdr:row>58</xdr:row>
      <xdr:rowOff>100490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21677"/>
          <a:ext cx="8890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166412</xdr:rowOff>
    </xdr:from>
    <xdr:to>
      <xdr:col>15</xdr:col>
      <xdr:colOff>50800</xdr:colOff>
      <xdr:row>58</xdr:row>
      <xdr:rowOff>100490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39062"/>
          <a:ext cx="889000" cy="10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166412</xdr:rowOff>
    </xdr:from>
    <xdr:to>
      <xdr:col>10</xdr:col>
      <xdr:colOff>114300</xdr:colOff>
      <xdr:row>58</xdr:row>
      <xdr:rowOff>92160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39062"/>
          <a:ext cx="889000" cy="9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60421</xdr:rowOff>
    </xdr:from>
    <xdr:to>
      <xdr:col>24</xdr:col>
      <xdr:colOff>114300</xdr:colOff>
      <xdr:row>58</xdr:row>
      <xdr:rowOff>162021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146798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26777</xdr:rowOff>
    </xdr:from>
    <xdr:to>
      <xdr:col>20</xdr:col>
      <xdr:colOff>38100</xdr:colOff>
      <xdr:row>58</xdr:row>
      <xdr:rowOff>128377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119504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6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49690</xdr:rowOff>
    </xdr:from>
    <xdr:to>
      <xdr:col>15</xdr:col>
      <xdr:colOff>101600</xdr:colOff>
      <xdr:row>58</xdr:row>
      <xdr:rowOff>151290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142417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8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115612</xdr:rowOff>
    </xdr:from>
    <xdr:to>
      <xdr:col>10</xdr:col>
      <xdr:colOff>165100</xdr:colOff>
      <xdr:row>58</xdr:row>
      <xdr:rowOff>45762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36889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41360</xdr:rowOff>
    </xdr:from>
    <xdr:to>
      <xdr:col>6</xdr:col>
      <xdr:colOff>38100</xdr:colOff>
      <xdr:row>58</xdr:row>
      <xdr:rowOff>142960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134087</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0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116505</xdr:rowOff>
    </xdr:from>
    <xdr:to>
      <xdr:col>24</xdr:col>
      <xdr:colOff>63500</xdr:colOff>
      <xdr:row>76</xdr:row>
      <xdr:rowOff>6719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75255"/>
          <a:ext cx="838200" cy="6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169673</xdr:rowOff>
    </xdr:from>
    <xdr:to>
      <xdr:col>19</xdr:col>
      <xdr:colOff>177800</xdr:colOff>
      <xdr:row>76</xdr:row>
      <xdr:rowOff>6719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028423"/>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169673</xdr:rowOff>
    </xdr:from>
    <xdr:to>
      <xdr:col>15</xdr:col>
      <xdr:colOff>50800</xdr:colOff>
      <xdr:row>76</xdr:row>
      <xdr:rowOff>102222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28423"/>
          <a:ext cx="889000" cy="10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102222</xdr:rowOff>
    </xdr:from>
    <xdr:to>
      <xdr:col>10</xdr:col>
      <xdr:colOff>114300</xdr:colOff>
      <xdr:row>76</xdr:row>
      <xdr:rowOff>122064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32422"/>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65705</xdr:rowOff>
    </xdr:from>
    <xdr:to>
      <xdr:col>24</xdr:col>
      <xdr:colOff>114300</xdr:colOff>
      <xdr:row>75</xdr:row>
      <xdr:rowOff>167305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88582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7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127370</xdr:rowOff>
    </xdr:from>
    <xdr:to>
      <xdr:col>20</xdr:col>
      <xdr:colOff>38100</xdr:colOff>
      <xdr:row>76</xdr:row>
      <xdr:rowOff>57519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861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74047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6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118873</xdr:rowOff>
    </xdr:from>
    <xdr:to>
      <xdr:col>15</xdr:col>
      <xdr:colOff>101600</xdr:colOff>
      <xdr:row>76</xdr:row>
      <xdr:rowOff>49023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7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65550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5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51422</xdr:rowOff>
    </xdr:from>
    <xdr:to>
      <xdr:col>10</xdr:col>
      <xdr:colOff>165100</xdr:colOff>
      <xdr:row>76</xdr:row>
      <xdr:rowOff>153022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169548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5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71264</xdr:rowOff>
    </xdr:from>
    <xdr:to>
      <xdr:col>6</xdr:col>
      <xdr:colOff>38100</xdr:colOff>
      <xdr:row>77</xdr:row>
      <xdr:rowOff>1414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17941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7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73289</xdr:rowOff>
    </xdr:from>
    <xdr:to>
      <xdr:col>24</xdr:col>
      <xdr:colOff>63500</xdr:colOff>
      <xdr:row>98</xdr:row>
      <xdr:rowOff>77854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5389"/>
          <a:ext cx="838200" cy="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77854</xdr:rowOff>
    </xdr:from>
    <xdr:to>
      <xdr:col>19</xdr:col>
      <xdr:colOff>177800</xdr:colOff>
      <xdr:row>98</xdr:row>
      <xdr:rowOff>78085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79954"/>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78085</xdr:rowOff>
    </xdr:from>
    <xdr:to>
      <xdr:col>15</xdr:col>
      <xdr:colOff>50800</xdr:colOff>
      <xdr:row>98</xdr:row>
      <xdr:rowOff>84113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0185"/>
          <a:ext cx="8890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79051</xdr:rowOff>
    </xdr:from>
    <xdr:to>
      <xdr:col>10</xdr:col>
      <xdr:colOff>114300</xdr:colOff>
      <xdr:row>98</xdr:row>
      <xdr:rowOff>84113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81151"/>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22489</xdr:rowOff>
    </xdr:from>
    <xdr:to>
      <xdr:col>24</xdr:col>
      <xdr:colOff>114300</xdr:colOff>
      <xdr:row>98</xdr:row>
      <xdr:rowOff>124089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153316</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1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27054</xdr:rowOff>
    </xdr:from>
    <xdr:to>
      <xdr:col>20</xdr:col>
      <xdr:colOff>38100</xdr:colOff>
      <xdr:row>98</xdr:row>
      <xdr:rowOff>128654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145181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60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27285</xdr:rowOff>
    </xdr:from>
    <xdr:to>
      <xdr:col>15</xdr:col>
      <xdr:colOff>101600</xdr:colOff>
      <xdr:row>98</xdr:row>
      <xdr:rowOff>128885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145412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6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33313</xdr:rowOff>
    </xdr:from>
    <xdr:to>
      <xdr:col>10</xdr:col>
      <xdr:colOff>165100</xdr:colOff>
      <xdr:row>98</xdr:row>
      <xdr:rowOff>134913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151440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61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28251</xdr:rowOff>
    </xdr:from>
    <xdr:to>
      <xdr:col>6</xdr:col>
      <xdr:colOff>38100</xdr:colOff>
      <xdr:row>98</xdr:row>
      <xdr:rowOff>129851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146378</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60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168101</xdr:rowOff>
    </xdr:from>
    <xdr:to>
      <xdr:col>55</xdr:col>
      <xdr:colOff>0</xdr:colOff>
      <xdr:row>57</xdr:row>
      <xdr:rowOff>78998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69301"/>
          <a:ext cx="838200" cy="8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63691</xdr:rowOff>
    </xdr:from>
    <xdr:to>
      <xdr:col>50</xdr:col>
      <xdr:colOff>114300</xdr:colOff>
      <xdr:row>57</xdr:row>
      <xdr:rowOff>78998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36341"/>
          <a:ext cx="8890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63691</xdr:rowOff>
    </xdr:from>
    <xdr:to>
      <xdr:col>45</xdr:col>
      <xdr:colOff>177800</xdr:colOff>
      <xdr:row>57</xdr:row>
      <xdr:rowOff>116616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36341"/>
          <a:ext cx="889000" cy="5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116616</xdr:rowOff>
    </xdr:from>
    <xdr:to>
      <xdr:col>41</xdr:col>
      <xdr:colOff>50800</xdr:colOff>
      <xdr:row>57</xdr:row>
      <xdr:rowOff>157613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89266"/>
          <a:ext cx="889000" cy="4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117301</xdr:rowOff>
    </xdr:from>
    <xdr:to>
      <xdr:col>55</xdr:col>
      <xdr:colOff>50800</xdr:colOff>
      <xdr:row>57</xdr:row>
      <xdr:rowOff>47451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1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140178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6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28198</xdr:rowOff>
    </xdr:from>
    <xdr:to>
      <xdr:col>50</xdr:col>
      <xdr:colOff>165100</xdr:colOff>
      <xdr:row>57</xdr:row>
      <xdr:rowOff>129798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146325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7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12891</xdr:rowOff>
    </xdr:from>
    <xdr:to>
      <xdr:col>46</xdr:col>
      <xdr:colOff>38100</xdr:colOff>
      <xdr:row>57</xdr:row>
      <xdr:rowOff>114491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131018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65816</xdr:rowOff>
    </xdr:from>
    <xdr:to>
      <xdr:col>41</xdr:col>
      <xdr:colOff>101600</xdr:colOff>
      <xdr:row>57</xdr:row>
      <xdr:rowOff>167416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3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158543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3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106813</xdr:rowOff>
    </xdr:from>
    <xdr:to>
      <xdr:col>36</xdr:col>
      <xdr:colOff>165100</xdr:colOff>
      <xdr:row>58</xdr:row>
      <xdr:rowOff>36963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7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28090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7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107068</xdr:rowOff>
    </xdr:from>
    <xdr:to>
      <xdr:col>55</xdr:col>
      <xdr:colOff>0</xdr:colOff>
      <xdr:row>78</xdr:row>
      <xdr:rowOff>143968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80168"/>
          <a:ext cx="8382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78112</xdr:rowOff>
    </xdr:from>
    <xdr:to>
      <xdr:col>50</xdr:col>
      <xdr:colOff>114300</xdr:colOff>
      <xdr:row>78</xdr:row>
      <xdr:rowOff>107068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512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13608</xdr:rowOff>
    </xdr:from>
    <xdr:to>
      <xdr:col>45</xdr:col>
      <xdr:colOff>177800</xdr:colOff>
      <xdr:row>78</xdr:row>
      <xdr:rowOff>78112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86708"/>
          <a:ext cx="889000" cy="6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13608</xdr:rowOff>
    </xdr:from>
    <xdr:to>
      <xdr:col>41</xdr:col>
      <xdr:colOff>50800</xdr:colOff>
      <xdr:row>78</xdr:row>
      <xdr:rowOff>156021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86708"/>
          <a:ext cx="889000" cy="1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93168</xdr:rowOff>
    </xdr:from>
    <xdr:to>
      <xdr:col>55</xdr:col>
      <xdr:colOff>50800</xdr:colOff>
      <xdr:row>79</xdr:row>
      <xdr:rowOff>23318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8095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56268</xdr:rowOff>
    </xdr:from>
    <xdr:to>
      <xdr:col>50</xdr:col>
      <xdr:colOff>165100</xdr:colOff>
      <xdr:row>78</xdr:row>
      <xdr:rowOff>157868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148995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27312</xdr:rowOff>
    </xdr:from>
    <xdr:to>
      <xdr:col>46</xdr:col>
      <xdr:colOff>38100</xdr:colOff>
      <xdr:row>78</xdr:row>
      <xdr:rowOff>128912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120039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134258</xdr:rowOff>
    </xdr:from>
    <xdr:to>
      <xdr:col>41</xdr:col>
      <xdr:colOff>101600</xdr:colOff>
      <xdr:row>78</xdr:row>
      <xdr:rowOff>64408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80935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1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105221</xdr:rowOff>
    </xdr:from>
    <xdr:to>
      <xdr:col>36</xdr:col>
      <xdr:colOff>165100</xdr:colOff>
      <xdr:row>79</xdr:row>
      <xdr:rowOff>35371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26498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7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122422</xdr:rowOff>
    </xdr:from>
    <xdr:to>
      <xdr:col>55</xdr:col>
      <xdr:colOff>0</xdr:colOff>
      <xdr:row>95</xdr:row>
      <xdr:rowOff>123479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10172"/>
          <a:ext cx="8382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122422</xdr:rowOff>
    </xdr:from>
    <xdr:to>
      <xdr:col>50</xdr:col>
      <xdr:colOff>114300</xdr:colOff>
      <xdr:row>95</xdr:row>
      <xdr:rowOff>133789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10172"/>
          <a:ext cx="889000" cy="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133789</xdr:rowOff>
    </xdr:from>
    <xdr:to>
      <xdr:col>45</xdr:col>
      <xdr:colOff>177800</xdr:colOff>
      <xdr:row>96</xdr:row>
      <xdr:rowOff>18176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21539"/>
          <a:ext cx="889000" cy="5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18176</xdr:rowOff>
    </xdr:from>
    <xdr:to>
      <xdr:col>41</xdr:col>
      <xdr:colOff>50800</xdr:colOff>
      <xdr:row>96</xdr:row>
      <xdr:rowOff>20686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77376"/>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72679</xdr:rowOff>
    </xdr:from>
    <xdr:to>
      <xdr:col>55</xdr:col>
      <xdr:colOff>50800</xdr:colOff>
      <xdr:row>96</xdr:row>
      <xdr:rowOff>2829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6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95556</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1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71622</xdr:rowOff>
    </xdr:from>
    <xdr:to>
      <xdr:col>50</xdr:col>
      <xdr:colOff>165100</xdr:colOff>
      <xdr:row>96</xdr:row>
      <xdr:rowOff>1772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18299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3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82989</xdr:rowOff>
    </xdr:from>
    <xdr:to>
      <xdr:col>46</xdr:col>
      <xdr:colOff>38100</xdr:colOff>
      <xdr:row>96</xdr:row>
      <xdr:rowOff>13139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29666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138826</xdr:rowOff>
    </xdr:from>
    <xdr:to>
      <xdr:col>41</xdr:col>
      <xdr:colOff>101600</xdr:colOff>
      <xdr:row>96</xdr:row>
      <xdr:rowOff>68976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85503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20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141336</xdr:rowOff>
    </xdr:from>
    <xdr:to>
      <xdr:col>36</xdr:col>
      <xdr:colOff>165100</xdr:colOff>
      <xdr:row>96</xdr:row>
      <xdr:rowOff>71486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88013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20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135944</xdr:rowOff>
    </xdr:from>
    <xdr:to>
      <xdr:col>85</xdr:col>
      <xdr:colOff>127000</xdr:colOff>
      <xdr:row>35</xdr:row>
      <xdr:rowOff>137855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36694"/>
          <a:ext cx="8382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3308</xdr:rowOff>
    </xdr:from>
    <xdr:to>
      <xdr:col>81</xdr:col>
      <xdr:colOff>50800</xdr:colOff>
      <xdr:row>35</xdr:row>
      <xdr:rowOff>137855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004058"/>
          <a:ext cx="889000" cy="13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2034</xdr:rowOff>
    </xdr:from>
    <xdr:to>
      <xdr:col>76</xdr:col>
      <xdr:colOff>114300</xdr:colOff>
      <xdr:row>35</xdr:row>
      <xdr:rowOff>3308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002784"/>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2034</xdr:rowOff>
    </xdr:from>
    <xdr:to>
      <xdr:col>71</xdr:col>
      <xdr:colOff>177800</xdr:colOff>
      <xdr:row>35</xdr:row>
      <xdr:rowOff>58825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02784"/>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85144</xdr:rowOff>
    </xdr:from>
    <xdr:to>
      <xdr:col>85</xdr:col>
      <xdr:colOff>177800</xdr:colOff>
      <xdr:row>36</xdr:row>
      <xdr:rowOff>15294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108021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87055</xdr:rowOff>
    </xdr:from>
    <xdr:to>
      <xdr:col>81</xdr:col>
      <xdr:colOff>101600</xdr:colOff>
      <xdr:row>36</xdr:row>
      <xdr:rowOff>17205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33732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6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123958</xdr:rowOff>
    </xdr:from>
    <xdr:to>
      <xdr:col>76</xdr:col>
      <xdr:colOff>165100</xdr:colOff>
      <xdr:row>35</xdr:row>
      <xdr:rowOff>54108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9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70635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7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122684</xdr:rowOff>
    </xdr:from>
    <xdr:to>
      <xdr:col>72</xdr:col>
      <xdr:colOff>38100</xdr:colOff>
      <xdr:row>35</xdr:row>
      <xdr:rowOff>52834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69361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7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8025</xdr:rowOff>
    </xdr:from>
    <xdr:to>
      <xdr:col>67</xdr:col>
      <xdr:colOff>101600</xdr:colOff>
      <xdr:row>35</xdr:row>
      <xdr:rowOff>109625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0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126152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8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81883</xdr:rowOff>
    </xdr:from>
    <xdr:to>
      <xdr:col>85</xdr:col>
      <xdr:colOff>127000</xdr:colOff>
      <xdr:row>56</xdr:row>
      <xdr:rowOff>147629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83083"/>
          <a:ext cx="838200" cy="6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112226</xdr:rowOff>
    </xdr:from>
    <xdr:to>
      <xdr:col>81</xdr:col>
      <xdr:colOff>50800</xdr:colOff>
      <xdr:row>56</xdr:row>
      <xdr:rowOff>147629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13426"/>
          <a:ext cx="889000" cy="3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112226</xdr:rowOff>
    </xdr:from>
    <xdr:to>
      <xdr:col>76</xdr:col>
      <xdr:colOff>114300</xdr:colOff>
      <xdr:row>57</xdr:row>
      <xdr:rowOff>11996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13426"/>
          <a:ext cx="889000" cy="7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156365</xdr:rowOff>
    </xdr:from>
    <xdr:to>
      <xdr:col>71</xdr:col>
      <xdr:colOff>177800</xdr:colOff>
      <xdr:row>57</xdr:row>
      <xdr:rowOff>11996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57565"/>
          <a:ext cx="889000" cy="2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31083</xdr:rowOff>
    </xdr:from>
    <xdr:to>
      <xdr:col>85</xdr:col>
      <xdr:colOff>177800</xdr:colOff>
      <xdr:row>56</xdr:row>
      <xdr:rowOff>132683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53960</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8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96829</xdr:rowOff>
    </xdr:from>
    <xdr:to>
      <xdr:col>81</xdr:col>
      <xdr:colOff>101600</xdr:colOff>
      <xdr:row>57</xdr:row>
      <xdr:rowOff>26979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9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43506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4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61426</xdr:rowOff>
    </xdr:from>
    <xdr:to>
      <xdr:col>76</xdr:col>
      <xdr:colOff>165100</xdr:colOff>
      <xdr:row>56</xdr:row>
      <xdr:rowOff>163026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8103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3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132646</xdr:rowOff>
    </xdr:from>
    <xdr:to>
      <xdr:col>72</xdr:col>
      <xdr:colOff>38100</xdr:colOff>
      <xdr:row>57</xdr:row>
      <xdr:rowOff>62796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79323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0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105565</xdr:rowOff>
    </xdr:from>
    <xdr:to>
      <xdr:col>67</xdr:col>
      <xdr:colOff>101600</xdr:colOff>
      <xdr:row>57</xdr:row>
      <xdr:rowOff>35715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0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52242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8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72851</xdr:rowOff>
    </xdr:from>
    <xdr:to>
      <xdr:col>85</xdr:col>
      <xdr:colOff>127000</xdr:colOff>
      <xdr:row>79</xdr:row>
      <xdr:rowOff>75932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17401"/>
          <a:ext cx="8382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67876</xdr:rowOff>
    </xdr:from>
    <xdr:to>
      <xdr:col>81</xdr:col>
      <xdr:colOff>50800</xdr:colOff>
      <xdr:row>79</xdr:row>
      <xdr:rowOff>72851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12426"/>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67876</xdr:rowOff>
    </xdr:from>
    <xdr:to>
      <xdr:col>76</xdr:col>
      <xdr:colOff>114300</xdr:colOff>
      <xdr:row>79</xdr:row>
      <xdr:rowOff>77042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12426"/>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51733</xdr:rowOff>
    </xdr:from>
    <xdr:to>
      <xdr:col>71</xdr:col>
      <xdr:colOff>177800</xdr:colOff>
      <xdr:row>79</xdr:row>
      <xdr:rowOff>77042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96283"/>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25132</xdr:rowOff>
    </xdr:from>
    <xdr:to>
      <xdr:col>85</xdr:col>
      <xdr:colOff>177800</xdr:colOff>
      <xdr:row>79</xdr:row>
      <xdr:rowOff>126732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6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111509</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8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22051</xdr:rowOff>
    </xdr:from>
    <xdr:to>
      <xdr:col>81</xdr:col>
      <xdr:colOff>101600</xdr:colOff>
      <xdr:row>79</xdr:row>
      <xdr:rowOff>123651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114778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5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17076</xdr:rowOff>
    </xdr:from>
    <xdr:to>
      <xdr:col>76</xdr:col>
      <xdr:colOff>165100</xdr:colOff>
      <xdr:row>79</xdr:row>
      <xdr:rowOff>118676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109803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5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26242</xdr:rowOff>
    </xdr:from>
    <xdr:to>
      <xdr:col>72</xdr:col>
      <xdr:colOff>38100</xdr:colOff>
      <xdr:row>79</xdr:row>
      <xdr:rowOff>127842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118969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6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933</xdr:rowOff>
    </xdr:from>
    <xdr:to>
      <xdr:col>67</xdr:col>
      <xdr:colOff>101600</xdr:colOff>
      <xdr:row>79</xdr:row>
      <xdr:rowOff>102533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93660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3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143114</xdr:rowOff>
    </xdr:from>
    <xdr:to>
      <xdr:col>85</xdr:col>
      <xdr:colOff>127000</xdr:colOff>
      <xdr:row>95</xdr:row>
      <xdr:rowOff>155564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30864"/>
          <a:ext cx="8382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155564</xdr:rowOff>
    </xdr:from>
    <xdr:to>
      <xdr:col>81</xdr:col>
      <xdr:colOff>50800</xdr:colOff>
      <xdr:row>96</xdr:row>
      <xdr:rowOff>41227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43314"/>
          <a:ext cx="8890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41227</xdr:rowOff>
    </xdr:from>
    <xdr:to>
      <xdr:col>76</xdr:col>
      <xdr:colOff>114300</xdr:colOff>
      <xdr:row>96</xdr:row>
      <xdr:rowOff>103939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00427"/>
          <a:ext cx="889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103939</xdr:rowOff>
    </xdr:from>
    <xdr:to>
      <xdr:col>71</xdr:col>
      <xdr:colOff>177800</xdr:colOff>
      <xdr:row>96</xdr:row>
      <xdr:rowOff>134972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63139"/>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92314</xdr:rowOff>
    </xdr:from>
    <xdr:to>
      <xdr:col>85</xdr:col>
      <xdr:colOff>177800</xdr:colOff>
      <xdr:row>96</xdr:row>
      <xdr:rowOff>22464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115191</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3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104764</xdr:rowOff>
    </xdr:from>
    <xdr:to>
      <xdr:col>81</xdr:col>
      <xdr:colOff>101600</xdr:colOff>
      <xdr:row>96</xdr:row>
      <xdr:rowOff>34914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51441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16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161877</xdr:rowOff>
    </xdr:from>
    <xdr:to>
      <xdr:col>76</xdr:col>
      <xdr:colOff>165100</xdr:colOff>
      <xdr:row>96</xdr:row>
      <xdr:rowOff>92027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108554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2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53139</xdr:rowOff>
    </xdr:from>
    <xdr:to>
      <xdr:col>72</xdr:col>
      <xdr:colOff>38100</xdr:colOff>
      <xdr:row>96</xdr:row>
      <xdr:rowOff>154739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171266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28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84172</xdr:rowOff>
    </xdr:from>
    <xdr:to>
      <xdr:col>67</xdr:col>
      <xdr:colOff>101600</xdr:colOff>
      <xdr:row>97</xdr:row>
      <xdr:rowOff>14322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4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30849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1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議会費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年度にペーパーレス化事業を行っており、単年度支出額が大幅に増加している。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高齢化が進行しており、老人福祉費等高齢者福祉対策費が増加傾向にある。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年度に漁港改修事業を行っており、単年度支出額が大幅に増加している。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高台整備事業に伴い、類似団体より高い数値となっている。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消防団車両更新及び本庁災害対策改修工事により、単年度支出額が増加している。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社会教育施設の改修事業により、単年度支出額が大幅に増加している。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病院建設事業や高台整備事業など、大規模事業に要した起債償還がピークにあるため、類似団体より高い数値となっている。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標準財政規模との比較で年々増加傾向にあったが、合併算定替え終了の影響により、地方交付税が減少傾向にあり、また、大規模事業の影響により、基金取崩しを行っているため減少傾向である。</a:t>
          </a:r>
        </a:p>
        <a:p>
          <a:r>
            <a:rPr kumimoji="1" lang="ja-JP" altLang="en-US" sz="1400">
              <a:latin typeface="ＭＳ ゴシック" pitchFamily="49" charset="-128"/>
              <a:ea typeface="ＭＳ ゴシック" pitchFamily="49" charset="-128"/>
            </a:rPr>
            <a:t>　また、実質単年度収支についても、基金取崩しにより減少傾向にあり、今後も財源不足により減少傾向が予想されるため、財源確保に努めていきたい。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概ね財政状況は好調で全会計において黒字決算となっているが、病院会計への運営費補助、国民健康保険診療所特別会計への赤字補填が美波町の財政運営に甚大な影響を与えると考えられる。</a:t>
          </a:r>
        </a:p>
        <a:p>
          <a:r>
            <a:rPr kumimoji="1" lang="ja-JP" altLang="en-US" sz="1400">
              <a:latin typeface="ＭＳ ゴシック" pitchFamily="49" charset="-128"/>
              <a:ea typeface="ＭＳ ゴシック" pitchFamily="49" charset="-128"/>
            </a:rPr>
            <a:t>　また、人口減少による給水人口及び排水人口の減少により、水道会計及び下水道会計への影響も今後の課題である。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元利償還金は、起債発行の抑制により減少傾向にあったが、平成後期に行った医療体制整備事業などに伴う起債発行により、近年の元利償還金が増加している。</a:t>
          </a:r>
        </a:p>
        <a:p>
          <a:r>
            <a:rPr kumimoji="1" lang="ja-JP" altLang="en-US" sz="1400">
              <a:latin typeface="ＭＳ ゴシック" pitchFamily="49" charset="-128"/>
              <a:ea typeface="ＭＳ ゴシック" pitchFamily="49" charset="-128"/>
            </a:rPr>
            <a:t>　公営企業債の元利償還金に対する繰入金は、病院建設事業の起債償還が始まり、それに対する繰入金が増加している。</a:t>
          </a:r>
        </a:p>
        <a:p>
          <a:r>
            <a:rPr kumimoji="1" lang="ja-JP" altLang="en-US" sz="1400">
              <a:latin typeface="ＭＳ ゴシック" pitchFamily="49" charset="-128"/>
              <a:ea typeface="ＭＳ ゴシック" pitchFamily="49" charset="-128"/>
            </a:rPr>
            <a:t>算入公債費は、起債発行を抑制しつつも、普通交付税算入率の高い起債を選択し、後年度の財政負担軽減に努める。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一般会計等に係る地方債の現在高は、平成後期に行った医療体制整備事業に伴い増加し、その後償還がピークを迎えたため、現在は徐々に減少傾向にある。</a:t>
          </a:r>
        </a:p>
        <a:p>
          <a:r>
            <a:rPr kumimoji="1" lang="ja-JP" altLang="en-US" sz="1400">
              <a:latin typeface="ＭＳ ゴシック" pitchFamily="49" charset="-128"/>
              <a:ea typeface="ＭＳ ゴシック" pitchFamily="49" charset="-128"/>
            </a:rPr>
            <a:t>　公営企業債等繰入見込額は、水道事業及び下水道事業が公営企業会計へ移行したことにより、増加傾向にある。</a:t>
          </a:r>
        </a:p>
        <a:p>
          <a:r>
            <a:rPr kumimoji="1" lang="ja-JP" altLang="en-US" sz="1400">
              <a:latin typeface="ＭＳ ゴシック" pitchFamily="49" charset="-128"/>
              <a:ea typeface="ＭＳ ゴシック" pitchFamily="49" charset="-128"/>
            </a:rPr>
            <a:t>企業会計の応益原則に基づき、使用料の適正化を図り、収支改善に努めるよう求める。</a:t>
          </a:r>
        </a:p>
        <a:p>
          <a:r>
            <a:rPr kumimoji="1" lang="ja-JP" altLang="en-US" sz="1400">
              <a:latin typeface="ＭＳ ゴシック" pitchFamily="49" charset="-128"/>
              <a:ea typeface="ＭＳ ゴシック" pitchFamily="49" charset="-128"/>
            </a:rPr>
            <a:t>　退職手当負担見込額は、退職者不補充及び必要最小限度の補充に留めているため、全体的には減少傾向にある。</a:t>
          </a:r>
        </a:p>
        <a:p>
          <a:r>
            <a:rPr kumimoji="1" lang="ja-JP" altLang="en-US" sz="1400">
              <a:latin typeface="ＭＳ ゴシック" pitchFamily="49" charset="-128"/>
              <a:ea typeface="ＭＳ ゴシック" pitchFamily="49" charset="-128"/>
            </a:rPr>
            <a:t>　充当可能基金は、財政調整基金などの取り崩しにより、減少する傾向にあるため、交付税算入率の高い起債を選択することにより、後年度の財政負担の軽減に努める。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徳島県美波町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継続して実施している大規模事業の影響により、積立額は年々減少している。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年度より財源不足に伴い、基金取崩しを行っており、合併特例債を財源とする基金の積立も終了したため、今後は減少する見込みとなっている。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年度については、減債基金の取崩しを行い、基金残高が減少した。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年度については、財政調整基金及び減債基金を多額取崩し、基金残高が大きく減少した。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普通交付税の合併算定替え終了により、積立額は減少傾向にある。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来年度から、さらなる取崩しが予想されるため、最小限の取崩しとなるよう経費の削減、財源の確保に努める。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：自治組織・地域住民が中心となって、取り組む地域づくり及び町の一体化に関する施策の推進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ふるさと応援基金：ふるさと美波を愛し、ふるさと美波の未来に向けて応援しようとする寄附者の意向を反映し、個性豊かで活力あるまちづくりの推進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まち・ひと・しごと創生推進基金：にぎやかそ美波まち・ひと・しごと創生推進計画に掲げられた事業施策の推進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：地域づくり事業の財源として活用している。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まち・ひと・しごと創生推進基金：企業版ふるさと納税の増加に伴い積立を行っている。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：現在の財政状況では一般財源による積立は困難である。今後は厳しい財政状況が予測されるため、地域づくり事業の財源として活用する。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ふるさと応援基金：個性豊かで活力あるまちづくりに関連する事業の財源として活用する。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まち・ひと・しごと創生推進基金：にぎやかそ美波まち・ひと・しごと創生推進計画に掲げられた事業施策の推進のために活用する。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継続して実施している大規模事業の影響により、積立額は年々減少している。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年度より基金取崩しを行っており、全体的には減少となっている。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年度については、少額ではあるものの積立てを行うことができた。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大規模事業の起債償還に伴い、来年度からはさらなる取崩しが予想されるため、最小限の取崩しとなるよう経費の削減、財源の確保に努める。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継続して実施している大規模事業の影響により、積立額は年々減少している。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大規模事業の起債償還に伴い、来年度からはさらなる取崩しが予想されるため、最小限の取崩しとなるよう経費の削減、財源の確保に努める。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6867997</v>
      </c>
      <c r="BO4" s="358"/>
      <c r="BP4" s="358"/>
      <c r="BQ4" s="358"/>
      <c r="BR4" s="358"/>
      <c r="BS4" s="358"/>
      <c r="BT4" s="358"/>
      <c r="BU4" s="359"/>
      <c r="BV4" s="357">
        <v>6789166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5.4</v>
      </c>
      <c r="CU4" s="364"/>
      <c r="CV4" s="364"/>
      <c r="CW4" s="364"/>
      <c r="CX4" s="364"/>
      <c r="CY4" s="364"/>
      <c r="CZ4" s="364"/>
      <c r="DA4" s="365"/>
      <c r="DB4" s="363">
        <v>4.5</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6557299</v>
      </c>
      <c r="BO5" s="395"/>
      <c r="BP5" s="395"/>
      <c r="BQ5" s="395"/>
      <c r="BR5" s="395"/>
      <c r="BS5" s="395"/>
      <c r="BT5" s="395"/>
      <c r="BU5" s="396"/>
      <c r="BV5" s="394">
        <v>6588711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98.8</v>
      </c>
      <c r="CU5" s="392"/>
      <c r="CV5" s="392"/>
      <c r="CW5" s="392"/>
      <c r="CX5" s="392"/>
      <c r="CY5" s="392"/>
      <c r="CZ5" s="392"/>
      <c r="DA5" s="393"/>
      <c r="DB5" s="391">
        <v>96.2</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310698</v>
      </c>
      <c r="BO6" s="395"/>
      <c r="BP6" s="395"/>
      <c r="BQ6" s="395"/>
      <c r="BR6" s="395"/>
      <c r="BS6" s="395"/>
      <c r="BT6" s="395"/>
      <c r="BU6" s="396"/>
      <c r="BV6" s="394">
        <v>200455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99.2</v>
      </c>
      <c r="CU6" s="432"/>
      <c r="CV6" s="432"/>
      <c r="CW6" s="432"/>
      <c r="CX6" s="432"/>
      <c r="CY6" s="432"/>
      <c r="CZ6" s="432"/>
      <c r="DA6" s="433"/>
      <c r="DB6" s="431">
        <v>97</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104714</v>
      </c>
      <c r="BO7" s="395"/>
      <c r="BP7" s="395"/>
      <c r="BQ7" s="395"/>
      <c r="BR7" s="395"/>
      <c r="BS7" s="395"/>
      <c r="BT7" s="395"/>
      <c r="BU7" s="396"/>
      <c r="BV7" s="394">
        <v>27911</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3812960</v>
      </c>
      <c r="CU7" s="395"/>
      <c r="CV7" s="395"/>
      <c r="CW7" s="395"/>
      <c r="CX7" s="395"/>
      <c r="CY7" s="395"/>
      <c r="CZ7" s="395"/>
      <c r="DA7" s="396"/>
      <c r="DB7" s="394">
        <v>3833145</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205984</v>
      </c>
      <c r="BO8" s="395"/>
      <c r="BP8" s="395"/>
      <c r="BQ8" s="395"/>
      <c r="BR8" s="395"/>
      <c r="BS8" s="395"/>
      <c r="BT8" s="395"/>
      <c r="BU8" s="396"/>
      <c r="BV8" s="394">
        <v>172544</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0.16</v>
      </c>
      <c r="CU8" s="435"/>
      <c r="CV8" s="435"/>
      <c r="CW8" s="435"/>
      <c r="CX8" s="435"/>
      <c r="CY8" s="435"/>
      <c r="CZ8" s="435"/>
      <c r="DA8" s="436"/>
      <c r="DB8" s="434">
        <v>0.16</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6222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33440</v>
      </c>
      <c r="BO9" s="395"/>
      <c r="BP9" s="395"/>
      <c r="BQ9" s="395"/>
      <c r="BR9" s="395"/>
      <c r="BS9" s="395"/>
      <c r="BT9" s="395"/>
      <c r="BU9" s="396"/>
      <c r="BV9" s="394">
        <v>-112064</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18.2</v>
      </c>
      <c r="CU9" s="392"/>
      <c r="CV9" s="392"/>
      <c r="CW9" s="392"/>
      <c r="CX9" s="392"/>
      <c r="CY9" s="392"/>
      <c r="CZ9" s="392"/>
      <c r="DA9" s="393"/>
      <c r="DB9" s="391">
        <v>19.2</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7092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1000</v>
      </c>
      <c r="BO10" s="395"/>
      <c r="BP10" s="395"/>
      <c r="BQ10" s="395"/>
      <c r="BR10" s="395"/>
      <c r="BS10" s="395"/>
      <c r="BT10" s="395"/>
      <c r="BU10" s="396"/>
      <c r="BV10" s="394">
        <v>1000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5917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219000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5851</v>
      </c>
      <c r="S13" s="479"/>
      <c r="T13" s="479"/>
      <c r="U13" s="479"/>
      <c r="V13" s="480"/>
      <c r="W13" s="410" t="s">
        <v>131</v>
      </c>
      <c r="X13" s="411"/>
      <c r="Y13" s="411"/>
      <c r="Z13" s="411"/>
      <c r="AA13" s="411"/>
      <c r="AB13" s="401"/>
      <c r="AC13" s="445">
        <v>390</v>
      </c>
      <c r="AD13" s="446"/>
      <c r="AE13" s="446"/>
      <c r="AF13" s="446"/>
      <c r="AG13" s="488"/>
      <c r="AH13" s="445">
        <v>466</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-184560</v>
      </c>
      <c r="BO13" s="395"/>
      <c r="BP13" s="395"/>
      <c r="BQ13" s="395"/>
      <c r="BR13" s="395"/>
      <c r="BS13" s="395"/>
      <c r="BT13" s="395"/>
      <c r="BU13" s="396"/>
      <c r="BV13" s="394">
        <v>-111064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v>
      </c>
      <c r="CU13" s="392"/>
      <c r="CV13" s="392"/>
      <c r="CW13" s="392"/>
      <c r="CX13" s="392"/>
      <c r="CY13" s="392"/>
      <c r="CZ13" s="392"/>
      <c r="DA13" s="393"/>
      <c r="DB13" s="391">
        <v>7.6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6071</v>
      </c>
      <c r="S14" s="479"/>
      <c r="T14" s="479"/>
      <c r="U14" s="479"/>
      <c r="V14" s="480"/>
      <c r="W14" s="384"/>
      <c r="X14" s="385"/>
      <c r="Y14" s="385"/>
      <c r="Z14" s="385"/>
      <c r="AA14" s="385"/>
      <c r="AB14" s="374"/>
      <c r="AC14" s="481">
        <v>15.1</v>
      </c>
      <c r="AD14" s="482"/>
      <c r="AE14" s="482"/>
      <c r="AF14" s="482"/>
      <c r="AG14" s="483"/>
      <c r="AH14" s="481">
        <v>16.100000000000001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29.6</v>
      </c>
      <c r="CU14" s="493"/>
      <c r="CV14" s="493"/>
      <c r="CW14" s="493"/>
      <c r="CX14" s="493"/>
      <c r="CY14" s="493"/>
      <c r="CZ14" s="493"/>
      <c r="DA14" s="494"/>
      <c r="DB14" s="492">
        <v>19.5</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6011</v>
      </c>
      <c r="S15" s="479"/>
      <c r="T15" s="479"/>
      <c r="U15" s="479"/>
      <c r="V15" s="480"/>
      <c r="W15" s="410" t="s">
        <v>137</v>
      </c>
      <c r="X15" s="411"/>
      <c r="Y15" s="411"/>
      <c r="Z15" s="411"/>
      <c r="AA15" s="411"/>
      <c r="AB15" s="401"/>
      <c r="AC15" s="445">
        <v>507</v>
      </c>
      <c r="AD15" s="446"/>
      <c r="AE15" s="446"/>
      <c r="AF15" s="446"/>
      <c r="AG15" s="488"/>
      <c r="AH15" s="445">
        <v>577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602388</v>
      </c>
      <c r="BO15" s="358"/>
      <c r="BP15" s="358"/>
      <c r="BQ15" s="358"/>
      <c r="BR15" s="358"/>
      <c r="BS15" s="358"/>
      <c r="BT15" s="358"/>
      <c r="BU15" s="359"/>
      <c r="BV15" s="357">
        <v>587717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19.7</v>
      </c>
      <c r="AD16" s="482"/>
      <c r="AE16" s="482"/>
      <c r="AF16" s="482"/>
      <c r="AG16" s="483"/>
      <c r="AH16" s="481">
        <v>19.899999999999999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3662804</v>
      </c>
      <c r="BO16" s="395"/>
      <c r="BP16" s="395"/>
      <c r="BQ16" s="395"/>
      <c r="BR16" s="395"/>
      <c r="BS16" s="395"/>
      <c r="BT16" s="395"/>
      <c r="BU16" s="396"/>
      <c r="BV16" s="394">
        <v>3664731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1678</v>
      </c>
      <c r="AD17" s="446"/>
      <c r="AE17" s="446"/>
      <c r="AF17" s="446"/>
      <c r="AG17" s="488"/>
      <c r="AH17" s="445">
        <v>1858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738352</v>
      </c>
      <c r="BO17" s="395"/>
      <c r="BP17" s="395"/>
      <c r="BQ17" s="395"/>
      <c r="BR17" s="395"/>
      <c r="BS17" s="395"/>
      <c r="BT17" s="395"/>
      <c r="BU17" s="396"/>
      <c r="BV17" s="394">
        <v>724153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9" t="s">
        <v>147</v>
      </c>
      <c r="C18" s="437"/>
      <c r="D18" s="437"/>
      <c r="E18" s="520"/>
      <c r="F18" s="520"/>
      <c r="G18" s="520"/>
      <c r="H18" s="520"/>
      <c r="I18" s="520"/>
      <c r="J18" s="520"/>
      <c r="K18" s="520"/>
      <c r="L18" s="521">
        <v>140.74</v>
      </c>
      <c r="M18" s="521"/>
      <c r="N18" s="521"/>
      <c r="O18" s="521"/>
      <c r="P18" s="521"/>
      <c r="Q18" s="521"/>
      <c r="R18" s="522"/>
      <c r="S18" s="522"/>
      <c r="T18" s="522"/>
      <c r="U18" s="522"/>
      <c r="V18" s="523"/>
      <c r="W18" s="412"/>
      <c r="X18" s="413"/>
      <c r="Y18" s="413"/>
      <c r="Z18" s="413"/>
      <c r="AA18" s="413"/>
      <c r="AB18" s="404"/>
      <c r="AC18" s="524">
        <v>65.2</v>
      </c>
      <c r="AD18" s="525"/>
      <c r="AE18" s="525"/>
      <c r="AF18" s="525"/>
      <c r="AG18" s="526"/>
      <c r="AH18" s="524">
        <v>64</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3776873</v>
      </c>
      <c r="BO18" s="395"/>
      <c r="BP18" s="395"/>
      <c r="BQ18" s="395"/>
      <c r="BR18" s="395"/>
      <c r="BS18" s="395"/>
      <c r="BT18" s="395"/>
      <c r="BU18" s="396"/>
      <c r="BV18" s="394">
        <v>3695250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9" t="s">
        <v>149</v>
      </c>
      <c r="C19" s="437"/>
      <c r="D19" s="437"/>
      <c r="E19" s="520"/>
      <c r="F19" s="520"/>
      <c r="G19" s="520"/>
      <c r="H19" s="520"/>
      <c r="I19" s="520"/>
      <c r="J19" s="520"/>
      <c r="K19" s="520"/>
      <c r="L19" s="528">
        <v>44</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4970897</v>
      </c>
      <c r="BO19" s="395"/>
      <c r="BP19" s="395"/>
      <c r="BQ19" s="395"/>
      <c r="BR19" s="395"/>
      <c r="BS19" s="395"/>
      <c r="BT19" s="395"/>
      <c r="BU19" s="396"/>
      <c r="BV19" s="394">
        <v>4669114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9" t="s">
        <v>151</v>
      </c>
      <c r="C20" s="437"/>
      <c r="D20" s="437"/>
      <c r="E20" s="520"/>
      <c r="F20" s="520"/>
      <c r="G20" s="520"/>
      <c r="H20" s="520"/>
      <c r="I20" s="520"/>
      <c r="J20" s="520"/>
      <c r="K20" s="520"/>
      <c r="L20" s="528">
        <v>2677</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7630757</v>
      </c>
      <c r="BO22" s="358"/>
      <c r="BP22" s="358"/>
      <c r="BQ22" s="358"/>
      <c r="BR22" s="358"/>
      <c r="BS22" s="358"/>
      <c r="BT22" s="358"/>
      <c r="BU22" s="359"/>
      <c r="BV22" s="357">
        <v>7846406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3955021</v>
      </c>
      <c r="BO23" s="395"/>
      <c r="BP23" s="395"/>
      <c r="BQ23" s="395"/>
      <c r="BR23" s="395"/>
      <c r="BS23" s="395"/>
      <c r="BT23" s="395"/>
      <c r="BU23" s="396"/>
      <c r="BV23" s="394">
        <v>3769519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7680</v>
      </c>
      <c r="R24" s="446"/>
      <c r="S24" s="446"/>
      <c r="T24" s="446"/>
      <c r="U24" s="446"/>
      <c r="V24" s="488"/>
      <c r="W24" s="540"/>
      <c r="X24" s="541"/>
      <c r="Y24" s="542"/>
      <c r="Z24" s="444" t="s">
        <v>162</v>
      </c>
      <c r="AA24" s="424"/>
      <c r="AB24" s="424"/>
      <c r="AC24" s="424"/>
      <c r="AD24" s="424"/>
      <c r="AE24" s="424"/>
      <c r="AF24" s="424"/>
      <c r="AG24" s="425"/>
      <c r="AH24" s="445">
        <v>107</v>
      </c>
      <c r="AI24" s="446"/>
      <c r="AJ24" s="446"/>
      <c r="AK24" s="446"/>
      <c r="AL24" s="488"/>
      <c r="AM24" s="445">
        <v>325922</v>
      </c>
      <c r="AN24" s="446"/>
      <c r="AO24" s="446"/>
      <c r="AP24" s="446"/>
      <c r="AQ24" s="446"/>
      <c r="AR24" s="488"/>
      <c r="AS24" s="445">
        <v>3046</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5903737</v>
      </c>
      <c r="BO24" s="395"/>
      <c r="BP24" s="395"/>
      <c r="BQ24" s="395"/>
      <c r="BR24" s="395"/>
      <c r="BS24" s="395"/>
      <c r="BT24" s="395"/>
      <c r="BU24" s="396"/>
      <c r="BV24" s="394">
        <v>5916895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6150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1176705</v>
      </c>
      <c r="BO25" s="358"/>
      <c r="BP25" s="358"/>
      <c r="BQ25" s="358"/>
      <c r="BR25" s="358"/>
      <c r="BS25" s="358"/>
      <c r="BT25" s="358"/>
      <c r="BU25" s="359"/>
      <c r="BV25" s="357">
        <v>1314240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5530</v>
      </c>
      <c r="R26" s="446"/>
      <c r="S26" s="446"/>
      <c r="T26" s="446"/>
      <c r="U26" s="446"/>
      <c r="V26" s="488"/>
      <c r="W26" s="540"/>
      <c r="X26" s="541"/>
      <c r="Y26" s="542"/>
      <c r="Z26" s="444" t="s">
        <v>168</v>
      </c>
      <c r="AA26" s="546"/>
      <c r="AB26" s="546"/>
      <c r="AC26" s="546"/>
      <c r="AD26" s="546"/>
      <c r="AE26" s="546"/>
      <c r="AF26" s="546"/>
      <c r="AG26" s="547"/>
      <c r="AH26" s="445">
        <v>7</v>
      </c>
      <c r="AI26" s="446"/>
      <c r="AJ26" s="446"/>
      <c r="AK26" s="446"/>
      <c r="AL26" s="488"/>
      <c r="AM26" s="445">
        <v>23317</v>
      </c>
      <c r="AN26" s="446"/>
      <c r="AO26" s="446"/>
      <c r="AP26" s="446"/>
      <c r="AQ26" s="446"/>
      <c r="AR26" s="488"/>
      <c r="AS26" s="445">
        <v>3331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2690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t="s">
        <v>122</v>
      </c>
      <c r="BO27" s="517"/>
      <c r="BP27" s="517"/>
      <c r="BQ27" s="517"/>
      <c r="BR27" s="517"/>
      <c r="BS27" s="517"/>
      <c r="BT27" s="517"/>
      <c r="BU27" s="518"/>
      <c r="BV27" s="516" t="s">
        <v>122</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2310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1360000</v>
      </c>
      <c r="BO28" s="358"/>
      <c r="BP28" s="358"/>
      <c r="BQ28" s="358"/>
      <c r="BR28" s="358"/>
      <c r="BS28" s="358"/>
      <c r="BT28" s="358"/>
      <c r="BU28" s="359"/>
      <c r="BV28" s="357">
        <v>1578000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10</v>
      </c>
      <c r="M29" s="446"/>
      <c r="N29" s="446"/>
      <c r="O29" s="446"/>
      <c r="P29" s="488"/>
      <c r="Q29" s="445">
        <v>1920</v>
      </c>
      <c r="R29" s="446"/>
      <c r="S29" s="446"/>
      <c r="T29" s="446"/>
      <c r="U29" s="446"/>
      <c r="V29" s="488"/>
      <c r="W29" s="543"/>
      <c r="X29" s="544"/>
      <c r="Y29" s="545"/>
      <c r="Z29" s="444" t="s">
        <v>177</v>
      </c>
      <c r="AA29" s="424"/>
      <c r="AB29" s="424"/>
      <c r="AC29" s="424"/>
      <c r="AD29" s="424"/>
      <c r="AE29" s="424"/>
      <c r="AF29" s="424"/>
      <c r="AG29" s="425"/>
      <c r="AH29" s="445">
        <v>107</v>
      </c>
      <c r="AI29" s="446"/>
      <c r="AJ29" s="446"/>
      <c r="AK29" s="446"/>
      <c r="AL29" s="488"/>
      <c r="AM29" s="445">
        <v>325922</v>
      </c>
      <c r="AN29" s="446"/>
      <c r="AO29" s="446"/>
      <c r="AP29" s="446"/>
      <c r="AQ29" s="446"/>
      <c r="AR29" s="488"/>
      <c r="AS29" s="445">
        <v>3046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600000</v>
      </c>
      <c r="BO29" s="395"/>
      <c r="BP29" s="395"/>
      <c r="BQ29" s="395"/>
      <c r="BR29" s="395"/>
      <c r="BS29" s="395"/>
      <c r="BT29" s="395"/>
      <c r="BU29" s="396"/>
      <c r="BV29" s="394">
        <v>781000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92.6</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1513210</v>
      </c>
      <c r="BO30" s="517"/>
      <c r="BP30" s="517"/>
      <c r="BQ30" s="517"/>
      <c r="BR30" s="517"/>
      <c r="BS30" s="517"/>
      <c r="BT30" s="517"/>
      <c r="BU30" s="518"/>
      <c r="BV30" s="516">
        <v>1566720</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美波町国民健康保険事業特別会計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美波町病院事業会計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IF('各会計、関係団体の財政状況及び健全化判断比率'!B34="","",'各会計、関係団体の財政状況及び健全化判断比率'!B34)</f>
        <v>美波町簡易水道事業特別会計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12</v>
      </c>
      <c r="BX34" s="584"/>
      <c r="BY34" s="585" t="str">
        <f>IF('各会計、関係団体の財政状況及び健全化判断比率'!B68="","",'各会計、関係団体の財政状況及び健全化判断比率'!B68)</f>
        <v>徳島県市町村議会議員公務災害補償等組合</v>
      </c>
      <c r="BZ34" s="585"/>
      <c r="CA34" s="585"/>
      <c r="CB34" s="585"/>
      <c r="CC34" s="585"/>
      <c r="CD34" s="585"/>
      <c r="CE34" s="585"/>
      <c r="CF34" s="585"/>
      <c r="CG34" s="585"/>
      <c r="CH34" s="585"/>
      <c r="CI34" s="585"/>
      <c r="CJ34" s="585"/>
      <c r="CK34" s="585"/>
      <c r="CL34" s="585"/>
      <c r="CM34" s="585"/>
      <c r="CN34" s="175"/>
      <c r="CO34" s="584">
        <f>IF(CQ34="","",MAX(C34:D43,U34:V43,AM34:AN43,BE34:BF43,BW34:BX43)+1)</f>
        <v>21</v>
      </c>
      <c r="CP34" s="584"/>
      <c r="CQ34" s="585" t="str">
        <f>IF('各会計、関係団体の財政状況及び健全化判断比率'!BS7="","",'各会計、関係団体の財政状況及び健全化判断比率'!BS7)</f>
        <v>株式会社道の駅</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美波町育英奨学金貸付事業特別会計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美波町国民健康保険診療所特別会計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IF('各会計、関係団体の財政状況及び健全化判断比率'!B33="","",'各会計、関係団体の財政状況及び健全化判断比率'!B33)</f>
        <v>美波町水道事業会計</v>
      </c>
      <c r="AP35" s="585"/>
      <c r="AQ35" s="585"/>
      <c r="AR35" s="585"/>
      <c r="AS35" s="585"/>
      <c r="AT35" s="585"/>
      <c r="AU35" s="585"/>
      <c r="AV35" s="585"/>
      <c r="AW35" s="585"/>
      <c r="AX35" s="585"/>
      <c r="AY35" s="585"/>
      <c r="AZ35" s="585"/>
      <c r="BA35" s="585"/>
      <c r="BB35" s="585"/>
      <c r="BC35" s="585"/>
      <c r="BD35" s="175"/>
      <c r="BE35" s="584">
        <f t="shared" ref="BE35:BE43" si="1">IF(BG35="","",BE34+1)</f>
        <v>10</v>
      </c>
      <c r="BF35" s="584"/>
      <c r="BG35" s="585" t="str">
        <f>IF('各会計、関係団体の財政状況及び健全化判断比率'!B35="","",'各会計、関係団体の財政状況及び健全化判断比率'!B35)</f>
        <v>美波町公共下水道事業特別会計</v>
      </c>
      <c r="BH35" s="585"/>
      <c r="BI35" s="585"/>
      <c r="BJ35" s="585"/>
      <c r="BK35" s="585"/>
      <c r="BL35" s="585"/>
      <c r="BM35" s="585"/>
      <c r="BN35" s="585"/>
      <c r="BO35" s="585"/>
      <c r="BP35" s="585"/>
      <c r="BQ35" s="585"/>
      <c r="BR35" s="585"/>
      <c r="BS35" s="585"/>
      <c r="BT35" s="585"/>
      <c r="BU35" s="585"/>
      <c r="BV35" s="175"/>
      <c r="BW35" s="584">
        <f t="shared" ref="BW35:BW43" si="2">IF(BY35="","",BW34+1)</f>
        <v>13</v>
      </c>
      <c r="BX35" s="584"/>
      <c r="BY35" s="585" t="str">
        <f>IF('各会計、関係団体の財政状況及び健全化判断比率'!B69="","",'各会計、関係団体の財政状況及び健全化判断比率'!B69)</f>
        <v>徳島県市町村総合事務組合（一般会計）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美波町介護保険事業特別会計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11</v>
      </c>
      <c r="BF36" s="584"/>
      <c r="BG36" s="585" t="str">
        <f>IF('各会計、関係団体の財政状況及び健全化判断比率'!B36="","",'各会計、関係団体の財政状況及び健全化判断比率'!B36)</f>
        <v>美波町漁業集落排水事業特別会計</v>
      </c>
      <c r="BH36" s="585"/>
      <c r="BI36" s="585"/>
      <c r="BJ36" s="585"/>
      <c r="BK36" s="585"/>
      <c r="BL36" s="585"/>
      <c r="BM36" s="585"/>
      <c r="BN36" s="585"/>
      <c r="BO36" s="585"/>
      <c r="BP36" s="585"/>
      <c r="BQ36" s="585"/>
      <c r="BR36" s="585"/>
      <c r="BS36" s="585"/>
      <c r="BT36" s="585"/>
      <c r="BU36" s="585"/>
      <c r="BV36" s="175"/>
      <c r="BW36" s="584">
        <f t="shared" si="2"/>
        <v>14</v>
      </c>
      <c r="BX36" s="584"/>
      <c r="BY36" s="585" t="str">
        <f>IF('各会計、関係団体の財政状況及び健全化判断比率'!B70="","",'各会計、関係団体の財政状況及び健全化判断比率'!B70)</f>
        <v>徳島県市町村総合事務組合（徳島滞納整理機構特別会計）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美波町後期高齢者医療特別会計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15</v>
      </c>
      <c r="BX37" s="584"/>
      <c r="BY37" s="585" t="str">
        <f>IF('各会計、関係団体の財政状況及び健全化判断比率'!B71="","",'各会計、関係団体の財政状況及び健全化判断比率'!B71)</f>
        <v>徳島県後期高齢者医療広域連合（一般会計）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16</v>
      </c>
      <c r="BX38" s="584"/>
      <c r="BY38" s="585" t="str">
        <f>IF('各会計、関係団体の財政状況及び健全化判断比率'!B72="","",'各会計、関係団体の財政状況及び健全化判断比率'!B72)</f>
        <v>徳島県後期高齢者医療広域連合（特別会計）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17</v>
      </c>
      <c r="BX39" s="584"/>
      <c r="BY39" s="585" t="str">
        <f>IF('各会計、関係団体の財政状況及び健全化判断比率'!B73="","",'各会計、関係団体の財政状況及び健全化判断比率'!B73)</f>
        <v>海部老人ホーム町村組合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18</v>
      </c>
      <c r="BX40" s="584"/>
      <c r="BY40" s="585" t="str">
        <f>IF('各会計、関係団体の財政状況及び健全化判断比率'!B74="","",'各会計、関係団体の財政状況及び健全化判断比率'!B74)</f>
        <v>海部郡衛生処理事務組合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19</v>
      </c>
      <c r="BX41" s="584"/>
      <c r="BY41" s="585" t="str">
        <f>IF('各会計、関係団体の財政状況及び健全化判断比率'!B75="","",'各会計、関係団体の財政状況及び健全化判断比率'!B75)</f>
        <v>海部消防組合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20</v>
      </c>
      <c r="BX42" s="584"/>
      <c r="BY42" s="585" t="str">
        <f>IF('各会計、関係団体の財政状況及び健全化判断比率'!B76="","",'各会計、関係団体の財政状況及び健全化判断比率'!B76)</f>
        <v>海部郡特別養護老人ホーム事務組合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O/GeO3xgFnZAgCx6MYq3OEVdvY83iwwEWJQTnaTcq5fk61Gv4c0nI9uoisT8+EwbGQnYlMVM6DUJKEFlotPPDg==" saltValue="q/Ques2E1QhCMR+vBldJw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506240</v>
      </c>
      <c r="S5" s="600"/>
      <c r="T5" s="600"/>
      <c r="U5" s="600"/>
      <c r="V5" s="600"/>
      <c r="W5" s="600"/>
      <c r="X5" s="600"/>
      <c r="Y5" s="601"/>
      <c r="Z5" s="602">
        <v>7.4</v>
      </c>
      <c r="AA5" s="602"/>
      <c r="AB5" s="602"/>
      <c r="AC5" s="602"/>
      <c r="AD5" s="603">
        <v>506240</v>
      </c>
      <c r="AE5" s="603"/>
      <c r="AF5" s="603"/>
      <c r="AG5" s="603"/>
      <c r="AH5" s="603"/>
      <c r="AI5" s="603"/>
      <c r="AJ5" s="603"/>
      <c r="AK5" s="603"/>
      <c r="AL5" s="604">
        <v>13.3</v>
      </c>
      <c r="AM5" s="605"/>
      <c r="AN5" s="605"/>
      <c r="AO5" s="606"/>
      <c r="AP5" s="596" t="s">
        <v>216</v>
      </c>
      <c r="AQ5" s="597"/>
      <c r="AR5" s="597"/>
      <c r="AS5" s="597"/>
      <c r="AT5" s="597"/>
      <c r="AU5" s="597"/>
      <c r="AV5" s="597"/>
      <c r="AW5" s="597"/>
      <c r="AX5" s="597"/>
      <c r="AY5" s="597"/>
      <c r="AZ5" s="597"/>
      <c r="BA5" s="597"/>
      <c r="BB5" s="597"/>
      <c r="BC5" s="597"/>
      <c r="BD5" s="597"/>
      <c r="BE5" s="597"/>
      <c r="BF5" s="598"/>
      <c r="BG5" s="610">
        <v>506240</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66740</v>
      </c>
      <c r="S6" s="611"/>
      <c r="T6" s="611"/>
      <c r="U6" s="611"/>
      <c r="V6" s="611"/>
      <c r="W6" s="611"/>
      <c r="X6" s="611"/>
      <c r="Y6" s="612"/>
      <c r="Z6" s="613">
        <v>1</v>
      </c>
      <c r="AA6" s="613"/>
      <c r="AB6" s="613"/>
      <c r="AC6" s="613"/>
      <c r="AD6" s="614">
        <v>66740</v>
      </c>
      <c r="AE6" s="614"/>
      <c r="AF6" s="614"/>
      <c r="AG6" s="614"/>
      <c r="AH6" s="614"/>
      <c r="AI6" s="614"/>
      <c r="AJ6" s="614"/>
      <c r="AK6" s="614"/>
      <c r="AL6" s="615">
        <v>1.8</v>
      </c>
      <c r="AM6" s="616"/>
      <c r="AN6" s="616"/>
      <c r="AO6" s="617"/>
      <c r="AP6" s="607" t="s">
        <v>221</v>
      </c>
      <c r="AQ6" s="608"/>
      <c r="AR6" s="608"/>
      <c r="AS6" s="608"/>
      <c r="AT6" s="608"/>
      <c r="AU6" s="608"/>
      <c r="AV6" s="608"/>
      <c r="AW6" s="608"/>
      <c r="AX6" s="608"/>
      <c r="AY6" s="608"/>
      <c r="AZ6" s="608"/>
      <c r="BA6" s="608"/>
      <c r="BB6" s="608"/>
      <c r="BC6" s="608"/>
      <c r="BD6" s="608"/>
      <c r="BE6" s="608"/>
      <c r="BF6" s="609"/>
      <c r="BG6" s="610">
        <v>506240</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64346</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64346</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297</v>
      </c>
      <c r="S7" s="611"/>
      <c r="T7" s="611"/>
      <c r="U7" s="611"/>
      <c r="V7" s="611"/>
      <c r="W7" s="611"/>
      <c r="X7" s="611"/>
      <c r="Y7" s="612"/>
      <c r="Z7" s="613">
        <v>0</v>
      </c>
      <c r="AA7" s="613"/>
      <c r="AB7" s="613"/>
      <c r="AC7" s="613"/>
      <c r="AD7" s="614">
        <v>297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223383</v>
      </c>
      <c r="BH7" s="611"/>
      <c r="BI7" s="611"/>
      <c r="BJ7" s="611"/>
      <c r="BK7" s="611"/>
      <c r="BL7" s="611"/>
      <c r="BM7" s="611"/>
      <c r="BN7" s="612"/>
      <c r="BO7" s="613">
        <v>44.1</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864839</v>
      </c>
      <c r="CS7" s="611"/>
      <c r="CT7" s="611"/>
      <c r="CU7" s="611"/>
      <c r="CV7" s="611"/>
      <c r="CW7" s="611"/>
      <c r="CX7" s="611"/>
      <c r="CY7" s="612"/>
      <c r="CZ7" s="613">
        <v>13.2</v>
      </c>
      <c r="DA7" s="613"/>
      <c r="DB7" s="613"/>
      <c r="DC7" s="613"/>
      <c r="DD7" s="619">
        <v>130098</v>
      </c>
      <c r="DE7" s="611"/>
      <c r="DF7" s="611"/>
      <c r="DG7" s="611"/>
      <c r="DH7" s="611"/>
      <c r="DI7" s="611"/>
      <c r="DJ7" s="611"/>
      <c r="DK7" s="611"/>
      <c r="DL7" s="611"/>
      <c r="DM7" s="611"/>
      <c r="DN7" s="611"/>
      <c r="DO7" s="611"/>
      <c r="DP7" s="612"/>
      <c r="DQ7" s="619">
        <v>672448</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5767</v>
      </c>
      <c r="S8" s="611"/>
      <c r="T8" s="611"/>
      <c r="U8" s="611"/>
      <c r="V8" s="611"/>
      <c r="W8" s="611"/>
      <c r="X8" s="611"/>
      <c r="Y8" s="612"/>
      <c r="Z8" s="613">
        <v>0.1</v>
      </c>
      <c r="AA8" s="613"/>
      <c r="AB8" s="613"/>
      <c r="AC8" s="613"/>
      <c r="AD8" s="614">
        <v>5767</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9538</v>
      </c>
      <c r="BH8" s="611"/>
      <c r="BI8" s="611"/>
      <c r="BJ8" s="611"/>
      <c r="BK8" s="611"/>
      <c r="BL8" s="611"/>
      <c r="BM8" s="611"/>
      <c r="BN8" s="612"/>
      <c r="BO8" s="613">
        <v>1.9</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1544860</v>
      </c>
      <c r="CS8" s="611"/>
      <c r="CT8" s="611"/>
      <c r="CU8" s="611"/>
      <c r="CV8" s="611"/>
      <c r="CW8" s="611"/>
      <c r="CX8" s="611"/>
      <c r="CY8" s="612"/>
      <c r="CZ8" s="613">
        <v>23.6</v>
      </c>
      <c r="DA8" s="613"/>
      <c r="DB8" s="613"/>
      <c r="DC8" s="613"/>
      <c r="DD8" s="619">
        <v>6110</v>
      </c>
      <c r="DE8" s="611"/>
      <c r="DF8" s="611"/>
      <c r="DG8" s="611"/>
      <c r="DH8" s="611"/>
      <c r="DI8" s="611"/>
      <c r="DJ8" s="611"/>
      <c r="DK8" s="611"/>
      <c r="DL8" s="611"/>
      <c r="DM8" s="611"/>
      <c r="DN8" s="611"/>
      <c r="DO8" s="611"/>
      <c r="DP8" s="612"/>
      <c r="DQ8" s="619">
        <v>1037205</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6117</v>
      </c>
      <c r="S9" s="611"/>
      <c r="T9" s="611"/>
      <c r="U9" s="611"/>
      <c r="V9" s="611"/>
      <c r="W9" s="611"/>
      <c r="X9" s="611"/>
      <c r="Y9" s="612"/>
      <c r="Z9" s="613">
        <v>0.1</v>
      </c>
      <c r="AA9" s="613"/>
      <c r="AB9" s="613"/>
      <c r="AC9" s="613"/>
      <c r="AD9" s="614">
        <v>6117</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194522</v>
      </c>
      <c r="BH9" s="611"/>
      <c r="BI9" s="611"/>
      <c r="BJ9" s="611"/>
      <c r="BK9" s="611"/>
      <c r="BL9" s="611"/>
      <c r="BM9" s="611"/>
      <c r="BN9" s="612"/>
      <c r="BO9" s="613">
        <v>38.4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859477</v>
      </c>
      <c r="CS9" s="611"/>
      <c r="CT9" s="611"/>
      <c r="CU9" s="611"/>
      <c r="CV9" s="611"/>
      <c r="CW9" s="611"/>
      <c r="CX9" s="611"/>
      <c r="CY9" s="612"/>
      <c r="CZ9" s="613">
        <v>13.1</v>
      </c>
      <c r="DA9" s="613"/>
      <c r="DB9" s="613"/>
      <c r="DC9" s="613"/>
      <c r="DD9" s="619">
        <v>13313</v>
      </c>
      <c r="DE9" s="611"/>
      <c r="DF9" s="611"/>
      <c r="DG9" s="611"/>
      <c r="DH9" s="611"/>
      <c r="DI9" s="611"/>
      <c r="DJ9" s="611"/>
      <c r="DK9" s="611"/>
      <c r="DL9" s="611"/>
      <c r="DM9" s="611"/>
      <c r="DN9" s="611"/>
      <c r="DO9" s="611"/>
      <c r="DP9" s="612"/>
      <c r="DQ9" s="619">
        <v>696306</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12592</v>
      </c>
      <c r="BH10" s="611"/>
      <c r="BI10" s="611"/>
      <c r="BJ10" s="611"/>
      <c r="BK10" s="611"/>
      <c r="BL10" s="611"/>
      <c r="BM10" s="611"/>
      <c r="BN10" s="612"/>
      <c r="BO10" s="613">
        <v>2.5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140058</v>
      </c>
      <c r="S11" s="611"/>
      <c r="T11" s="611"/>
      <c r="U11" s="611"/>
      <c r="V11" s="611"/>
      <c r="W11" s="611"/>
      <c r="X11" s="611"/>
      <c r="Y11" s="612"/>
      <c r="Z11" s="615">
        <v>2</v>
      </c>
      <c r="AA11" s="616"/>
      <c r="AB11" s="616"/>
      <c r="AC11" s="622"/>
      <c r="AD11" s="619">
        <v>140058</v>
      </c>
      <c r="AE11" s="611"/>
      <c r="AF11" s="611"/>
      <c r="AG11" s="611"/>
      <c r="AH11" s="611"/>
      <c r="AI11" s="611"/>
      <c r="AJ11" s="611"/>
      <c r="AK11" s="612"/>
      <c r="AL11" s="615">
        <v>3.7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6731</v>
      </c>
      <c r="BH11" s="611"/>
      <c r="BI11" s="611"/>
      <c r="BJ11" s="611"/>
      <c r="BK11" s="611"/>
      <c r="BL11" s="611"/>
      <c r="BM11" s="611"/>
      <c r="BN11" s="612"/>
      <c r="BO11" s="613">
        <v>1.3</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407018</v>
      </c>
      <c r="CS11" s="611"/>
      <c r="CT11" s="611"/>
      <c r="CU11" s="611"/>
      <c r="CV11" s="611"/>
      <c r="CW11" s="611"/>
      <c r="CX11" s="611"/>
      <c r="CY11" s="612"/>
      <c r="CZ11" s="613">
        <v>6.2</v>
      </c>
      <c r="DA11" s="613"/>
      <c r="DB11" s="613"/>
      <c r="DC11" s="613"/>
      <c r="DD11" s="619">
        <v>164061</v>
      </c>
      <c r="DE11" s="611"/>
      <c r="DF11" s="611"/>
      <c r="DG11" s="611"/>
      <c r="DH11" s="611"/>
      <c r="DI11" s="611"/>
      <c r="DJ11" s="611"/>
      <c r="DK11" s="611"/>
      <c r="DL11" s="611"/>
      <c r="DM11" s="611"/>
      <c r="DN11" s="611"/>
      <c r="DO11" s="611"/>
      <c r="DP11" s="612"/>
      <c r="DQ11" s="619">
        <v>153878</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223032</v>
      </c>
      <c r="BH12" s="611"/>
      <c r="BI12" s="611"/>
      <c r="BJ12" s="611"/>
      <c r="BK12" s="611"/>
      <c r="BL12" s="611"/>
      <c r="BM12" s="611"/>
      <c r="BN12" s="612"/>
      <c r="BO12" s="613">
        <v>44.1</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111714</v>
      </c>
      <c r="CS12" s="611"/>
      <c r="CT12" s="611"/>
      <c r="CU12" s="611"/>
      <c r="CV12" s="611"/>
      <c r="CW12" s="611"/>
      <c r="CX12" s="611"/>
      <c r="CY12" s="612"/>
      <c r="CZ12" s="613">
        <v>1.7</v>
      </c>
      <c r="DA12" s="613"/>
      <c r="DB12" s="613"/>
      <c r="DC12" s="613"/>
      <c r="DD12" s="619">
        <v>7457</v>
      </c>
      <c r="DE12" s="611"/>
      <c r="DF12" s="611"/>
      <c r="DG12" s="611"/>
      <c r="DH12" s="611"/>
      <c r="DI12" s="611"/>
      <c r="DJ12" s="611"/>
      <c r="DK12" s="611"/>
      <c r="DL12" s="611"/>
      <c r="DM12" s="611"/>
      <c r="DN12" s="611"/>
      <c r="DO12" s="611"/>
      <c r="DP12" s="612"/>
      <c r="DQ12" s="619">
        <v>84314</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221983</v>
      </c>
      <c r="BH13" s="611"/>
      <c r="BI13" s="611"/>
      <c r="BJ13" s="611"/>
      <c r="BK13" s="611"/>
      <c r="BL13" s="611"/>
      <c r="BM13" s="611"/>
      <c r="BN13" s="612"/>
      <c r="BO13" s="613">
        <v>43.8</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686657</v>
      </c>
      <c r="CS13" s="611"/>
      <c r="CT13" s="611"/>
      <c r="CU13" s="611"/>
      <c r="CV13" s="611"/>
      <c r="CW13" s="611"/>
      <c r="CX13" s="611"/>
      <c r="CY13" s="612"/>
      <c r="CZ13" s="613">
        <v>10.5</v>
      </c>
      <c r="DA13" s="613"/>
      <c r="DB13" s="613"/>
      <c r="DC13" s="613"/>
      <c r="DD13" s="619">
        <v>570982</v>
      </c>
      <c r="DE13" s="611"/>
      <c r="DF13" s="611"/>
      <c r="DG13" s="611"/>
      <c r="DH13" s="611"/>
      <c r="DI13" s="611"/>
      <c r="DJ13" s="611"/>
      <c r="DK13" s="611"/>
      <c r="DL13" s="611"/>
      <c r="DM13" s="611"/>
      <c r="DN13" s="611"/>
      <c r="DO13" s="611"/>
      <c r="DP13" s="612"/>
      <c r="DQ13" s="619">
        <v>167787</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335</v>
      </c>
      <c r="S14" s="611"/>
      <c r="T14" s="611"/>
      <c r="U14" s="611"/>
      <c r="V14" s="611"/>
      <c r="W14" s="611"/>
      <c r="X14" s="611"/>
      <c r="Y14" s="612"/>
      <c r="Z14" s="613">
        <v>0</v>
      </c>
      <c r="AA14" s="613"/>
      <c r="AB14" s="613"/>
      <c r="AC14" s="613"/>
      <c r="AD14" s="614">
        <v>335</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25198</v>
      </c>
      <c r="BH14" s="611"/>
      <c r="BI14" s="611"/>
      <c r="BJ14" s="611"/>
      <c r="BK14" s="611"/>
      <c r="BL14" s="611"/>
      <c r="BM14" s="611"/>
      <c r="BN14" s="612"/>
      <c r="BO14" s="613">
        <v>5</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353420</v>
      </c>
      <c r="CS14" s="611"/>
      <c r="CT14" s="611"/>
      <c r="CU14" s="611"/>
      <c r="CV14" s="611"/>
      <c r="CW14" s="611"/>
      <c r="CX14" s="611"/>
      <c r="CY14" s="612"/>
      <c r="CZ14" s="613">
        <v>5.4</v>
      </c>
      <c r="DA14" s="613"/>
      <c r="DB14" s="613"/>
      <c r="DC14" s="613"/>
      <c r="DD14" s="619">
        <v>50431</v>
      </c>
      <c r="DE14" s="611"/>
      <c r="DF14" s="611"/>
      <c r="DG14" s="611"/>
      <c r="DH14" s="611"/>
      <c r="DI14" s="611"/>
      <c r="DJ14" s="611"/>
      <c r="DK14" s="611"/>
      <c r="DL14" s="611"/>
      <c r="DM14" s="611"/>
      <c r="DN14" s="611"/>
      <c r="DO14" s="611"/>
      <c r="DP14" s="612"/>
      <c r="DQ14" s="619">
        <v>297657</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34627</v>
      </c>
      <c r="BH15" s="611"/>
      <c r="BI15" s="611"/>
      <c r="BJ15" s="611"/>
      <c r="BK15" s="611"/>
      <c r="BL15" s="611"/>
      <c r="BM15" s="611"/>
      <c r="BN15" s="612"/>
      <c r="BO15" s="613">
        <v>6.8</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740660</v>
      </c>
      <c r="CS15" s="611"/>
      <c r="CT15" s="611"/>
      <c r="CU15" s="611"/>
      <c r="CV15" s="611"/>
      <c r="CW15" s="611"/>
      <c r="CX15" s="611"/>
      <c r="CY15" s="612"/>
      <c r="CZ15" s="613">
        <v>11.3</v>
      </c>
      <c r="DA15" s="613"/>
      <c r="DB15" s="613"/>
      <c r="DC15" s="613"/>
      <c r="DD15" s="619">
        <v>243939</v>
      </c>
      <c r="DE15" s="611"/>
      <c r="DF15" s="611"/>
      <c r="DG15" s="611"/>
      <c r="DH15" s="611"/>
      <c r="DI15" s="611"/>
      <c r="DJ15" s="611"/>
      <c r="DK15" s="611"/>
      <c r="DL15" s="611"/>
      <c r="DM15" s="611"/>
      <c r="DN15" s="611"/>
      <c r="DO15" s="611"/>
      <c r="DP15" s="612"/>
      <c r="DQ15" s="619">
        <v>579812</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3903</v>
      </c>
      <c r="S16" s="611"/>
      <c r="T16" s="611"/>
      <c r="U16" s="611"/>
      <c r="V16" s="611"/>
      <c r="W16" s="611"/>
      <c r="X16" s="611"/>
      <c r="Y16" s="612"/>
      <c r="Z16" s="613">
        <v>0.1</v>
      </c>
      <c r="AA16" s="613"/>
      <c r="AB16" s="613"/>
      <c r="AC16" s="613"/>
      <c r="AD16" s="614">
        <v>3903</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12474</v>
      </c>
      <c r="CS16" s="611"/>
      <c r="CT16" s="611"/>
      <c r="CU16" s="611"/>
      <c r="CV16" s="611"/>
      <c r="CW16" s="611"/>
      <c r="CX16" s="611"/>
      <c r="CY16" s="612"/>
      <c r="CZ16" s="613">
        <v>0.2</v>
      </c>
      <c r="DA16" s="613"/>
      <c r="DB16" s="613"/>
      <c r="DC16" s="613"/>
      <c r="DD16" s="619" t="s">
        <v>122</v>
      </c>
      <c r="DE16" s="611"/>
      <c r="DF16" s="611"/>
      <c r="DG16" s="611"/>
      <c r="DH16" s="611"/>
      <c r="DI16" s="611"/>
      <c r="DJ16" s="611"/>
      <c r="DK16" s="611"/>
      <c r="DL16" s="611"/>
      <c r="DM16" s="611"/>
      <c r="DN16" s="611"/>
      <c r="DO16" s="611"/>
      <c r="DP16" s="612"/>
      <c r="DQ16" s="619">
        <v>2073</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12732</v>
      </c>
      <c r="S17" s="611"/>
      <c r="T17" s="611"/>
      <c r="U17" s="611"/>
      <c r="V17" s="611"/>
      <c r="W17" s="611"/>
      <c r="X17" s="611"/>
      <c r="Y17" s="612"/>
      <c r="Z17" s="613">
        <v>0.2</v>
      </c>
      <c r="AA17" s="613"/>
      <c r="AB17" s="613"/>
      <c r="AC17" s="613"/>
      <c r="AD17" s="614">
        <v>12732</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911834</v>
      </c>
      <c r="CS17" s="611"/>
      <c r="CT17" s="611"/>
      <c r="CU17" s="611"/>
      <c r="CV17" s="611"/>
      <c r="CW17" s="611"/>
      <c r="CX17" s="611"/>
      <c r="CY17" s="612"/>
      <c r="CZ17" s="613">
        <v>13.9</v>
      </c>
      <c r="DA17" s="613"/>
      <c r="DB17" s="613"/>
      <c r="DC17" s="613"/>
      <c r="DD17" s="619" t="s">
        <v>122</v>
      </c>
      <c r="DE17" s="611"/>
      <c r="DF17" s="611"/>
      <c r="DG17" s="611"/>
      <c r="DH17" s="611"/>
      <c r="DI17" s="611"/>
      <c r="DJ17" s="611"/>
      <c r="DK17" s="611"/>
      <c r="DL17" s="611"/>
      <c r="DM17" s="611"/>
      <c r="DN17" s="611"/>
      <c r="DO17" s="611"/>
      <c r="DP17" s="612"/>
      <c r="DQ17" s="619">
        <v>904373</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1682</v>
      </c>
      <c r="S18" s="611"/>
      <c r="T18" s="611"/>
      <c r="U18" s="611"/>
      <c r="V18" s="611"/>
      <c r="W18" s="611"/>
      <c r="X18" s="611"/>
      <c r="Y18" s="612"/>
      <c r="Z18" s="613">
        <v>0</v>
      </c>
      <c r="AA18" s="613"/>
      <c r="AB18" s="613"/>
      <c r="AC18" s="613"/>
      <c r="AD18" s="614">
        <v>1682</v>
      </c>
      <c r="AE18" s="614"/>
      <c r="AF18" s="614"/>
      <c r="AG18" s="614"/>
      <c r="AH18" s="614"/>
      <c r="AI18" s="614"/>
      <c r="AJ18" s="614"/>
      <c r="AK18" s="614"/>
      <c r="AL18" s="615">
        <v>0</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1376</v>
      </c>
      <c r="S19" s="611"/>
      <c r="T19" s="611"/>
      <c r="U19" s="611"/>
      <c r="V19" s="611"/>
      <c r="W19" s="611"/>
      <c r="X19" s="611"/>
      <c r="Y19" s="612"/>
      <c r="Z19" s="613">
        <v>0</v>
      </c>
      <c r="AA19" s="613"/>
      <c r="AB19" s="613"/>
      <c r="AC19" s="613"/>
      <c r="AD19" s="614">
        <v>1376</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306</v>
      </c>
      <c r="S20" s="611"/>
      <c r="T20" s="611"/>
      <c r="U20" s="611"/>
      <c r="V20" s="611"/>
      <c r="W20" s="611"/>
      <c r="X20" s="611"/>
      <c r="Y20" s="612"/>
      <c r="Z20" s="613">
        <v>0</v>
      </c>
      <c r="AA20" s="613"/>
      <c r="AB20" s="613"/>
      <c r="AC20" s="613"/>
      <c r="AD20" s="614">
        <v>306</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6557299</v>
      </c>
      <c r="CS20" s="611"/>
      <c r="CT20" s="611"/>
      <c r="CU20" s="611"/>
      <c r="CV20" s="611"/>
      <c r="CW20" s="611"/>
      <c r="CX20" s="611"/>
      <c r="CY20" s="612"/>
      <c r="CZ20" s="613">
        <v>100</v>
      </c>
      <c r="DA20" s="613"/>
      <c r="DB20" s="613"/>
      <c r="DC20" s="613"/>
      <c r="DD20" s="619">
        <v>1186391</v>
      </c>
      <c r="DE20" s="611"/>
      <c r="DF20" s="611"/>
      <c r="DG20" s="611"/>
      <c r="DH20" s="611"/>
      <c r="DI20" s="611"/>
      <c r="DJ20" s="611"/>
      <c r="DK20" s="611"/>
      <c r="DL20" s="611"/>
      <c r="DM20" s="611"/>
      <c r="DN20" s="611"/>
      <c r="DO20" s="611"/>
      <c r="DP20" s="612"/>
      <c r="DQ20" s="619">
        <v>4660199</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3505947</v>
      </c>
      <c r="S21" s="611"/>
      <c r="T21" s="611"/>
      <c r="U21" s="611"/>
      <c r="V21" s="611"/>
      <c r="W21" s="611"/>
      <c r="X21" s="611"/>
      <c r="Y21" s="612"/>
      <c r="Z21" s="613">
        <v>51</v>
      </c>
      <c r="AA21" s="613"/>
      <c r="AB21" s="613"/>
      <c r="AC21" s="613"/>
      <c r="AD21" s="614">
        <v>3060416</v>
      </c>
      <c r="AE21" s="614"/>
      <c r="AF21" s="614"/>
      <c r="AG21" s="614"/>
      <c r="AH21" s="614"/>
      <c r="AI21" s="614"/>
      <c r="AJ21" s="614"/>
      <c r="AK21" s="614"/>
      <c r="AL21" s="615">
        <v>80.400000000000006</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3060416</v>
      </c>
      <c r="S22" s="611"/>
      <c r="T22" s="611"/>
      <c r="U22" s="611"/>
      <c r="V22" s="611"/>
      <c r="W22" s="611"/>
      <c r="X22" s="611"/>
      <c r="Y22" s="612"/>
      <c r="Z22" s="613">
        <v>44.6</v>
      </c>
      <c r="AA22" s="613"/>
      <c r="AB22" s="613"/>
      <c r="AC22" s="613"/>
      <c r="AD22" s="614">
        <v>3060416</v>
      </c>
      <c r="AE22" s="614"/>
      <c r="AF22" s="614"/>
      <c r="AG22" s="614"/>
      <c r="AH22" s="614"/>
      <c r="AI22" s="614"/>
      <c r="AJ22" s="614"/>
      <c r="AK22" s="614"/>
      <c r="AL22" s="615">
        <v>80.400000000000006</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445531</v>
      </c>
      <c r="S23" s="611"/>
      <c r="T23" s="611"/>
      <c r="U23" s="611"/>
      <c r="V23" s="611"/>
      <c r="W23" s="611"/>
      <c r="X23" s="611"/>
      <c r="Y23" s="612"/>
      <c r="Z23" s="613">
        <v>6.5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2396678</v>
      </c>
      <c r="CS24" s="600"/>
      <c r="CT24" s="600"/>
      <c r="CU24" s="600"/>
      <c r="CV24" s="600"/>
      <c r="CW24" s="600"/>
      <c r="CX24" s="600"/>
      <c r="CY24" s="601"/>
      <c r="CZ24" s="604">
        <v>36.5</v>
      </c>
      <c r="DA24" s="605"/>
      <c r="DB24" s="605"/>
      <c r="DC24" s="621"/>
      <c r="DD24" s="644">
        <v>2118161</v>
      </c>
      <c r="DE24" s="600"/>
      <c r="DF24" s="600"/>
      <c r="DG24" s="600"/>
      <c r="DH24" s="600"/>
      <c r="DI24" s="600"/>
      <c r="DJ24" s="600"/>
      <c r="DK24" s="601"/>
      <c r="DL24" s="644">
        <v>2104883</v>
      </c>
      <c r="DM24" s="600"/>
      <c r="DN24" s="600"/>
      <c r="DO24" s="600"/>
      <c r="DP24" s="600"/>
      <c r="DQ24" s="600"/>
      <c r="DR24" s="600"/>
      <c r="DS24" s="600"/>
      <c r="DT24" s="600"/>
      <c r="DU24" s="600"/>
      <c r="DV24" s="601"/>
      <c r="DW24" s="604">
        <v>55.1</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4249818</v>
      </c>
      <c r="S25" s="611"/>
      <c r="T25" s="611"/>
      <c r="U25" s="611"/>
      <c r="V25" s="611"/>
      <c r="W25" s="611"/>
      <c r="X25" s="611"/>
      <c r="Y25" s="612"/>
      <c r="Z25" s="613">
        <v>61.9</v>
      </c>
      <c r="AA25" s="613"/>
      <c r="AB25" s="613"/>
      <c r="AC25" s="613"/>
      <c r="AD25" s="614">
        <v>3804287</v>
      </c>
      <c r="AE25" s="614"/>
      <c r="AF25" s="614"/>
      <c r="AG25" s="614"/>
      <c r="AH25" s="614"/>
      <c r="AI25" s="614"/>
      <c r="AJ25" s="614"/>
      <c r="AK25" s="614"/>
      <c r="AL25" s="615">
        <v>99.9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1115600</v>
      </c>
      <c r="CS25" s="640"/>
      <c r="CT25" s="640"/>
      <c r="CU25" s="640"/>
      <c r="CV25" s="640"/>
      <c r="CW25" s="640"/>
      <c r="CX25" s="640"/>
      <c r="CY25" s="641"/>
      <c r="CZ25" s="615">
        <v>17</v>
      </c>
      <c r="DA25" s="642"/>
      <c r="DB25" s="642"/>
      <c r="DC25" s="645"/>
      <c r="DD25" s="619">
        <v>1061694</v>
      </c>
      <c r="DE25" s="640"/>
      <c r="DF25" s="640"/>
      <c r="DG25" s="640"/>
      <c r="DH25" s="640"/>
      <c r="DI25" s="640"/>
      <c r="DJ25" s="640"/>
      <c r="DK25" s="641"/>
      <c r="DL25" s="619">
        <v>1049186</v>
      </c>
      <c r="DM25" s="640"/>
      <c r="DN25" s="640"/>
      <c r="DO25" s="640"/>
      <c r="DP25" s="640"/>
      <c r="DQ25" s="640"/>
      <c r="DR25" s="640"/>
      <c r="DS25" s="640"/>
      <c r="DT25" s="640"/>
      <c r="DU25" s="640"/>
      <c r="DV25" s="641"/>
      <c r="DW25" s="615">
        <v>27.5</v>
      </c>
      <c r="DX25" s="642"/>
      <c r="DY25" s="642"/>
      <c r="DZ25" s="642"/>
      <c r="EA25" s="642"/>
      <c r="EB25" s="642"/>
      <c r="EC25" s="643"/>
    </row>
    <row r="26" spans="2:133" ht="11.25" customHeight="1" x14ac:dyDescent="0.2">
      <c r="B26" s="607" t="s">
        <v>283</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643916</v>
      </c>
      <c r="CS26" s="611"/>
      <c r="CT26" s="611"/>
      <c r="CU26" s="611"/>
      <c r="CV26" s="611"/>
      <c r="CW26" s="611"/>
      <c r="CX26" s="611"/>
      <c r="CY26" s="612"/>
      <c r="CZ26" s="615">
        <v>9.8000000000000007</v>
      </c>
      <c r="DA26" s="642"/>
      <c r="DB26" s="642"/>
      <c r="DC26" s="645"/>
      <c r="DD26" s="619">
        <v>609502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2"/>
      <c r="DY26" s="642"/>
      <c r="DZ26" s="642"/>
      <c r="EA26" s="642"/>
      <c r="EB26" s="642"/>
      <c r="EC26" s="643"/>
    </row>
    <row r="27" spans="2:133" ht="11.25" customHeight="1" x14ac:dyDescent="0.2">
      <c r="B27" s="607" t="s">
        <v>286</v>
      </c>
      <c r="C27" s="608"/>
      <c r="D27" s="608"/>
      <c r="E27" s="608"/>
      <c r="F27" s="608"/>
      <c r="G27" s="608"/>
      <c r="H27" s="608"/>
      <c r="I27" s="608"/>
      <c r="J27" s="608"/>
      <c r="K27" s="608"/>
      <c r="L27" s="608"/>
      <c r="M27" s="608"/>
      <c r="N27" s="608"/>
      <c r="O27" s="608"/>
      <c r="P27" s="608"/>
      <c r="Q27" s="609"/>
      <c r="R27" s="610">
        <v>35783</v>
      </c>
      <c r="S27" s="611"/>
      <c r="T27" s="611"/>
      <c r="U27" s="611"/>
      <c r="V27" s="611"/>
      <c r="W27" s="611"/>
      <c r="X27" s="611"/>
      <c r="Y27" s="612"/>
      <c r="Z27" s="613">
        <v>0.5</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506240</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369244</v>
      </c>
      <c r="CS27" s="640"/>
      <c r="CT27" s="640"/>
      <c r="CU27" s="640"/>
      <c r="CV27" s="640"/>
      <c r="CW27" s="640"/>
      <c r="CX27" s="640"/>
      <c r="CY27" s="641"/>
      <c r="CZ27" s="615">
        <v>5.6</v>
      </c>
      <c r="DA27" s="642"/>
      <c r="DB27" s="642"/>
      <c r="DC27" s="645"/>
      <c r="DD27" s="619">
        <v>152094</v>
      </c>
      <c r="DE27" s="640"/>
      <c r="DF27" s="640"/>
      <c r="DG27" s="640"/>
      <c r="DH27" s="640"/>
      <c r="DI27" s="640"/>
      <c r="DJ27" s="640"/>
      <c r="DK27" s="641"/>
      <c r="DL27" s="619">
        <v>151324</v>
      </c>
      <c r="DM27" s="640"/>
      <c r="DN27" s="640"/>
      <c r="DO27" s="640"/>
      <c r="DP27" s="640"/>
      <c r="DQ27" s="640"/>
      <c r="DR27" s="640"/>
      <c r="DS27" s="640"/>
      <c r="DT27" s="640"/>
      <c r="DU27" s="640"/>
      <c r="DV27" s="641"/>
      <c r="DW27" s="615">
        <v>4</v>
      </c>
      <c r="DX27" s="642"/>
      <c r="DY27" s="642"/>
      <c r="DZ27" s="642"/>
      <c r="EA27" s="642"/>
      <c r="EB27" s="642"/>
      <c r="EC27" s="643"/>
    </row>
    <row r="28" spans="2:133" ht="11.25" customHeight="1" x14ac:dyDescent="0.2">
      <c r="B28" s="607" t="s">
        <v>289</v>
      </c>
      <c r="C28" s="608"/>
      <c r="D28" s="608"/>
      <c r="E28" s="608"/>
      <c r="F28" s="608"/>
      <c r="G28" s="608"/>
      <c r="H28" s="608"/>
      <c r="I28" s="608"/>
      <c r="J28" s="608"/>
      <c r="K28" s="608"/>
      <c r="L28" s="608"/>
      <c r="M28" s="608"/>
      <c r="N28" s="608"/>
      <c r="O28" s="608"/>
      <c r="P28" s="608"/>
      <c r="Q28" s="609"/>
      <c r="R28" s="610">
        <v>55629</v>
      </c>
      <c r="S28" s="611"/>
      <c r="T28" s="611"/>
      <c r="U28" s="611"/>
      <c r="V28" s="611"/>
      <c r="W28" s="611"/>
      <c r="X28" s="611"/>
      <c r="Y28" s="612"/>
      <c r="Z28" s="613">
        <v>0.8</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911834</v>
      </c>
      <c r="CS28" s="611"/>
      <c r="CT28" s="611"/>
      <c r="CU28" s="611"/>
      <c r="CV28" s="611"/>
      <c r="CW28" s="611"/>
      <c r="CX28" s="611"/>
      <c r="CY28" s="612"/>
      <c r="CZ28" s="615">
        <v>13.9</v>
      </c>
      <c r="DA28" s="642"/>
      <c r="DB28" s="642"/>
      <c r="DC28" s="645"/>
      <c r="DD28" s="619">
        <v>904373</v>
      </c>
      <c r="DE28" s="611"/>
      <c r="DF28" s="611"/>
      <c r="DG28" s="611"/>
      <c r="DH28" s="611"/>
      <c r="DI28" s="611"/>
      <c r="DJ28" s="611"/>
      <c r="DK28" s="612"/>
      <c r="DL28" s="619">
        <v>904373</v>
      </c>
      <c r="DM28" s="611"/>
      <c r="DN28" s="611"/>
      <c r="DO28" s="611"/>
      <c r="DP28" s="611"/>
      <c r="DQ28" s="611"/>
      <c r="DR28" s="611"/>
      <c r="DS28" s="611"/>
      <c r="DT28" s="611"/>
      <c r="DU28" s="611"/>
      <c r="DV28" s="612"/>
      <c r="DW28" s="615">
        <v>23.7</v>
      </c>
      <c r="DX28" s="642"/>
      <c r="DY28" s="642"/>
      <c r="DZ28" s="642"/>
      <c r="EA28" s="642"/>
      <c r="EB28" s="642"/>
      <c r="EC28" s="643"/>
    </row>
    <row r="29" spans="2:133" ht="11.25" customHeight="1" x14ac:dyDescent="0.2">
      <c r="B29" s="607" t="s">
        <v>291</v>
      </c>
      <c r="C29" s="608"/>
      <c r="D29" s="608"/>
      <c r="E29" s="608"/>
      <c r="F29" s="608"/>
      <c r="G29" s="608"/>
      <c r="H29" s="608"/>
      <c r="I29" s="608"/>
      <c r="J29" s="608"/>
      <c r="K29" s="608"/>
      <c r="L29" s="608"/>
      <c r="M29" s="608"/>
      <c r="N29" s="608"/>
      <c r="O29" s="608"/>
      <c r="P29" s="608"/>
      <c r="Q29" s="609"/>
      <c r="R29" s="610">
        <v>4667</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911834</v>
      </c>
      <c r="CS29" s="640"/>
      <c r="CT29" s="640"/>
      <c r="CU29" s="640"/>
      <c r="CV29" s="640"/>
      <c r="CW29" s="640"/>
      <c r="CX29" s="640"/>
      <c r="CY29" s="641"/>
      <c r="CZ29" s="615">
        <v>13.9</v>
      </c>
      <c r="DA29" s="642"/>
      <c r="DB29" s="642"/>
      <c r="DC29" s="645"/>
      <c r="DD29" s="619">
        <v>904373</v>
      </c>
      <c r="DE29" s="640"/>
      <c r="DF29" s="640"/>
      <c r="DG29" s="640"/>
      <c r="DH29" s="640"/>
      <c r="DI29" s="640"/>
      <c r="DJ29" s="640"/>
      <c r="DK29" s="641"/>
      <c r="DL29" s="619">
        <v>904373</v>
      </c>
      <c r="DM29" s="640"/>
      <c r="DN29" s="640"/>
      <c r="DO29" s="640"/>
      <c r="DP29" s="640"/>
      <c r="DQ29" s="640"/>
      <c r="DR29" s="640"/>
      <c r="DS29" s="640"/>
      <c r="DT29" s="640"/>
      <c r="DU29" s="640"/>
      <c r="DV29" s="641"/>
      <c r="DW29" s="615">
        <v>23.7</v>
      </c>
      <c r="DX29" s="642"/>
      <c r="DY29" s="642"/>
      <c r="DZ29" s="642"/>
      <c r="EA29" s="642"/>
      <c r="EB29" s="642"/>
      <c r="EC29" s="643"/>
    </row>
    <row r="30" spans="2:133" ht="11.25" customHeight="1" x14ac:dyDescent="0.2">
      <c r="B30" s="607" t="s">
        <v>293</v>
      </c>
      <c r="C30" s="608"/>
      <c r="D30" s="608"/>
      <c r="E30" s="608"/>
      <c r="F30" s="608"/>
      <c r="G30" s="608"/>
      <c r="H30" s="608"/>
      <c r="I30" s="608"/>
      <c r="J30" s="608"/>
      <c r="K30" s="608"/>
      <c r="L30" s="608"/>
      <c r="M30" s="608"/>
      <c r="N30" s="608"/>
      <c r="O30" s="608"/>
      <c r="P30" s="608"/>
      <c r="Q30" s="609"/>
      <c r="R30" s="610">
        <v>674946</v>
      </c>
      <c r="S30" s="611"/>
      <c r="T30" s="611"/>
      <c r="U30" s="611"/>
      <c r="V30" s="611"/>
      <c r="W30" s="611"/>
      <c r="X30" s="611"/>
      <c r="Y30" s="612"/>
      <c r="Z30" s="613">
        <v>9.8000000000000007</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881349</v>
      </c>
      <c r="CS30" s="611"/>
      <c r="CT30" s="611"/>
      <c r="CU30" s="611"/>
      <c r="CV30" s="611"/>
      <c r="CW30" s="611"/>
      <c r="CX30" s="611"/>
      <c r="CY30" s="612"/>
      <c r="CZ30" s="615">
        <v>13.4</v>
      </c>
      <c r="DA30" s="642"/>
      <c r="DB30" s="642"/>
      <c r="DC30" s="645"/>
      <c r="DD30" s="619">
        <v>873888</v>
      </c>
      <c r="DE30" s="611"/>
      <c r="DF30" s="611"/>
      <c r="DG30" s="611"/>
      <c r="DH30" s="611"/>
      <c r="DI30" s="611"/>
      <c r="DJ30" s="611"/>
      <c r="DK30" s="612"/>
      <c r="DL30" s="619">
        <v>873888</v>
      </c>
      <c r="DM30" s="611"/>
      <c r="DN30" s="611"/>
      <c r="DO30" s="611"/>
      <c r="DP30" s="611"/>
      <c r="DQ30" s="611"/>
      <c r="DR30" s="611"/>
      <c r="DS30" s="611"/>
      <c r="DT30" s="611"/>
      <c r="DU30" s="611"/>
      <c r="DV30" s="612"/>
      <c r="DW30" s="615">
        <v>22.9</v>
      </c>
      <c r="DX30" s="642"/>
      <c r="DY30" s="642"/>
      <c r="DZ30" s="642"/>
      <c r="EA30" s="642"/>
      <c r="EB30" s="642"/>
      <c r="EC30" s="643"/>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v>
      </c>
      <c r="BH31" s="654"/>
      <c r="BI31" s="654"/>
      <c r="BJ31" s="654"/>
      <c r="BK31" s="654"/>
      <c r="BL31" s="654"/>
      <c r="BM31" s="605">
        <v>96.6</v>
      </c>
      <c r="BN31" s="654"/>
      <c r="BO31" s="654"/>
      <c r="BP31" s="654"/>
      <c r="BQ31" s="655"/>
      <c r="BR31" s="657">
        <v>98.9</v>
      </c>
      <c r="BS31" s="654"/>
      <c r="BT31" s="654"/>
      <c r="BU31" s="654"/>
      <c r="BV31" s="654"/>
      <c r="BW31" s="654"/>
      <c r="BX31" s="605">
        <v>96.1</v>
      </c>
      <c r="BY31" s="654"/>
      <c r="BZ31" s="654"/>
      <c r="CA31" s="654"/>
      <c r="CB31" s="655"/>
      <c r="CD31" s="650"/>
      <c r="CE31" s="651"/>
      <c r="CF31" s="607" t="s">
        <v>300</v>
      </c>
      <c r="CG31" s="608"/>
      <c r="CH31" s="608"/>
      <c r="CI31" s="608"/>
      <c r="CJ31" s="608"/>
      <c r="CK31" s="608"/>
      <c r="CL31" s="608"/>
      <c r="CM31" s="608"/>
      <c r="CN31" s="608"/>
      <c r="CO31" s="608"/>
      <c r="CP31" s="608"/>
      <c r="CQ31" s="609"/>
      <c r="CR31" s="610">
        <v>30485</v>
      </c>
      <c r="CS31" s="640"/>
      <c r="CT31" s="640"/>
      <c r="CU31" s="640"/>
      <c r="CV31" s="640"/>
      <c r="CW31" s="640"/>
      <c r="CX31" s="640"/>
      <c r="CY31" s="641"/>
      <c r="CZ31" s="615">
        <v>0.5</v>
      </c>
      <c r="DA31" s="642"/>
      <c r="DB31" s="642"/>
      <c r="DC31" s="645"/>
      <c r="DD31" s="619">
        <v>30485</v>
      </c>
      <c r="DE31" s="640"/>
      <c r="DF31" s="640"/>
      <c r="DG31" s="640"/>
      <c r="DH31" s="640"/>
      <c r="DI31" s="640"/>
      <c r="DJ31" s="640"/>
      <c r="DK31" s="641"/>
      <c r="DL31" s="619">
        <v>30485</v>
      </c>
      <c r="DM31" s="640"/>
      <c r="DN31" s="640"/>
      <c r="DO31" s="640"/>
      <c r="DP31" s="640"/>
      <c r="DQ31" s="640"/>
      <c r="DR31" s="640"/>
      <c r="DS31" s="640"/>
      <c r="DT31" s="640"/>
      <c r="DU31" s="640"/>
      <c r="DV31" s="641"/>
      <c r="DW31" s="615">
        <v>0.8</v>
      </c>
      <c r="DX31" s="642"/>
      <c r="DY31" s="642"/>
      <c r="DZ31" s="642"/>
      <c r="EA31" s="642"/>
      <c r="EB31" s="642"/>
      <c r="EC31" s="643"/>
    </row>
    <row r="32" spans="2:133" ht="11.25" customHeight="1" x14ac:dyDescent="0.2">
      <c r="B32" s="607" t="s">
        <v>301</v>
      </c>
      <c r="C32" s="608"/>
      <c r="D32" s="608"/>
      <c r="E32" s="608"/>
      <c r="F32" s="608"/>
      <c r="G32" s="608"/>
      <c r="H32" s="608"/>
      <c r="I32" s="608"/>
      <c r="J32" s="608"/>
      <c r="K32" s="608"/>
      <c r="L32" s="608"/>
      <c r="M32" s="608"/>
      <c r="N32" s="608"/>
      <c r="O32" s="608"/>
      <c r="P32" s="608"/>
      <c r="Q32" s="609"/>
      <c r="R32" s="610">
        <v>285577</v>
      </c>
      <c r="S32" s="611"/>
      <c r="T32" s="611"/>
      <c r="U32" s="611"/>
      <c r="V32" s="611"/>
      <c r="W32" s="611"/>
      <c r="X32" s="611"/>
      <c r="Y32" s="612"/>
      <c r="Z32" s="613">
        <v>4.2</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99.4</v>
      </c>
      <c r="BH32" s="640"/>
      <c r="BI32" s="640"/>
      <c r="BJ32" s="640"/>
      <c r="BK32" s="640"/>
      <c r="BL32" s="640"/>
      <c r="BM32" s="616">
        <v>98.3</v>
      </c>
      <c r="BN32" s="640"/>
      <c r="BO32" s="640"/>
      <c r="BP32" s="640"/>
      <c r="BQ32" s="656"/>
      <c r="BR32" s="667">
        <v>99.4</v>
      </c>
      <c r="BS32" s="640"/>
      <c r="BT32" s="640"/>
      <c r="BU32" s="640"/>
      <c r="BV32" s="640"/>
      <c r="BW32" s="640"/>
      <c r="BX32" s="616">
        <v>97.9</v>
      </c>
      <c r="BY32" s="640"/>
      <c r="BZ32" s="640"/>
      <c r="CA32" s="640"/>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2"/>
      <c r="DB32" s="642"/>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2"/>
      <c r="DY32" s="642"/>
      <c r="DZ32" s="642"/>
      <c r="EA32" s="642"/>
      <c r="EB32" s="642"/>
      <c r="EC32" s="643"/>
    </row>
    <row r="33" spans="2:133" ht="11.25" customHeight="1" x14ac:dyDescent="0.2">
      <c r="B33" s="607" t="s">
        <v>305</v>
      </c>
      <c r="C33" s="608"/>
      <c r="D33" s="608"/>
      <c r="E33" s="608"/>
      <c r="F33" s="608"/>
      <c r="G33" s="608"/>
      <c r="H33" s="608"/>
      <c r="I33" s="608"/>
      <c r="J33" s="608"/>
      <c r="K33" s="608"/>
      <c r="L33" s="608"/>
      <c r="M33" s="608"/>
      <c r="N33" s="608"/>
      <c r="O33" s="608"/>
      <c r="P33" s="608"/>
      <c r="Q33" s="609"/>
      <c r="R33" s="610">
        <v>57025</v>
      </c>
      <c r="S33" s="611"/>
      <c r="T33" s="611"/>
      <c r="U33" s="611"/>
      <c r="V33" s="611"/>
      <c r="W33" s="611"/>
      <c r="X33" s="611"/>
      <c r="Y33" s="612"/>
      <c r="Z33" s="613">
        <v>0.8</v>
      </c>
      <c r="AA33" s="613"/>
      <c r="AB33" s="613"/>
      <c r="AC33" s="613"/>
      <c r="AD33" s="614">
        <v>2860</v>
      </c>
      <c r="AE33" s="614"/>
      <c r="AF33" s="614"/>
      <c r="AG33" s="614"/>
      <c r="AH33" s="614"/>
      <c r="AI33" s="614"/>
      <c r="AJ33" s="614"/>
      <c r="AK33" s="614"/>
      <c r="AL33" s="615">
        <v>0.1</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98.4</v>
      </c>
      <c r="BH33" s="669"/>
      <c r="BI33" s="669"/>
      <c r="BJ33" s="669"/>
      <c r="BK33" s="669"/>
      <c r="BL33" s="669"/>
      <c r="BM33" s="670">
        <v>94.6</v>
      </c>
      <c r="BN33" s="669"/>
      <c r="BO33" s="669"/>
      <c r="BP33" s="669"/>
      <c r="BQ33" s="671"/>
      <c r="BR33" s="668">
        <v>98.3</v>
      </c>
      <c r="BS33" s="669"/>
      <c r="BT33" s="669"/>
      <c r="BU33" s="669"/>
      <c r="BV33" s="669"/>
      <c r="BW33" s="669"/>
      <c r="BX33" s="670">
        <v>94</v>
      </c>
      <c r="BY33" s="669"/>
      <c r="BZ33" s="669"/>
      <c r="CA33" s="669"/>
      <c r="CB33" s="671"/>
      <c r="CD33" s="607" t="s">
        <v>307</v>
      </c>
      <c r="CE33" s="608"/>
      <c r="CF33" s="608"/>
      <c r="CG33" s="608"/>
      <c r="CH33" s="608"/>
      <c r="CI33" s="608"/>
      <c r="CJ33" s="608"/>
      <c r="CK33" s="608"/>
      <c r="CL33" s="608"/>
      <c r="CM33" s="608"/>
      <c r="CN33" s="608"/>
      <c r="CO33" s="608"/>
      <c r="CP33" s="608"/>
      <c r="CQ33" s="609"/>
      <c r="CR33" s="610">
        <v>2961756</v>
      </c>
      <c r="CS33" s="640"/>
      <c r="CT33" s="640"/>
      <c r="CU33" s="640"/>
      <c r="CV33" s="640"/>
      <c r="CW33" s="640"/>
      <c r="CX33" s="640"/>
      <c r="CY33" s="641"/>
      <c r="CZ33" s="615">
        <v>45.2</v>
      </c>
      <c r="DA33" s="642"/>
      <c r="DB33" s="642"/>
      <c r="DC33" s="645"/>
      <c r="DD33" s="619">
        <v>2214408</v>
      </c>
      <c r="DE33" s="640"/>
      <c r="DF33" s="640"/>
      <c r="DG33" s="640"/>
      <c r="DH33" s="640"/>
      <c r="DI33" s="640"/>
      <c r="DJ33" s="640"/>
      <c r="DK33" s="641"/>
      <c r="DL33" s="619">
        <v>1671990</v>
      </c>
      <c r="DM33" s="640"/>
      <c r="DN33" s="640"/>
      <c r="DO33" s="640"/>
      <c r="DP33" s="640"/>
      <c r="DQ33" s="640"/>
      <c r="DR33" s="640"/>
      <c r="DS33" s="640"/>
      <c r="DT33" s="640"/>
      <c r="DU33" s="640"/>
      <c r="DV33" s="641"/>
      <c r="DW33" s="615">
        <v>43.8</v>
      </c>
      <c r="DX33" s="642"/>
      <c r="DY33" s="642"/>
      <c r="DZ33" s="642"/>
      <c r="EA33" s="642"/>
      <c r="EB33" s="642"/>
      <c r="EC33" s="643"/>
    </row>
    <row r="34" spans="2:133" ht="11.25" customHeight="1" x14ac:dyDescent="0.2">
      <c r="B34" s="607" t="s">
        <v>308</v>
      </c>
      <c r="C34" s="608"/>
      <c r="D34" s="608"/>
      <c r="E34" s="608"/>
      <c r="F34" s="608"/>
      <c r="G34" s="608"/>
      <c r="H34" s="608"/>
      <c r="I34" s="608"/>
      <c r="J34" s="608"/>
      <c r="K34" s="608"/>
      <c r="L34" s="608"/>
      <c r="M34" s="608"/>
      <c r="N34" s="608"/>
      <c r="O34" s="608"/>
      <c r="P34" s="608"/>
      <c r="Q34" s="609"/>
      <c r="R34" s="610">
        <v>21160</v>
      </c>
      <c r="S34" s="611"/>
      <c r="T34" s="611"/>
      <c r="U34" s="611"/>
      <c r="V34" s="611"/>
      <c r="W34" s="611"/>
      <c r="X34" s="611"/>
      <c r="Y34" s="612"/>
      <c r="Z34" s="613">
        <v>0.3</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981302</v>
      </c>
      <c r="CS34" s="611"/>
      <c r="CT34" s="611"/>
      <c r="CU34" s="611"/>
      <c r="CV34" s="611"/>
      <c r="CW34" s="611"/>
      <c r="CX34" s="611"/>
      <c r="CY34" s="612"/>
      <c r="CZ34" s="615">
        <v>15</v>
      </c>
      <c r="DA34" s="642"/>
      <c r="DB34" s="642"/>
      <c r="DC34" s="645"/>
      <c r="DD34" s="619">
        <v>722999</v>
      </c>
      <c r="DE34" s="611"/>
      <c r="DF34" s="611"/>
      <c r="DG34" s="611"/>
      <c r="DH34" s="611"/>
      <c r="DI34" s="611"/>
      <c r="DJ34" s="611"/>
      <c r="DK34" s="612"/>
      <c r="DL34" s="619">
        <v>534464</v>
      </c>
      <c r="DM34" s="611"/>
      <c r="DN34" s="611"/>
      <c r="DO34" s="611"/>
      <c r="DP34" s="611"/>
      <c r="DQ34" s="611"/>
      <c r="DR34" s="611"/>
      <c r="DS34" s="611"/>
      <c r="DT34" s="611"/>
      <c r="DU34" s="611"/>
      <c r="DV34" s="612"/>
      <c r="DW34" s="615">
        <v>14</v>
      </c>
      <c r="DX34" s="642"/>
      <c r="DY34" s="642"/>
      <c r="DZ34" s="642"/>
      <c r="EA34" s="642"/>
      <c r="EB34" s="642"/>
      <c r="EC34" s="643"/>
    </row>
    <row r="35" spans="2:133" ht="11.25" customHeight="1" x14ac:dyDescent="0.2">
      <c r="B35" s="607" t="s">
        <v>310</v>
      </c>
      <c r="C35" s="608"/>
      <c r="D35" s="608"/>
      <c r="E35" s="608"/>
      <c r="F35" s="608"/>
      <c r="G35" s="608"/>
      <c r="H35" s="608"/>
      <c r="I35" s="608"/>
      <c r="J35" s="608"/>
      <c r="K35" s="608"/>
      <c r="L35" s="608"/>
      <c r="M35" s="608"/>
      <c r="N35" s="608"/>
      <c r="O35" s="608"/>
      <c r="P35" s="608"/>
      <c r="Q35" s="609"/>
      <c r="R35" s="610">
        <v>520037</v>
      </c>
      <c r="S35" s="611"/>
      <c r="T35" s="611"/>
      <c r="U35" s="611"/>
      <c r="V35" s="611"/>
      <c r="W35" s="611"/>
      <c r="X35" s="611"/>
      <c r="Y35" s="612"/>
      <c r="Z35" s="613">
        <v>7.6</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13874</v>
      </c>
      <c r="CS35" s="640"/>
      <c r="CT35" s="640"/>
      <c r="CU35" s="640"/>
      <c r="CV35" s="640"/>
      <c r="CW35" s="640"/>
      <c r="CX35" s="640"/>
      <c r="CY35" s="641"/>
      <c r="CZ35" s="615">
        <v>0.2</v>
      </c>
      <c r="DA35" s="642"/>
      <c r="DB35" s="642"/>
      <c r="DC35" s="645"/>
      <c r="DD35" s="619">
        <v>6707</v>
      </c>
      <c r="DE35" s="640"/>
      <c r="DF35" s="640"/>
      <c r="DG35" s="640"/>
      <c r="DH35" s="640"/>
      <c r="DI35" s="640"/>
      <c r="DJ35" s="640"/>
      <c r="DK35" s="641"/>
      <c r="DL35" s="619">
        <v>6707</v>
      </c>
      <c r="DM35" s="640"/>
      <c r="DN35" s="640"/>
      <c r="DO35" s="640"/>
      <c r="DP35" s="640"/>
      <c r="DQ35" s="640"/>
      <c r="DR35" s="640"/>
      <c r="DS35" s="640"/>
      <c r="DT35" s="640"/>
      <c r="DU35" s="640"/>
      <c r="DV35" s="641"/>
      <c r="DW35" s="615">
        <v>0.2</v>
      </c>
      <c r="DX35" s="642"/>
      <c r="DY35" s="642"/>
      <c r="DZ35" s="642"/>
      <c r="EA35" s="642"/>
      <c r="EB35" s="642"/>
      <c r="EC35" s="643"/>
    </row>
    <row r="36" spans="2:133" ht="11.25" customHeight="1" x14ac:dyDescent="0.2">
      <c r="B36" s="607" t="s">
        <v>314</v>
      </c>
      <c r="C36" s="608"/>
      <c r="D36" s="608"/>
      <c r="E36" s="608"/>
      <c r="F36" s="608"/>
      <c r="G36" s="608"/>
      <c r="H36" s="608"/>
      <c r="I36" s="608"/>
      <c r="J36" s="608"/>
      <c r="K36" s="608"/>
      <c r="L36" s="608"/>
      <c r="M36" s="608"/>
      <c r="N36" s="608"/>
      <c r="O36" s="608"/>
      <c r="P36" s="608"/>
      <c r="Q36" s="609"/>
      <c r="R36" s="610">
        <v>200455</v>
      </c>
      <c r="S36" s="611"/>
      <c r="T36" s="611"/>
      <c r="U36" s="611"/>
      <c r="V36" s="611"/>
      <c r="W36" s="611"/>
      <c r="X36" s="611"/>
      <c r="Y36" s="612"/>
      <c r="Z36" s="613">
        <v>2.9</v>
      </c>
      <c r="AA36" s="613"/>
      <c r="AB36" s="613"/>
      <c r="AC36" s="613"/>
      <c r="AD36" s="614" t="s">
        <v>122</v>
      </c>
      <c r="AE36" s="614"/>
      <c r="AF36" s="614"/>
      <c r="AG36" s="614"/>
      <c r="AH36" s="614"/>
      <c r="AI36" s="614"/>
      <c r="AJ36" s="614"/>
      <c r="AK36" s="614"/>
      <c r="AL36" s="615" t="s">
        <v>122</v>
      </c>
      <c r="AM36" s="616"/>
      <c r="AN36" s="616"/>
      <c r="AO36" s="617"/>
      <c r="AP36" s="218"/>
      <c r="AQ36" s="672" t="s">
        <v>315</v>
      </c>
      <c r="AR36" s="673"/>
      <c r="AS36" s="673"/>
      <c r="AT36" s="673"/>
      <c r="AU36" s="673"/>
      <c r="AV36" s="673"/>
      <c r="AW36" s="673"/>
      <c r="AX36" s="673"/>
      <c r="AY36" s="674"/>
      <c r="AZ36" s="599">
        <v>1000376</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381</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1258571</v>
      </c>
      <c r="CS36" s="611"/>
      <c r="CT36" s="611"/>
      <c r="CU36" s="611"/>
      <c r="CV36" s="611"/>
      <c r="CW36" s="611"/>
      <c r="CX36" s="611"/>
      <c r="CY36" s="612"/>
      <c r="CZ36" s="615">
        <v>19.2</v>
      </c>
      <c r="DA36" s="642"/>
      <c r="DB36" s="642"/>
      <c r="DC36" s="645"/>
      <c r="DD36" s="619">
        <v>994990</v>
      </c>
      <c r="DE36" s="611"/>
      <c r="DF36" s="611"/>
      <c r="DG36" s="611"/>
      <c r="DH36" s="611"/>
      <c r="DI36" s="611"/>
      <c r="DJ36" s="611"/>
      <c r="DK36" s="612"/>
      <c r="DL36" s="619">
        <v>661709</v>
      </c>
      <c r="DM36" s="611"/>
      <c r="DN36" s="611"/>
      <c r="DO36" s="611"/>
      <c r="DP36" s="611"/>
      <c r="DQ36" s="611"/>
      <c r="DR36" s="611"/>
      <c r="DS36" s="611"/>
      <c r="DT36" s="611"/>
      <c r="DU36" s="611"/>
      <c r="DV36" s="612"/>
      <c r="DW36" s="615">
        <v>17.3</v>
      </c>
      <c r="DX36" s="642"/>
      <c r="DY36" s="642"/>
      <c r="DZ36" s="642"/>
      <c r="EA36" s="642"/>
      <c r="EB36" s="642"/>
      <c r="EC36" s="643"/>
    </row>
    <row r="37" spans="2:133" ht="11.25" customHeight="1" x14ac:dyDescent="0.2">
      <c r="B37" s="607" t="s">
        <v>318</v>
      </c>
      <c r="C37" s="608"/>
      <c r="D37" s="608"/>
      <c r="E37" s="608"/>
      <c r="F37" s="608"/>
      <c r="G37" s="608"/>
      <c r="H37" s="608"/>
      <c r="I37" s="608"/>
      <c r="J37" s="608"/>
      <c r="K37" s="608"/>
      <c r="L37" s="608"/>
      <c r="M37" s="608"/>
      <c r="N37" s="608"/>
      <c r="O37" s="608"/>
      <c r="P37" s="608"/>
      <c r="Q37" s="609"/>
      <c r="R37" s="610">
        <v>97200</v>
      </c>
      <c r="S37" s="611"/>
      <c r="T37" s="611"/>
      <c r="U37" s="611"/>
      <c r="V37" s="611"/>
      <c r="W37" s="611"/>
      <c r="X37" s="611"/>
      <c r="Y37" s="612"/>
      <c r="Z37" s="613">
        <v>1.4</v>
      </c>
      <c r="AA37" s="613"/>
      <c r="AB37" s="613"/>
      <c r="AC37" s="613"/>
      <c r="AD37" s="614">
        <v>1</v>
      </c>
      <c r="AE37" s="614"/>
      <c r="AF37" s="614"/>
      <c r="AG37" s="614"/>
      <c r="AH37" s="614"/>
      <c r="AI37" s="614"/>
      <c r="AJ37" s="614"/>
      <c r="AK37" s="614"/>
      <c r="AL37" s="615">
        <v>0</v>
      </c>
      <c r="AM37" s="616"/>
      <c r="AN37" s="616"/>
      <c r="AO37" s="617"/>
      <c r="AQ37" s="676" t="s">
        <v>319</v>
      </c>
      <c r="AR37" s="677"/>
      <c r="AS37" s="677"/>
      <c r="AT37" s="677"/>
      <c r="AU37" s="677"/>
      <c r="AV37" s="677"/>
      <c r="AW37" s="677"/>
      <c r="AX37" s="677"/>
      <c r="AY37" s="678"/>
      <c r="AZ37" s="610">
        <v>310135</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-2378</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420529</v>
      </c>
      <c r="CS37" s="640"/>
      <c r="CT37" s="640"/>
      <c r="CU37" s="640"/>
      <c r="CV37" s="640"/>
      <c r="CW37" s="640"/>
      <c r="CX37" s="640"/>
      <c r="CY37" s="641"/>
      <c r="CZ37" s="615">
        <v>6.4</v>
      </c>
      <c r="DA37" s="642"/>
      <c r="DB37" s="642"/>
      <c r="DC37" s="645"/>
      <c r="DD37" s="619">
        <v>394191</v>
      </c>
      <c r="DE37" s="640"/>
      <c r="DF37" s="640"/>
      <c r="DG37" s="640"/>
      <c r="DH37" s="640"/>
      <c r="DI37" s="640"/>
      <c r="DJ37" s="640"/>
      <c r="DK37" s="641"/>
      <c r="DL37" s="619">
        <v>386874</v>
      </c>
      <c r="DM37" s="640"/>
      <c r="DN37" s="640"/>
      <c r="DO37" s="640"/>
      <c r="DP37" s="640"/>
      <c r="DQ37" s="640"/>
      <c r="DR37" s="640"/>
      <c r="DS37" s="640"/>
      <c r="DT37" s="640"/>
      <c r="DU37" s="640"/>
      <c r="DV37" s="641"/>
      <c r="DW37" s="615">
        <v>10.1</v>
      </c>
      <c r="DX37" s="642"/>
      <c r="DY37" s="642"/>
      <c r="DZ37" s="642"/>
      <c r="EA37" s="642"/>
      <c r="EB37" s="642"/>
      <c r="EC37" s="643"/>
    </row>
    <row r="38" spans="2:133" ht="11.25" customHeight="1" x14ac:dyDescent="0.2">
      <c r="B38" s="607" t="s">
        <v>322</v>
      </c>
      <c r="C38" s="608"/>
      <c r="D38" s="608"/>
      <c r="E38" s="608"/>
      <c r="F38" s="608"/>
      <c r="G38" s="608"/>
      <c r="H38" s="608"/>
      <c r="I38" s="608"/>
      <c r="J38" s="608"/>
      <c r="K38" s="608"/>
      <c r="L38" s="608"/>
      <c r="M38" s="608"/>
      <c r="N38" s="608"/>
      <c r="O38" s="608"/>
      <c r="P38" s="608"/>
      <c r="Q38" s="609"/>
      <c r="R38" s="610">
        <v>665700</v>
      </c>
      <c r="S38" s="611"/>
      <c r="T38" s="611"/>
      <c r="U38" s="611"/>
      <c r="V38" s="611"/>
      <c r="W38" s="611"/>
      <c r="X38" s="611"/>
      <c r="Y38" s="612"/>
      <c r="Z38" s="613">
        <v>9.6999999999999993</v>
      </c>
      <c r="AA38" s="613"/>
      <c r="AB38" s="613"/>
      <c r="AC38" s="613"/>
      <c r="AD38" s="614" t="s">
        <v>122</v>
      </c>
      <c r="AE38" s="614"/>
      <c r="AF38" s="614"/>
      <c r="AG38" s="614"/>
      <c r="AH38" s="614"/>
      <c r="AI38" s="614"/>
      <c r="AJ38" s="614"/>
      <c r="AK38" s="614"/>
      <c r="AL38" s="615" t="s">
        <v>122</v>
      </c>
      <c r="AM38" s="616"/>
      <c r="AN38" s="616"/>
      <c r="AO38" s="617"/>
      <c r="AQ38" s="676" t="s">
        <v>323</v>
      </c>
      <c r="AR38" s="677"/>
      <c r="AS38" s="677"/>
      <c r="AT38" s="677"/>
      <c r="AU38" s="677"/>
      <c r="AV38" s="677"/>
      <c r="AW38" s="677"/>
      <c r="AX38" s="677"/>
      <c r="AY38" s="678"/>
      <c r="AZ38" s="610">
        <v>68168</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908</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671771</v>
      </c>
      <c r="CS38" s="611"/>
      <c r="CT38" s="611"/>
      <c r="CU38" s="611"/>
      <c r="CV38" s="611"/>
      <c r="CW38" s="611"/>
      <c r="CX38" s="611"/>
      <c r="CY38" s="612"/>
      <c r="CZ38" s="615">
        <v>10.199999999999999</v>
      </c>
      <c r="DA38" s="642"/>
      <c r="DB38" s="642"/>
      <c r="DC38" s="645"/>
      <c r="DD38" s="619">
        <v>488200</v>
      </c>
      <c r="DE38" s="611"/>
      <c r="DF38" s="611"/>
      <c r="DG38" s="611"/>
      <c r="DH38" s="611"/>
      <c r="DI38" s="611"/>
      <c r="DJ38" s="611"/>
      <c r="DK38" s="612"/>
      <c r="DL38" s="619">
        <v>469110</v>
      </c>
      <c r="DM38" s="611"/>
      <c r="DN38" s="611"/>
      <c r="DO38" s="611"/>
      <c r="DP38" s="611"/>
      <c r="DQ38" s="611"/>
      <c r="DR38" s="611"/>
      <c r="DS38" s="611"/>
      <c r="DT38" s="611"/>
      <c r="DU38" s="611"/>
      <c r="DV38" s="612"/>
      <c r="DW38" s="615">
        <v>12.3</v>
      </c>
      <c r="DX38" s="642"/>
      <c r="DY38" s="642"/>
      <c r="DZ38" s="642"/>
      <c r="EA38" s="642"/>
      <c r="EB38" s="642"/>
      <c r="EC38" s="643"/>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327</v>
      </c>
      <c r="AR39" s="677"/>
      <c r="AS39" s="677"/>
      <c r="AT39" s="677"/>
      <c r="AU39" s="677"/>
      <c r="AV39" s="677"/>
      <c r="AW39" s="677"/>
      <c r="AX39" s="677"/>
      <c r="AY39" s="678"/>
      <c r="AZ39" s="610">
        <v>18470</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1339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18888</v>
      </c>
      <c r="CS39" s="640"/>
      <c r="CT39" s="640"/>
      <c r="CU39" s="640"/>
      <c r="CV39" s="640"/>
      <c r="CW39" s="640"/>
      <c r="CX39" s="640"/>
      <c r="CY39" s="641"/>
      <c r="CZ39" s="615">
        <v>0.3</v>
      </c>
      <c r="DA39" s="642"/>
      <c r="DB39" s="642"/>
      <c r="DC39" s="645"/>
      <c r="DD39" s="619">
        <v>1512</v>
      </c>
      <c r="DE39" s="640"/>
      <c r="DF39" s="640"/>
      <c r="DG39" s="640"/>
      <c r="DH39" s="640"/>
      <c r="DI39" s="640"/>
      <c r="DJ39" s="640"/>
      <c r="DK39" s="641"/>
      <c r="DL39" s="619" t="s">
        <v>122</v>
      </c>
      <c r="DM39" s="640"/>
      <c r="DN39" s="640"/>
      <c r="DO39" s="640"/>
      <c r="DP39" s="640"/>
      <c r="DQ39" s="640"/>
      <c r="DR39" s="640"/>
      <c r="DS39" s="640"/>
      <c r="DT39" s="640"/>
      <c r="DU39" s="640"/>
      <c r="DV39" s="641"/>
      <c r="DW39" s="615" t="s">
        <v>122</v>
      </c>
      <c r="DX39" s="642"/>
      <c r="DY39" s="642"/>
      <c r="DZ39" s="642"/>
      <c r="EA39" s="642"/>
      <c r="EB39" s="642"/>
      <c r="EC39" s="643"/>
    </row>
    <row r="40" spans="2:133" ht="11.25" customHeight="1" x14ac:dyDescent="0.2">
      <c r="B40" s="607" t="s">
        <v>330</v>
      </c>
      <c r="C40" s="608"/>
      <c r="D40" s="608"/>
      <c r="E40" s="608"/>
      <c r="F40" s="608"/>
      <c r="G40" s="608"/>
      <c r="H40" s="608"/>
      <c r="I40" s="608"/>
      <c r="J40" s="608"/>
      <c r="K40" s="608"/>
      <c r="L40" s="608"/>
      <c r="M40" s="608"/>
      <c r="N40" s="608"/>
      <c r="O40" s="608"/>
      <c r="P40" s="608"/>
      <c r="Q40" s="609"/>
      <c r="R40" s="610">
        <v>14100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6" t="s">
        <v>331</v>
      </c>
      <c r="AR40" s="677"/>
      <c r="AS40" s="677"/>
      <c r="AT40" s="677"/>
      <c r="AU40" s="677"/>
      <c r="AV40" s="677"/>
      <c r="AW40" s="677"/>
      <c r="AX40" s="677"/>
      <c r="AY40" s="678"/>
      <c r="AZ40" s="610">
        <v>16063</v>
      </c>
      <c r="BA40" s="611"/>
      <c r="BB40" s="611"/>
      <c r="BC40" s="611"/>
      <c r="BD40" s="640"/>
      <c r="BE40" s="640"/>
      <c r="BF40" s="656"/>
      <c r="BG40" s="660" t="s">
        <v>332</v>
      </c>
      <c r="BH40" s="661"/>
      <c r="BI40" s="661"/>
      <c r="BJ40" s="661"/>
      <c r="BK40" s="661"/>
      <c r="BL40" s="214"/>
      <c r="BM40" s="608" t="s">
        <v>333</v>
      </c>
      <c r="BN40" s="608"/>
      <c r="BO40" s="608"/>
      <c r="BP40" s="608"/>
      <c r="BQ40" s="608"/>
      <c r="BR40" s="608"/>
      <c r="BS40" s="608"/>
      <c r="BT40" s="608"/>
      <c r="BU40" s="609"/>
      <c r="BV40" s="610">
        <v>79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17350</v>
      </c>
      <c r="CS40" s="611"/>
      <c r="CT40" s="611"/>
      <c r="CU40" s="611"/>
      <c r="CV40" s="611"/>
      <c r="CW40" s="611"/>
      <c r="CX40" s="611"/>
      <c r="CY40" s="612"/>
      <c r="CZ40" s="615">
        <v>0.3</v>
      </c>
      <c r="DA40" s="642"/>
      <c r="DB40" s="642"/>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2"/>
      <c r="DY40" s="642"/>
      <c r="DZ40" s="642"/>
      <c r="EA40" s="642"/>
      <c r="EB40" s="642"/>
      <c r="EC40" s="643"/>
    </row>
    <row r="41" spans="2:133" ht="11.25" customHeight="1" x14ac:dyDescent="0.2">
      <c r="B41" s="631" t="s">
        <v>335</v>
      </c>
      <c r="C41" s="632"/>
      <c r="D41" s="632"/>
      <c r="E41" s="632"/>
      <c r="F41" s="632"/>
      <c r="G41" s="632"/>
      <c r="H41" s="632"/>
      <c r="I41" s="632"/>
      <c r="J41" s="632"/>
      <c r="K41" s="632"/>
      <c r="L41" s="632"/>
      <c r="M41" s="632"/>
      <c r="N41" s="632"/>
      <c r="O41" s="632"/>
      <c r="P41" s="632"/>
      <c r="Q41" s="633"/>
      <c r="R41" s="685">
        <v>6867997</v>
      </c>
      <c r="S41" s="686"/>
      <c r="T41" s="686"/>
      <c r="U41" s="686"/>
      <c r="V41" s="686"/>
      <c r="W41" s="686"/>
      <c r="X41" s="686"/>
      <c r="Y41" s="687"/>
      <c r="Z41" s="688">
        <v>100</v>
      </c>
      <c r="AA41" s="688"/>
      <c r="AB41" s="688"/>
      <c r="AC41" s="688"/>
      <c r="AD41" s="689">
        <v>3807148</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171802</v>
      </c>
      <c r="BA41" s="611"/>
      <c r="BB41" s="611"/>
      <c r="BC41" s="611"/>
      <c r="BD41" s="640"/>
      <c r="BE41" s="640"/>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0"/>
      <c r="CT41" s="640"/>
      <c r="CU41" s="640"/>
      <c r="CV41" s="640"/>
      <c r="CW41" s="640"/>
      <c r="CX41" s="640"/>
      <c r="CY41" s="641"/>
      <c r="CZ41" s="615" t="s">
        <v>122</v>
      </c>
      <c r="DA41" s="642"/>
      <c r="DB41" s="642"/>
      <c r="DC41" s="645"/>
      <c r="DD41" s="619" t="s">
        <v>122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339</v>
      </c>
      <c r="AR42" s="693"/>
      <c r="AS42" s="693"/>
      <c r="AT42" s="693"/>
      <c r="AU42" s="693"/>
      <c r="AV42" s="693"/>
      <c r="AW42" s="693"/>
      <c r="AX42" s="693"/>
      <c r="AY42" s="694"/>
      <c r="AZ42" s="685">
        <v>415738</v>
      </c>
      <c r="BA42" s="686"/>
      <c r="BB42" s="686"/>
      <c r="BC42" s="686"/>
      <c r="BD42" s="669"/>
      <c r="BE42" s="669"/>
      <c r="BF42" s="671"/>
      <c r="BG42" s="662"/>
      <c r="BH42" s="663"/>
      <c r="BI42" s="663"/>
      <c r="BJ42" s="663"/>
      <c r="BK42" s="663"/>
      <c r="BL42" s="215"/>
      <c r="BM42" s="632" t="s">
        <v>340</v>
      </c>
      <c r="BN42" s="632"/>
      <c r="BO42" s="632"/>
      <c r="BP42" s="632"/>
      <c r="BQ42" s="632"/>
      <c r="BR42" s="632"/>
      <c r="BS42" s="632"/>
      <c r="BT42" s="632"/>
      <c r="BU42" s="633"/>
      <c r="BV42" s="685">
        <v>500</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1198865</v>
      </c>
      <c r="CS42" s="640"/>
      <c r="CT42" s="640"/>
      <c r="CU42" s="640"/>
      <c r="CV42" s="640"/>
      <c r="CW42" s="640"/>
      <c r="CX42" s="640"/>
      <c r="CY42" s="641"/>
      <c r="CZ42" s="615">
        <v>18.3</v>
      </c>
      <c r="DA42" s="642"/>
      <c r="DB42" s="642"/>
      <c r="DC42" s="645"/>
      <c r="DD42" s="619">
        <v>327630</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69140</v>
      </c>
      <c r="CS43" s="640"/>
      <c r="CT43" s="640"/>
      <c r="CU43" s="640"/>
      <c r="CV43" s="640"/>
      <c r="CW43" s="640"/>
      <c r="CX43" s="640"/>
      <c r="CY43" s="641"/>
      <c r="CZ43" s="615">
        <v>1.1000000000000001</v>
      </c>
      <c r="DA43" s="642"/>
      <c r="DB43" s="642"/>
      <c r="DC43" s="645"/>
      <c r="DD43" s="619">
        <v>69140</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1186391</v>
      </c>
      <c r="CS44" s="611"/>
      <c r="CT44" s="611"/>
      <c r="CU44" s="611"/>
      <c r="CV44" s="611"/>
      <c r="CW44" s="611"/>
      <c r="CX44" s="611"/>
      <c r="CY44" s="612"/>
      <c r="CZ44" s="615">
        <v>18.100000000000001</v>
      </c>
      <c r="DA44" s="616"/>
      <c r="DB44" s="616"/>
      <c r="DC44" s="622"/>
      <c r="DD44" s="619">
        <v>325557</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710772</v>
      </c>
      <c r="CS45" s="640"/>
      <c r="CT45" s="640"/>
      <c r="CU45" s="640"/>
      <c r="CV45" s="640"/>
      <c r="CW45" s="640"/>
      <c r="CX45" s="640"/>
      <c r="CY45" s="641"/>
      <c r="CZ45" s="615">
        <v>10.8</v>
      </c>
      <c r="DA45" s="642"/>
      <c r="DB45" s="642"/>
      <c r="DC45" s="645"/>
      <c r="DD45" s="619">
        <v>191758</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457945</v>
      </c>
      <c r="CS46" s="611"/>
      <c r="CT46" s="611"/>
      <c r="CU46" s="611"/>
      <c r="CV46" s="611"/>
      <c r="CW46" s="611"/>
      <c r="CX46" s="611"/>
      <c r="CY46" s="612"/>
      <c r="CZ46" s="615">
        <v>7</v>
      </c>
      <c r="DA46" s="616"/>
      <c r="DB46" s="616"/>
      <c r="DC46" s="622"/>
      <c r="DD46" s="619">
        <v>133659</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12474</v>
      </c>
      <c r="CS47" s="640"/>
      <c r="CT47" s="640"/>
      <c r="CU47" s="640"/>
      <c r="CV47" s="640"/>
      <c r="CW47" s="640"/>
      <c r="CX47" s="640"/>
      <c r="CY47" s="641"/>
      <c r="CZ47" s="615">
        <v>0.2</v>
      </c>
      <c r="DA47" s="642"/>
      <c r="DB47" s="642"/>
      <c r="DC47" s="645"/>
      <c r="DD47" s="619">
        <v>2073</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ht="11"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351</v>
      </c>
      <c r="CE49" s="632"/>
      <c r="CF49" s="632"/>
      <c r="CG49" s="632"/>
      <c r="CH49" s="632"/>
      <c r="CI49" s="632"/>
      <c r="CJ49" s="632"/>
      <c r="CK49" s="632"/>
      <c r="CL49" s="632"/>
      <c r="CM49" s="632"/>
      <c r="CN49" s="632"/>
      <c r="CO49" s="632"/>
      <c r="CP49" s="632"/>
      <c r="CQ49" s="633"/>
      <c r="CR49" s="685">
        <v>6557299</v>
      </c>
      <c r="CS49" s="669"/>
      <c r="CT49" s="669"/>
      <c r="CU49" s="669"/>
      <c r="CV49" s="669"/>
      <c r="CW49" s="669"/>
      <c r="CX49" s="669"/>
      <c r="CY49" s="698"/>
      <c r="CZ49" s="690">
        <v>100</v>
      </c>
      <c r="DA49" s="699"/>
      <c r="DB49" s="699"/>
      <c r="DC49" s="700"/>
      <c r="DD49" s="701">
        <v>4660199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YPAK8R2wnLtonktdmAKh69atgHBuoYjkiT10aF8V07ALHTIGnDbv64LtpTlc+ZrgGiyiH4euIXTVXXlo6JsGCw==" saltValue="Xu35bL7Gzxy9qYMrqtOT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S13" sqref="BS13:CG13"/>
    </sheetView>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6980</v>
      </c>
      <c r="R7" s="740"/>
      <c r="S7" s="740"/>
      <c r="T7" s="740"/>
      <c r="U7" s="740"/>
      <c r="V7" s="740">
        <v>6689</v>
      </c>
      <c r="W7" s="740"/>
      <c r="X7" s="740"/>
      <c r="Y7" s="740"/>
      <c r="Z7" s="740"/>
      <c r="AA7" s="740">
        <f>Q7-V7</f>
        <v>291</v>
      </c>
      <c r="AB7" s="740"/>
      <c r="AC7" s="740"/>
      <c r="AD7" s="740"/>
      <c r="AE7" s="741"/>
      <c r="AF7" s="742">
        <v>186</v>
      </c>
      <c r="AG7" s="743"/>
      <c r="AH7" s="743"/>
      <c r="AI7" s="743"/>
      <c r="AJ7" s="744"/>
      <c r="AK7" s="745">
        <v>49</v>
      </c>
      <c r="AL7" s="746"/>
      <c r="AM7" s="746"/>
      <c r="AN7" s="746"/>
      <c r="AO7" s="746"/>
      <c r="AP7" s="746">
        <v>7631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560</v>
      </c>
      <c r="BT7" s="734"/>
      <c r="BU7" s="734"/>
      <c r="BV7" s="734"/>
      <c r="BW7" s="734"/>
      <c r="BX7" s="734"/>
      <c r="BY7" s="734"/>
      <c r="BZ7" s="734"/>
      <c r="CA7" s="734"/>
      <c r="CB7" s="734"/>
      <c r="CC7" s="734"/>
      <c r="CD7" s="734"/>
      <c r="CE7" s="734"/>
      <c r="CF7" s="734"/>
      <c r="CG7" s="749"/>
      <c r="CH7" s="730">
        <v>2</v>
      </c>
      <c r="CI7" s="731"/>
      <c r="CJ7" s="731"/>
      <c r="CK7" s="731"/>
      <c r="CL7" s="732"/>
      <c r="CM7" s="730">
        <v>39</v>
      </c>
      <c r="CN7" s="731"/>
      <c r="CO7" s="731"/>
      <c r="CP7" s="731"/>
      <c r="CQ7" s="732"/>
      <c r="CR7" s="730">
        <v>11</v>
      </c>
      <c r="CS7" s="731"/>
      <c r="CT7" s="731"/>
      <c r="CU7" s="731"/>
      <c r="CV7" s="732"/>
      <c r="CW7" s="730" t="s">
        <v>561</v>
      </c>
      <c r="CX7" s="731"/>
      <c r="CY7" s="731"/>
      <c r="CZ7" s="731"/>
      <c r="DA7" s="732"/>
      <c r="DB7" s="730" t="s">
        <v>561</v>
      </c>
      <c r="DC7" s="731"/>
      <c r="DD7" s="731"/>
      <c r="DE7" s="731"/>
      <c r="DF7" s="732"/>
      <c r="DG7" s="730" t="s">
        <v>561</v>
      </c>
      <c r="DH7" s="731"/>
      <c r="DI7" s="731"/>
      <c r="DJ7" s="731"/>
      <c r="DK7" s="732"/>
      <c r="DL7" s="730" t="s">
        <v>561</v>
      </c>
      <c r="DM7" s="731"/>
      <c r="DN7" s="731"/>
      <c r="DO7" s="731"/>
      <c r="DP7" s="732"/>
      <c r="DQ7" s="730" t="s">
        <v>561</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36</v>
      </c>
      <c r="R8" s="771"/>
      <c r="S8" s="771"/>
      <c r="T8" s="771"/>
      <c r="U8" s="771"/>
      <c r="V8" s="771">
        <v>17</v>
      </c>
      <c r="W8" s="771"/>
      <c r="X8" s="771"/>
      <c r="Y8" s="771"/>
      <c r="Z8" s="771"/>
      <c r="AA8" s="771">
        <f t="shared" ref="AA8" si="0">Q8-V8</f>
        <v>19</v>
      </c>
      <c r="AB8" s="771"/>
      <c r="AC8" s="771"/>
      <c r="AD8" s="771"/>
      <c r="AE8" s="772"/>
      <c r="AF8" s="773">
        <v>19</v>
      </c>
      <c r="AG8" s="774"/>
      <c r="AH8" s="774"/>
      <c r="AI8" s="774"/>
      <c r="AJ8" s="775"/>
      <c r="AK8" s="756" t="s">
        <v>561</v>
      </c>
      <c r="AL8" s="757"/>
      <c r="AM8" s="757"/>
      <c r="AN8" s="757"/>
      <c r="AO8" s="757"/>
      <c r="AP8" s="757" t="s">
        <v>561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f>SUM(Q7:U8)</f>
        <v>7016</v>
      </c>
      <c r="R23" s="780"/>
      <c r="S23" s="780"/>
      <c r="T23" s="780"/>
      <c r="U23" s="780"/>
      <c r="V23" s="780">
        <f t="shared" ref="V23" si="1">SUM(V7:Z8)</f>
        <v>6706</v>
      </c>
      <c r="W23" s="780"/>
      <c r="X23" s="780"/>
      <c r="Y23" s="780"/>
      <c r="Z23" s="780"/>
      <c r="AA23" s="780">
        <f t="shared" ref="AA23" si="2">SUM(AA7:AE8)</f>
        <v>310</v>
      </c>
      <c r="AB23" s="780"/>
      <c r="AC23" s="780"/>
      <c r="AD23" s="780"/>
      <c r="AE23" s="781"/>
      <c r="AF23" s="782">
        <f>SUM(AF7:AJ8)</f>
        <v>205</v>
      </c>
      <c r="AG23" s="780"/>
      <c r="AH23" s="780"/>
      <c r="AI23" s="780"/>
      <c r="AJ23" s="783"/>
      <c r="AK23" s="784"/>
      <c r="AL23" s="785"/>
      <c r="AM23" s="785"/>
      <c r="AN23" s="785"/>
      <c r="AO23" s="785"/>
      <c r="AP23" s="780">
        <f>SUM(AP7:AT8)</f>
        <v>7631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918</v>
      </c>
      <c r="R28" s="810"/>
      <c r="S28" s="810"/>
      <c r="T28" s="810"/>
      <c r="U28" s="810"/>
      <c r="V28" s="810">
        <v>918</v>
      </c>
      <c r="W28" s="810"/>
      <c r="X28" s="810"/>
      <c r="Y28" s="810"/>
      <c r="Z28" s="810"/>
      <c r="AA28" s="810">
        <f>Q28-V28</f>
        <v>0</v>
      </c>
      <c r="AB28" s="810"/>
      <c r="AC28" s="810"/>
      <c r="AD28" s="810"/>
      <c r="AE28" s="811"/>
      <c r="AF28" s="812">
        <v>0</v>
      </c>
      <c r="AG28" s="810"/>
      <c r="AH28" s="810"/>
      <c r="AI28" s="810"/>
      <c r="AJ28" s="813"/>
      <c r="AK28" s="814">
        <v>73</v>
      </c>
      <c r="AL28" s="815"/>
      <c r="AM28" s="815"/>
      <c r="AN28" s="815"/>
      <c r="AO28" s="815"/>
      <c r="AP28" s="815" t="s">
        <v>561</v>
      </c>
      <c r="AQ28" s="815"/>
      <c r="AR28" s="815"/>
      <c r="AS28" s="815"/>
      <c r="AT28" s="815"/>
      <c r="AU28" s="815" t="s">
        <v>561</v>
      </c>
      <c r="AV28" s="815"/>
      <c r="AW28" s="815"/>
      <c r="AX28" s="815"/>
      <c r="AY28" s="815"/>
      <c r="AZ28" s="816" t="s">
        <v>561</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246</v>
      </c>
      <c r="R29" s="771"/>
      <c r="S29" s="771"/>
      <c r="T29" s="771"/>
      <c r="U29" s="771"/>
      <c r="V29" s="771">
        <v>232</v>
      </c>
      <c r="W29" s="771"/>
      <c r="X29" s="771"/>
      <c r="Y29" s="771"/>
      <c r="Z29" s="771"/>
      <c r="AA29" s="771">
        <f t="shared" ref="AA29:AA36" si="3">Q29-V29</f>
        <v>14</v>
      </c>
      <c r="AB29" s="771"/>
      <c r="AC29" s="771"/>
      <c r="AD29" s="771"/>
      <c r="AE29" s="772"/>
      <c r="AF29" s="773">
        <v>14</v>
      </c>
      <c r="AG29" s="774"/>
      <c r="AH29" s="774"/>
      <c r="AI29" s="774"/>
      <c r="AJ29" s="775"/>
      <c r="AK29" s="821">
        <v>99</v>
      </c>
      <c r="AL29" s="817"/>
      <c r="AM29" s="817"/>
      <c r="AN29" s="817"/>
      <c r="AO29" s="817"/>
      <c r="AP29" s="817">
        <v>17</v>
      </c>
      <c r="AQ29" s="817"/>
      <c r="AR29" s="817"/>
      <c r="AS29" s="817"/>
      <c r="AT29" s="817"/>
      <c r="AU29" s="817">
        <v>17</v>
      </c>
      <c r="AV29" s="817"/>
      <c r="AW29" s="817"/>
      <c r="AX29" s="817"/>
      <c r="AY29" s="817"/>
      <c r="AZ29" s="818" t="s">
        <v>561</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1258</v>
      </c>
      <c r="R30" s="771"/>
      <c r="S30" s="771"/>
      <c r="T30" s="771"/>
      <c r="U30" s="771"/>
      <c r="V30" s="771">
        <v>1067</v>
      </c>
      <c r="W30" s="771"/>
      <c r="X30" s="771"/>
      <c r="Y30" s="771"/>
      <c r="Z30" s="771"/>
      <c r="AA30" s="771">
        <f t="shared" si="3"/>
        <v>191</v>
      </c>
      <c r="AB30" s="771"/>
      <c r="AC30" s="771"/>
      <c r="AD30" s="771"/>
      <c r="AE30" s="772"/>
      <c r="AF30" s="773">
        <v>191</v>
      </c>
      <c r="AG30" s="774"/>
      <c r="AH30" s="774"/>
      <c r="AI30" s="774"/>
      <c r="AJ30" s="775"/>
      <c r="AK30" s="821">
        <v>196</v>
      </c>
      <c r="AL30" s="817"/>
      <c r="AM30" s="817"/>
      <c r="AN30" s="817"/>
      <c r="AO30" s="817"/>
      <c r="AP30" s="817" t="s">
        <v>561</v>
      </c>
      <c r="AQ30" s="817"/>
      <c r="AR30" s="817"/>
      <c r="AS30" s="817"/>
      <c r="AT30" s="817"/>
      <c r="AU30" s="817" t="s">
        <v>561</v>
      </c>
      <c r="AV30" s="817"/>
      <c r="AW30" s="817"/>
      <c r="AX30" s="817"/>
      <c r="AY30" s="817"/>
      <c r="AZ30" s="818" t="s">
        <v>561</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172</v>
      </c>
      <c r="R31" s="771"/>
      <c r="S31" s="771"/>
      <c r="T31" s="771"/>
      <c r="U31" s="771"/>
      <c r="V31" s="771">
        <v>171</v>
      </c>
      <c r="W31" s="771"/>
      <c r="X31" s="771"/>
      <c r="Y31" s="771"/>
      <c r="Z31" s="771"/>
      <c r="AA31" s="771">
        <f t="shared" si="3"/>
        <v>1</v>
      </c>
      <c r="AB31" s="771"/>
      <c r="AC31" s="771"/>
      <c r="AD31" s="771"/>
      <c r="AE31" s="772"/>
      <c r="AF31" s="773">
        <v>1</v>
      </c>
      <c r="AG31" s="774"/>
      <c r="AH31" s="774"/>
      <c r="AI31" s="774"/>
      <c r="AJ31" s="775"/>
      <c r="AK31" s="821">
        <v>58</v>
      </c>
      <c r="AL31" s="817"/>
      <c r="AM31" s="817"/>
      <c r="AN31" s="817"/>
      <c r="AO31" s="817"/>
      <c r="AP31" s="817" t="s">
        <v>561</v>
      </c>
      <c r="AQ31" s="817"/>
      <c r="AR31" s="817"/>
      <c r="AS31" s="817"/>
      <c r="AT31" s="817"/>
      <c r="AU31" s="817" t="s">
        <v>561</v>
      </c>
      <c r="AV31" s="817"/>
      <c r="AW31" s="817"/>
      <c r="AX31" s="817"/>
      <c r="AY31" s="817"/>
      <c r="AZ31" s="818" t="s">
        <v>561</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783</v>
      </c>
      <c r="R32" s="771"/>
      <c r="S32" s="771"/>
      <c r="T32" s="771"/>
      <c r="U32" s="771"/>
      <c r="V32" s="771">
        <v>817</v>
      </c>
      <c r="W32" s="771"/>
      <c r="X32" s="771"/>
      <c r="Y32" s="771"/>
      <c r="Z32" s="771"/>
      <c r="AA32" s="771">
        <f t="shared" si="3"/>
        <v>-34</v>
      </c>
      <c r="AB32" s="771"/>
      <c r="AC32" s="771"/>
      <c r="AD32" s="771"/>
      <c r="AE32" s="772"/>
      <c r="AF32" s="773">
        <v>184</v>
      </c>
      <c r="AG32" s="774"/>
      <c r="AH32" s="774"/>
      <c r="AI32" s="774"/>
      <c r="AJ32" s="775"/>
      <c r="AK32" s="821">
        <v>270</v>
      </c>
      <c r="AL32" s="817"/>
      <c r="AM32" s="817"/>
      <c r="AN32" s="817"/>
      <c r="AO32" s="817"/>
      <c r="AP32" s="817">
        <v>839</v>
      </c>
      <c r="AQ32" s="817"/>
      <c r="AR32" s="817"/>
      <c r="AS32" s="817"/>
      <c r="AT32" s="817"/>
      <c r="AU32" s="817">
        <v>554</v>
      </c>
      <c r="AV32" s="817"/>
      <c r="AW32" s="817"/>
      <c r="AX32" s="817"/>
      <c r="AY32" s="817"/>
      <c r="AZ32" s="818" t="s">
        <v>561</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395</v>
      </c>
      <c r="C33" s="768"/>
      <c r="D33" s="768"/>
      <c r="E33" s="768"/>
      <c r="F33" s="768"/>
      <c r="G33" s="768"/>
      <c r="H33" s="768"/>
      <c r="I33" s="768"/>
      <c r="J33" s="768"/>
      <c r="K33" s="768"/>
      <c r="L33" s="768"/>
      <c r="M33" s="768"/>
      <c r="N33" s="768"/>
      <c r="O33" s="768"/>
      <c r="P33" s="769"/>
      <c r="Q33" s="770">
        <v>136</v>
      </c>
      <c r="R33" s="771"/>
      <c r="S33" s="771"/>
      <c r="T33" s="771"/>
      <c r="U33" s="771"/>
      <c r="V33" s="771">
        <v>123</v>
      </c>
      <c r="W33" s="771"/>
      <c r="X33" s="771"/>
      <c r="Y33" s="771"/>
      <c r="Z33" s="771"/>
      <c r="AA33" s="771">
        <f t="shared" si="3"/>
        <v>13</v>
      </c>
      <c r="AB33" s="771"/>
      <c r="AC33" s="771"/>
      <c r="AD33" s="771"/>
      <c r="AE33" s="772"/>
      <c r="AF33" s="773">
        <v>202</v>
      </c>
      <c r="AG33" s="774"/>
      <c r="AH33" s="774"/>
      <c r="AI33" s="774"/>
      <c r="AJ33" s="775"/>
      <c r="AK33" s="821">
        <v>3</v>
      </c>
      <c r="AL33" s="817"/>
      <c r="AM33" s="817"/>
      <c r="AN33" s="817"/>
      <c r="AO33" s="817"/>
      <c r="AP33" s="817">
        <v>624</v>
      </c>
      <c r="AQ33" s="817"/>
      <c r="AR33" s="817"/>
      <c r="AS33" s="817"/>
      <c r="AT33" s="817"/>
      <c r="AU33" s="817">
        <v>206</v>
      </c>
      <c r="AV33" s="817"/>
      <c r="AW33" s="817"/>
      <c r="AX33" s="817"/>
      <c r="AY33" s="817"/>
      <c r="AZ33" s="818" t="s">
        <v>561</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396</v>
      </c>
      <c r="C34" s="768"/>
      <c r="D34" s="768"/>
      <c r="E34" s="768"/>
      <c r="F34" s="768"/>
      <c r="G34" s="768"/>
      <c r="H34" s="768"/>
      <c r="I34" s="768"/>
      <c r="J34" s="768"/>
      <c r="K34" s="768"/>
      <c r="L34" s="768"/>
      <c r="M34" s="768"/>
      <c r="N34" s="768"/>
      <c r="O34" s="768"/>
      <c r="P34" s="769"/>
      <c r="Q34" s="770">
        <v>9</v>
      </c>
      <c r="R34" s="771"/>
      <c r="S34" s="771"/>
      <c r="T34" s="771"/>
      <c r="U34" s="771"/>
      <c r="V34" s="771">
        <v>14</v>
      </c>
      <c r="W34" s="771"/>
      <c r="X34" s="771"/>
      <c r="Y34" s="771"/>
      <c r="Z34" s="771"/>
      <c r="AA34" s="771">
        <f t="shared" si="3"/>
        <v>-5</v>
      </c>
      <c r="AB34" s="771"/>
      <c r="AC34" s="771"/>
      <c r="AD34" s="771"/>
      <c r="AE34" s="772"/>
      <c r="AF34" s="773">
        <v>8</v>
      </c>
      <c r="AG34" s="774"/>
      <c r="AH34" s="774"/>
      <c r="AI34" s="774"/>
      <c r="AJ34" s="775"/>
      <c r="AK34" s="821">
        <v>5</v>
      </c>
      <c r="AL34" s="817"/>
      <c r="AM34" s="817"/>
      <c r="AN34" s="817"/>
      <c r="AO34" s="817"/>
      <c r="AP34" s="817">
        <v>117</v>
      </c>
      <c r="AQ34" s="817"/>
      <c r="AR34" s="817"/>
      <c r="AS34" s="817"/>
      <c r="AT34" s="817"/>
      <c r="AU34" s="817">
        <v>117</v>
      </c>
      <c r="AV34" s="817"/>
      <c r="AW34" s="817"/>
      <c r="AX34" s="817"/>
      <c r="AY34" s="817"/>
      <c r="AZ34" s="818" t="s">
        <v>561</v>
      </c>
      <c r="BA34" s="818"/>
      <c r="BB34" s="818"/>
      <c r="BC34" s="818"/>
      <c r="BD34" s="818"/>
      <c r="BE34" s="819" t="s">
        <v>397</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t="s">
        <v>398</v>
      </c>
      <c r="C35" s="768"/>
      <c r="D35" s="768"/>
      <c r="E35" s="768"/>
      <c r="F35" s="768"/>
      <c r="G35" s="768"/>
      <c r="H35" s="768"/>
      <c r="I35" s="768"/>
      <c r="J35" s="768"/>
      <c r="K35" s="768"/>
      <c r="L35" s="768"/>
      <c r="M35" s="768"/>
      <c r="N35" s="768"/>
      <c r="O35" s="768"/>
      <c r="P35" s="769"/>
      <c r="Q35" s="770">
        <v>72</v>
      </c>
      <c r="R35" s="771"/>
      <c r="S35" s="771"/>
      <c r="T35" s="771"/>
      <c r="U35" s="771"/>
      <c r="V35" s="771">
        <v>25</v>
      </c>
      <c r="W35" s="771"/>
      <c r="X35" s="771"/>
      <c r="Y35" s="771"/>
      <c r="Z35" s="771"/>
      <c r="AA35" s="771">
        <f t="shared" si="3"/>
        <v>47</v>
      </c>
      <c r="AB35" s="771"/>
      <c r="AC35" s="771"/>
      <c r="AD35" s="771"/>
      <c r="AE35" s="772"/>
      <c r="AF35" s="773" t="s">
        <v>122</v>
      </c>
      <c r="AG35" s="774"/>
      <c r="AH35" s="774"/>
      <c r="AI35" s="774"/>
      <c r="AJ35" s="775"/>
      <c r="AK35" s="821">
        <v>58</v>
      </c>
      <c r="AL35" s="817"/>
      <c r="AM35" s="817"/>
      <c r="AN35" s="817"/>
      <c r="AO35" s="817"/>
      <c r="AP35" s="817">
        <v>1228</v>
      </c>
      <c r="AQ35" s="817"/>
      <c r="AR35" s="817"/>
      <c r="AS35" s="817"/>
      <c r="AT35" s="817"/>
      <c r="AU35" s="817">
        <v>1228</v>
      </c>
      <c r="AV35" s="817"/>
      <c r="AW35" s="817"/>
      <c r="AX35" s="817"/>
      <c r="AY35" s="817"/>
      <c r="AZ35" s="818" t="s">
        <v>561</v>
      </c>
      <c r="BA35" s="818"/>
      <c r="BB35" s="818"/>
      <c r="BC35" s="818"/>
      <c r="BD35" s="818"/>
      <c r="BE35" s="819" t="s">
        <v>397</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t="s">
        <v>399</v>
      </c>
      <c r="C36" s="768"/>
      <c r="D36" s="768"/>
      <c r="E36" s="768"/>
      <c r="F36" s="768"/>
      <c r="G36" s="768"/>
      <c r="H36" s="768"/>
      <c r="I36" s="768"/>
      <c r="J36" s="768"/>
      <c r="K36" s="768"/>
      <c r="L36" s="768"/>
      <c r="M36" s="768"/>
      <c r="N36" s="768"/>
      <c r="O36" s="768"/>
      <c r="P36" s="769"/>
      <c r="Q36" s="770">
        <v>27</v>
      </c>
      <c r="R36" s="771"/>
      <c r="S36" s="771"/>
      <c r="T36" s="771"/>
      <c r="U36" s="771"/>
      <c r="V36" s="771">
        <v>6</v>
      </c>
      <c r="W36" s="771"/>
      <c r="X36" s="771"/>
      <c r="Y36" s="771"/>
      <c r="Z36" s="771"/>
      <c r="AA36" s="771">
        <f t="shared" si="3"/>
        <v>21</v>
      </c>
      <c r="AB36" s="771"/>
      <c r="AC36" s="771"/>
      <c r="AD36" s="771"/>
      <c r="AE36" s="772"/>
      <c r="AF36" s="773">
        <v>4</v>
      </c>
      <c r="AG36" s="774"/>
      <c r="AH36" s="774"/>
      <c r="AI36" s="774"/>
      <c r="AJ36" s="775"/>
      <c r="AK36" s="821">
        <v>26</v>
      </c>
      <c r="AL36" s="817"/>
      <c r="AM36" s="817"/>
      <c r="AN36" s="817"/>
      <c r="AO36" s="817"/>
      <c r="AP36" s="817">
        <v>96</v>
      </c>
      <c r="AQ36" s="817"/>
      <c r="AR36" s="817"/>
      <c r="AS36" s="817"/>
      <c r="AT36" s="817"/>
      <c r="AU36" s="817">
        <v>96</v>
      </c>
      <c r="AV36" s="817"/>
      <c r="AW36" s="817"/>
      <c r="AX36" s="817"/>
      <c r="AY36" s="817"/>
      <c r="AZ36" s="818" t="s">
        <v>561</v>
      </c>
      <c r="BA36" s="818"/>
      <c r="BB36" s="818"/>
      <c r="BC36" s="818"/>
      <c r="BD36" s="818"/>
      <c r="BE36" s="819" t="s">
        <v>397</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f>SUM(AF28:AJ36)</f>
        <v>604</v>
      </c>
      <c r="AG63" s="831"/>
      <c r="AH63" s="831"/>
      <c r="AI63" s="831"/>
      <c r="AJ63" s="832"/>
      <c r="AK63" s="833"/>
      <c r="AL63" s="828"/>
      <c r="AM63" s="828"/>
      <c r="AN63" s="828"/>
      <c r="AO63" s="828"/>
      <c r="AP63" s="831">
        <f>SUM(AP28:AT36)</f>
        <v>2921</v>
      </c>
      <c r="AQ63" s="831"/>
      <c r="AR63" s="831"/>
      <c r="AS63" s="831"/>
      <c r="AT63" s="831"/>
      <c r="AU63" s="831">
        <f>SUM(AU28:AY36)</f>
        <v>2218</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403</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404</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562</v>
      </c>
      <c r="C68" s="857"/>
      <c r="D68" s="857"/>
      <c r="E68" s="857"/>
      <c r="F68" s="857"/>
      <c r="G68" s="857"/>
      <c r="H68" s="857"/>
      <c r="I68" s="857"/>
      <c r="J68" s="857"/>
      <c r="K68" s="857"/>
      <c r="L68" s="857"/>
      <c r="M68" s="857"/>
      <c r="N68" s="857"/>
      <c r="O68" s="857"/>
      <c r="P68" s="858"/>
      <c r="Q68" s="859">
        <v>2</v>
      </c>
      <c r="R68" s="853"/>
      <c r="S68" s="853"/>
      <c r="T68" s="853"/>
      <c r="U68" s="853"/>
      <c r="V68" s="853">
        <v>1</v>
      </c>
      <c r="W68" s="853"/>
      <c r="X68" s="853"/>
      <c r="Y68" s="853"/>
      <c r="Z68" s="853"/>
      <c r="AA68" s="853">
        <f>Q68-V68</f>
        <v>1</v>
      </c>
      <c r="AB68" s="853"/>
      <c r="AC68" s="853"/>
      <c r="AD68" s="853"/>
      <c r="AE68" s="853"/>
      <c r="AF68" s="853">
        <v>1</v>
      </c>
      <c r="AG68" s="853"/>
      <c r="AH68" s="853"/>
      <c r="AI68" s="853"/>
      <c r="AJ68" s="853"/>
      <c r="AK68" s="853" t="s">
        <v>571</v>
      </c>
      <c r="AL68" s="853"/>
      <c r="AM68" s="853"/>
      <c r="AN68" s="853"/>
      <c r="AO68" s="853"/>
      <c r="AP68" s="853" t="s">
        <v>491</v>
      </c>
      <c r="AQ68" s="853"/>
      <c r="AR68" s="853"/>
      <c r="AS68" s="853"/>
      <c r="AT68" s="853"/>
      <c r="AU68" s="853" t="s">
        <v>491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563</v>
      </c>
      <c r="C69" s="861"/>
      <c r="D69" s="861"/>
      <c r="E69" s="861"/>
      <c r="F69" s="861"/>
      <c r="G69" s="861"/>
      <c r="H69" s="861"/>
      <c r="I69" s="861"/>
      <c r="J69" s="861"/>
      <c r="K69" s="861"/>
      <c r="L69" s="861"/>
      <c r="M69" s="861"/>
      <c r="N69" s="861"/>
      <c r="O69" s="861"/>
      <c r="P69" s="862"/>
      <c r="Q69" s="863">
        <v>4557</v>
      </c>
      <c r="R69" s="817"/>
      <c r="S69" s="817"/>
      <c r="T69" s="817"/>
      <c r="U69" s="817"/>
      <c r="V69" s="817">
        <v>3585</v>
      </c>
      <c r="W69" s="817"/>
      <c r="X69" s="817"/>
      <c r="Y69" s="817"/>
      <c r="Z69" s="817"/>
      <c r="AA69" s="817">
        <f t="shared" ref="AA69:AA76" si="4">Q69-V69</f>
        <v>972</v>
      </c>
      <c r="AB69" s="817"/>
      <c r="AC69" s="817"/>
      <c r="AD69" s="817"/>
      <c r="AE69" s="817"/>
      <c r="AF69" s="817">
        <v>972</v>
      </c>
      <c r="AG69" s="817"/>
      <c r="AH69" s="817"/>
      <c r="AI69" s="817"/>
      <c r="AJ69" s="817"/>
      <c r="AK69" s="817">
        <v>2</v>
      </c>
      <c r="AL69" s="817"/>
      <c r="AM69" s="817"/>
      <c r="AN69" s="817"/>
      <c r="AO69" s="817"/>
      <c r="AP69" s="817" t="s">
        <v>491</v>
      </c>
      <c r="AQ69" s="817"/>
      <c r="AR69" s="817"/>
      <c r="AS69" s="817"/>
      <c r="AT69" s="817"/>
      <c r="AU69" s="817" t="s">
        <v>491</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564</v>
      </c>
      <c r="C70" s="861"/>
      <c r="D70" s="861"/>
      <c r="E70" s="861"/>
      <c r="F70" s="861"/>
      <c r="G70" s="861"/>
      <c r="H70" s="861"/>
      <c r="I70" s="861"/>
      <c r="J70" s="861"/>
      <c r="K70" s="861"/>
      <c r="L70" s="861"/>
      <c r="M70" s="861"/>
      <c r="N70" s="861"/>
      <c r="O70" s="861"/>
      <c r="P70" s="862"/>
      <c r="Q70" s="863">
        <v>101</v>
      </c>
      <c r="R70" s="817"/>
      <c r="S70" s="817"/>
      <c r="T70" s="817"/>
      <c r="U70" s="817"/>
      <c r="V70" s="817">
        <v>70</v>
      </c>
      <c r="W70" s="817"/>
      <c r="X70" s="817"/>
      <c r="Y70" s="817"/>
      <c r="Z70" s="817"/>
      <c r="AA70" s="817">
        <f t="shared" si="4"/>
        <v>31</v>
      </c>
      <c r="AB70" s="817"/>
      <c r="AC70" s="817"/>
      <c r="AD70" s="817"/>
      <c r="AE70" s="817"/>
      <c r="AF70" s="817">
        <v>31</v>
      </c>
      <c r="AG70" s="817"/>
      <c r="AH70" s="817"/>
      <c r="AI70" s="817"/>
      <c r="AJ70" s="817"/>
      <c r="AK70" s="817" t="s">
        <v>571</v>
      </c>
      <c r="AL70" s="817"/>
      <c r="AM70" s="817"/>
      <c r="AN70" s="817"/>
      <c r="AO70" s="817"/>
      <c r="AP70" s="817" t="s">
        <v>491</v>
      </c>
      <c r="AQ70" s="817"/>
      <c r="AR70" s="817"/>
      <c r="AS70" s="817"/>
      <c r="AT70" s="817"/>
      <c r="AU70" s="817" t="s">
        <v>491</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565</v>
      </c>
      <c r="C71" s="861"/>
      <c r="D71" s="861"/>
      <c r="E71" s="861"/>
      <c r="F71" s="861"/>
      <c r="G71" s="861"/>
      <c r="H71" s="861"/>
      <c r="I71" s="861"/>
      <c r="J71" s="861"/>
      <c r="K71" s="861"/>
      <c r="L71" s="861"/>
      <c r="M71" s="861"/>
      <c r="N71" s="861"/>
      <c r="O71" s="861"/>
      <c r="P71" s="862"/>
      <c r="Q71" s="863">
        <v>80</v>
      </c>
      <c r="R71" s="817"/>
      <c r="S71" s="817"/>
      <c r="T71" s="817"/>
      <c r="U71" s="817"/>
      <c r="V71" s="817">
        <v>73</v>
      </c>
      <c r="W71" s="817"/>
      <c r="X71" s="817"/>
      <c r="Y71" s="817"/>
      <c r="Z71" s="817"/>
      <c r="AA71" s="817">
        <f t="shared" si="4"/>
        <v>7</v>
      </c>
      <c r="AB71" s="817"/>
      <c r="AC71" s="817"/>
      <c r="AD71" s="817"/>
      <c r="AE71" s="817"/>
      <c r="AF71" s="817">
        <v>7</v>
      </c>
      <c r="AG71" s="817"/>
      <c r="AH71" s="817"/>
      <c r="AI71" s="817"/>
      <c r="AJ71" s="817"/>
      <c r="AK71" s="817">
        <v>20</v>
      </c>
      <c r="AL71" s="817"/>
      <c r="AM71" s="817"/>
      <c r="AN71" s="817"/>
      <c r="AO71" s="817"/>
      <c r="AP71" s="817" t="s">
        <v>491</v>
      </c>
      <c r="AQ71" s="817"/>
      <c r="AR71" s="817"/>
      <c r="AS71" s="817"/>
      <c r="AT71" s="817"/>
      <c r="AU71" s="817" t="s">
        <v>491</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566</v>
      </c>
      <c r="C72" s="861"/>
      <c r="D72" s="861"/>
      <c r="E72" s="861"/>
      <c r="F72" s="861"/>
      <c r="G72" s="861"/>
      <c r="H72" s="861"/>
      <c r="I72" s="861"/>
      <c r="J72" s="861"/>
      <c r="K72" s="861"/>
      <c r="L72" s="861"/>
      <c r="M72" s="861"/>
      <c r="N72" s="861"/>
      <c r="O72" s="861"/>
      <c r="P72" s="862"/>
      <c r="Q72" s="863">
        <v>141377</v>
      </c>
      <c r="R72" s="817"/>
      <c r="S72" s="817"/>
      <c r="T72" s="817"/>
      <c r="U72" s="817"/>
      <c r="V72" s="817">
        <v>138807</v>
      </c>
      <c r="W72" s="817"/>
      <c r="X72" s="817"/>
      <c r="Y72" s="817"/>
      <c r="Z72" s="817"/>
      <c r="AA72" s="817">
        <f t="shared" si="4"/>
        <v>2570</v>
      </c>
      <c r="AB72" s="817"/>
      <c r="AC72" s="817"/>
      <c r="AD72" s="817"/>
      <c r="AE72" s="817"/>
      <c r="AF72" s="817">
        <v>2570</v>
      </c>
      <c r="AG72" s="817"/>
      <c r="AH72" s="817"/>
      <c r="AI72" s="817"/>
      <c r="AJ72" s="817"/>
      <c r="AK72" s="817" t="s">
        <v>571</v>
      </c>
      <c r="AL72" s="817"/>
      <c r="AM72" s="817"/>
      <c r="AN72" s="817"/>
      <c r="AO72" s="817"/>
      <c r="AP72" s="817" t="s">
        <v>491</v>
      </c>
      <c r="AQ72" s="817"/>
      <c r="AR72" s="817"/>
      <c r="AS72" s="817"/>
      <c r="AT72" s="817"/>
      <c r="AU72" s="817" t="s">
        <v>491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567</v>
      </c>
      <c r="C73" s="861"/>
      <c r="D73" s="861"/>
      <c r="E73" s="861"/>
      <c r="F73" s="861"/>
      <c r="G73" s="861"/>
      <c r="H73" s="861"/>
      <c r="I73" s="861"/>
      <c r="J73" s="861"/>
      <c r="K73" s="861"/>
      <c r="L73" s="861"/>
      <c r="M73" s="861"/>
      <c r="N73" s="861"/>
      <c r="O73" s="861"/>
      <c r="P73" s="862"/>
      <c r="Q73" s="863">
        <v>157</v>
      </c>
      <c r="R73" s="817"/>
      <c r="S73" s="817"/>
      <c r="T73" s="817"/>
      <c r="U73" s="817"/>
      <c r="V73" s="817">
        <v>137</v>
      </c>
      <c r="W73" s="817"/>
      <c r="X73" s="817"/>
      <c r="Y73" s="817"/>
      <c r="Z73" s="817"/>
      <c r="AA73" s="817">
        <f t="shared" si="4"/>
        <v>20</v>
      </c>
      <c r="AB73" s="817"/>
      <c r="AC73" s="817"/>
      <c r="AD73" s="817"/>
      <c r="AE73" s="817"/>
      <c r="AF73" s="817">
        <v>20</v>
      </c>
      <c r="AG73" s="817"/>
      <c r="AH73" s="817"/>
      <c r="AI73" s="817"/>
      <c r="AJ73" s="817"/>
      <c r="AK73" s="817" t="s">
        <v>571</v>
      </c>
      <c r="AL73" s="817"/>
      <c r="AM73" s="817"/>
      <c r="AN73" s="817"/>
      <c r="AO73" s="817"/>
      <c r="AP73" s="817" t="s">
        <v>491</v>
      </c>
      <c r="AQ73" s="817"/>
      <c r="AR73" s="817"/>
      <c r="AS73" s="817"/>
      <c r="AT73" s="817"/>
      <c r="AU73" s="817" t="s">
        <v>491</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568</v>
      </c>
      <c r="C74" s="861"/>
      <c r="D74" s="861"/>
      <c r="E74" s="861"/>
      <c r="F74" s="861"/>
      <c r="G74" s="861"/>
      <c r="H74" s="861"/>
      <c r="I74" s="861"/>
      <c r="J74" s="861"/>
      <c r="K74" s="861"/>
      <c r="L74" s="861"/>
      <c r="M74" s="861"/>
      <c r="N74" s="861"/>
      <c r="O74" s="861"/>
      <c r="P74" s="862"/>
      <c r="Q74" s="863">
        <v>807</v>
      </c>
      <c r="R74" s="817"/>
      <c r="S74" s="817"/>
      <c r="T74" s="817"/>
      <c r="U74" s="817"/>
      <c r="V74" s="817">
        <v>720</v>
      </c>
      <c r="W74" s="817"/>
      <c r="X74" s="817"/>
      <c r="Y74" s="817"/>
      <c r="Z74" s="817"/>
      <c r="AA74" s="817">
        <f t="shared" si="4"/>
        <v>87</v>
      </c>
      <c r="AB74" s="817"/>
      <c r="AC74" s="817"/>
      <c r="AD74" s="817"/>
      <c r="AE74" s="817"/>
      <c r="AF74" s="817">
        <v>85</v>
      </c>
      <c r="AG74" s="817"/>
      <c r="AH74" s="817"/>
      <c r="AI74" s="817"/>
      <c r="AJ74" s="817"/>
      <c r="AK74" s="817">
        <v>5</v>
      </c>
      <c r="AL74" s="817"/>
      <c r="AM74" s="817"/>
      <c r="AN74" s="817"/>
      <c r="AO74" s="817"/>
      <c r="AP74" s="817" t="s">
        <v>491</v>
      </c>
      <c r="AQ74" s="817"/>
      <c r="AR74" s="817"/>
      <c r="AS74" s="817"/>
      <c r="AT74" s="817"/>
      <c r="AU74" s="817" t="s">
        <v>491</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569</v>
      </c>
      <c r="C75" s="861"/>
      <c r="D75" s="861"/>
      <c r="E75" s="861"/>
      <c r="F75" s="861"/>
      <c r="G75" s="861"/>
      <c r="H75" s="861"/>
      <c r="I75" s="861"/>
      <c r="J75" s="861"/>
      <c r="K75" s="861"/>
      <c r="L75" s="861"/>
      <c r="M75" s="861"/>
      <c r="N75" s="861"/>
      <c r="O75" s="861"/>
      <c r="P75" s="862"/>
      <c r="Q75" s="864">
        <v>649</v>
      </c>
      <c r="R75" s="865"/>
      <c r="S75" s="865"/>
      <c r="T75" s="865"/>
      <c r="U75" s="821"/>
      <c r="V75" s="866">
        <v>594</v>
      </c>
      <c r="W75" s="865"/>
      <c r="X75" s="865"/>
      <c r="Y75" s="865"/>
      <c r="Z75" s="821"/>
      <c r="AA75" s="866">
        <f t="shared" si="4"/>
        <v>55</v>
      </c>
      <c r="AB75" s="865"/>
      <c r="AC75" s="865"/>
      <c r="AD75" s="865"/>
      <c r="AE75" s="821"/>
      <c r="AF75" s="866">
        <v>55</v>
      </c>
      <c r="AG75" s="865"/>
      <c r="AH75" s="865"/>
      <c r="AI75" s="865"/>
      <c r="AJ75" s="821"/>
      <c r="AK75" s="866" t="s">
        <v>571</v>
      </c>
      <c r="AL75" s="865"/>
      <c r="AM75" s="865"/>
      <c r="AN75" s="865"/>
      <c r="AO75" s="821"/>
      <c r="AP75" s="866" t="s">
        <v>491</v>
      </c>
      <c r="AQ75" s="865"/>
      <c r="AR75" s="865"/>
      <c r="AS75" s="865"/>
      <c r="AT75" s="821"/>
      <c r="AU75" s="866" t="s">
        <v>491</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570</v>
      </c>
      <c r="C76" s="861"/>
      <c r="D76" s="861"/>
      <c r="E76" s="861"/>
      <c r="F76" s="861"/>
      <c r="G76" s="861"/>
      <c r="H76" s="861"/>
      <c r="I76" s="861"/>
      <c r="J76" s="861"/>
      <c r="K76" s="861"/>
      <c r="L76" s="861"/>
      <c r="M76" s="861"/>
      <c r="N76" s="861"/>
      <c r="O76" s="861"/>
      <c r="P76" s="862"/>
      <c r="Q76" s="864">
        <v>185</v>
      </c>
      <c r="R76" s="865"/>
      <c r="S76" s="865"/>
      <c r="T76" s="865"/>
      <c r="U76" s="821"/>
      <c r="V76" s="866">
        <v>181</v>
      </c>
      <c r="W76" s="865"/>
      <c r="X76" s="865"/>
      <c r="Y76" s="865"/>
      <c r="Z76" s="821"/>
      <c r="AA76" s="866">
        <f t="shared" si="4"/>
        <v>4</v>
      </c>
      <c r="AB76" s="865"/>
      <c r="AC76" s="865"/>
      <c r="AD76" s="865"/>
      <c r="AE76" s="821"/>
      <c r="AF76" s="866">
        <v>4</v>
      </c>
      <c r="AG76" s="865"/>
      <c r="AH76" s="865"/>
      <c r="AI76" s="865"/>
      <c r="AJ76" s="821"/>
      <c r="AK76" s="866" t="s">
        <v>571</v>
      </c>
      <c r="AL76" s="865"/>
      <c r="AM76" s="865"/>
      <c r="AN76" s="865"/>
      <c r="AO76" s="821"/>
      <c r="AP76" s="866" t="s">
        <v>491</v>
      </c>
      <c r="AQ76" s="865"/>
      <c r="AR76" s="865"/>
      <c r="AS76" s="865"/>
      <c r="AT76" s="821"/>
      <c r="AU76" s="866" t="s">
        <v>491</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SUM(AF68:AJ76)</f>
        <v>3745</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11</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415</v>
      </c>
      <c r="AG109" s="880"/>
      <c r="AH109" s="880"/>
      <c r="AI109" s="880"/>
      <c r="AJ109" s="881"/>
      <c r="AK109" s="879" t="s">
        <v>294</v>
      </c>
      <c r="AL109" s="880"/>
      <c r="AM109" s="880"/>
      <c r="AN109" s="880"/>
      <c r="AO109" s="881"/>
      <c r="AP109" s="879" t="s">
        <v>416</v>
      </c>
      <c r="AQ109" s="880"/>
      <c r="AR109" s="880"/>
      <c r="AS109" s="880"/>
      <c r="AT109" s="882"/>
      <c r="AU109" s="899"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415</v>
      </c>
      <c r="BW109" s="880"/>
      <c r="BX109" s="880"/>
      <c r="BY109" s="880"/>
      <c r="BZ109" s="881"/>
      <c r="CA109" s="879" t="s">
        <v>294</v>
      </c>
      <c r="CB109" s="880"/>
      <c r="CC109" s="880"/>
      <c r="CD109" s="880"/>
      <c r="CE109" s="881"/>
      <c r="CF109" s="900" t="s">
        <v>416</v>
      </c>
      <c r="CG109" s="900"/>
      <c r="CH109" s="900"/>
      <c r="CI109" s="900"/>
      <c r="CJ109" s="900"/>
      <c r="CK109" s="879" t="s">
        <v>417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415</v>
      </c>
      <c r="DM109" s="880"/>
      <c r="DN109" s="880"/>
      <c r="DO109" s="880"/>
      <c r="DP109" s="881"/>
      <c r="DQ109" s="879" t="s">
        <v>294</v>
      </c>
      <c r="DR109" s="880"/>
      <c r="DS109" s="880"/>
      <c r="DT109" s="880"/>
      <c r="DU109" s="881"/>
      <c r="DV109" s="879" t="s">
        <v>416</v>
      </c>
      <c r="DW109" s="880"/>
      <c r="DX109" s="880"/>
      <c r="DY109" s="880"/>
      <c r="DZ109" s="882"/>
    </row>
    <row r="110" spans="1:131" s="224" customFormat="1" ht="26.25" customHeight="1" x14ac:dyDescent="0.2">
      <c r="A110" s="883" t="s">
        <v>418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846318</v>
      </c>
      <c r="AB110" s="887"/>
      <c r="AC110" s="887"/>
      <c r="AD110" s="887"/>
      <c r="AE110" s="888"/>
      <c r="AF110" s="889">
        <v>915724</v>
      </c>
      <c r="AG110" s="887"/>
      <c r="AH110" s="887"/>
      <c r="AI110" s="887"/>
      <c r="AJ110" s="888"/>
      <c r="AK110" s="889">
        <v>911834</v>
      </c>
      <c r="AL110" s="887"/>
      <c r="AM110" s="887"/>
      <c r="AN110" s="887"/>
      <c r="AO110" s="888"/>
      <c r="AP110" s="890">
        <v>29.6</v>
      </c>
      <c r="AQ110" s="891"/>
      <c r="AR110" s="891"/>
      <c r="AS110" s="891"/>
      <c r="AT110" s="892"/>
      <c r="AU110" s="893" t="s">
        <v>69</v>
      </c>
      <c r="AV110" s="894"/>
      <c r="AW110" s="894"/>
      <c r="AX110" s="894"/>
      <c r="AY110" s="894"/>
      <c r="AZ110" s="916" t="s">
        <v>419</v>
      </c>
      <c r="BA110" s="884"/>
      <c r="BB110" s="884"/>
      <c r="BC110" s="884"/>
      <c r="BD110" s="884"/>
      <c r="BE110" s="884"/>
      <c r="BF110" s="884"/>
      <c r="BG110" s="884"/>
      <c r="BH110" s="884"/>
      <c r="BI110" s="884"/>
      <c r="BJ110" s="884"/>
      <c r="BK110" s="884"/>
      <c r="BL110" s="884"/>
      <c r="BM110" s="884"/>
      <c r="BN110" s="884"/>
      <c r="BO110" s="884"/>
      <c r="BP110" s="885"/>
      <c r="BQ110" s="917">
        <v>8101896</v>
      </c>
      <c r="BR110" s="918"/>
      <c r="BS110" s="918"/>
      <c r="BT110" s="918"/>
      <c r="BU110" s="918"/>
      <c r="BV110" s="918">
        <v>7846406</v>
      </c>
      <c r="BW110" s="918"/>
      <c r="BX110" s="918"/>
      <c r="BY110" s="918"/>
      <c r="BZ110" s="918"/>
      <c r="CA110" s="918">
        <v>7630757</v>
      </c>
      <c r="CB110" s="918"/>
      <c r="CC110" s="918"/>
      <c r="CD110" s="918"/>
      <c r="CE110" s="918"/>
      <c r="CF110" s="931">
        <v>247.8</v>
      </c>
      <c r="CG110" s="932"/>
      <c r="CH110" s="932"/>
      <c r="CI110" s="932"/>
      <c r="CJ110" s="932"/>
      <c r="CK110" s="933" t="s">
        <v>420</v>
      </c>
      <c r="CL110" s="934"/>
      <c r="CM110" s="916" t="s">
        <v>421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423</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425</v>
      </c>
      <c r="B112" s="940"/>
      <c r="C112" s="910" t="s">
        <v>426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427</v>
      </c>
      <c r="BA112" s="910"/>
      <c r="BB112" s="910"/>
      <c r="BC112" s="910"/>
      <c r="BD112" s="910"/>
      <c r="BE112" s="910"/>
      <c r="BF112" s="910"/>
      <c r="BG112" s="910"/>
      <c r="BH112" s="910"/>
      <c r="BI112" s="910"/>
      <c r="BJ112" s="910"/>
      <c r="BK112" s="910"/>
      <c r="BL112" s="910"/>
      <c r="BM112" s="910"/>
      <c r="BN112" s="910"/>
      <c r="BO112" s="910"/>
      <c r="BP112" s="911"/>
      <c r="BQ112" s="912">
        <v>1873382</v>
      </c>
      <c r="BR112" s="913"/>
      <c r="BS112" s="913"/>
      <c r="BT112" s="913"/>
      <c r="BU112" s="913"/>
      <c r="BV112" s="913">
        <v>2144728</v>
      </c>
      <c r="BW112" s="913"/>
      <c r="BX112" s="913"/>
      <c r="BY112" s="913"/>
      <c r="BZ112" s="913"/>
      <c r="CA112" s="913">
        <v>2233580</v>
      </c>
      <c r="CB112" s="913"/>
      <c r="CC112" s="913"/>
      <c r="CD112" s="913"/>
      <c r="CE112" s="913"/>
      <c r="CF112" s="907">
        <v>72.5</v>
      </c>
      <c r="CG112" s="908"/>
      <c r="CH112" s="908"/>
      <c r="CI112" s="908"/>
      <c r="CJ112" s="908"/>
      <c r="CK112" s="935"/>
      <c r="CL112" s="936"/>
      <c r="CM112" s="909" t="s">
        <v>428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113657</v>
      </c>
      <c r="AB113" s="925"/>
      <c r="AC113" s="925"/>
      <c r="AD113" s="925"/>
      <c r="AE113" s="926"/>
      <c r="AF113" s="927">
        <v>169674</v>
      </c>
      <c r="AG113" s="925"/>
      <c r="AH113" s="925"/>
      <c r="AI113" s="925"/>
      <c r="AJ113" s="926"/>
      <c r="AK113" s="927">
        <v>153596</v>
      </c>
      <c r="AL113" s="925"/>
      <c r="AM113" s="925"/>
      <c r="AN113" s="925"/>
      <c r="AO113" s="926"/>
      <c r="AP113" s="928">
        <v>5</v>
      </c>
      <c r="AQ113" s="929"/>
      <c r="AR113" s="929"/>
      <c r="AS113" s="929"/>
      <c r="AT113" s="930"/>
      <c r="AU113" s="895"/>
      <c r="AV113" s="896"/>
      <c r="AW113" s="896"/>
      <c r="AX113" s="896"/>
      <c r="AY113" s="896"/>
      <c r="AZ113" s="909" t="s">
        <v>430</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433</v>
      </c>
      <c r="BA114" s="910"/>
      <c r="BB114" s="910"/>
      <c r="BC114" s="910"/>
      <c r="BD114" s="910"/>
      <c r="BE114" s="910"/>
      <c r="BF114" s="910"/>
      <c r="BG114" s="910"/>
      <c r="BH114" s="910"/>
      <c r="BI114" s="910"/>
      <c r="BJ114" s="910"/>
      <c r="BK114" s="910"/>
      <c r="BL114" s="910"/>
      <c r="BM114" s="910"/>
      <c r="BN114" s="910"/>
      <c r="BO114" s="910"/>
      <c r="BP114" s="911"/>
      <c r="BQ114" s="912">
        <v>654683</v>
      </c>
      <c r="BR114" s="913"/>
      <c r="BS114" s="913"/>
      <c r="BT114" s="913"/>
      <c r="BU114" s="913"/>
      <c r="BV114" s="913">
        <v>532388</v>
      </c>
      <c r="BW114" s="913"/>
      <c r="BX114" s="913"/>
      <c r="BY114" s="913"/>
      <c r="BZ114" s="913"/>
      <c r="CA114" s="913">
        <v>540522</v>
      </c>
      <c r="CB114" s="913"/>
      <c r="CC114" s="913"/>
      <c r="CD114" s="913"/>
      <c r="CE114" s="913"/>
      <c r="CF114" s="907">
        <v>17.600000000000001</v>
      </c>
      <c r="CG114" s="908"/>
      <c r="CH114" s="908"/>
      <c r="CI114" s="908"/>
      <c r="CJ114" s="908"/>
      <c r="CK114" s="935"/>
      <c r="CL114" s="936"/>
      <c r="CM114" s="909" t="s">
        <v>434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436</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439</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441</v>
      </c>
      <c r="Z117" s="881"/>
      <c r="AA117" s="965">
        <v>959975</v>
      </c>
      <c r="AB117" s="966"/>
      <c r="AC117" s="966"/>
      <c r="AD117" s="966"/>
      <c r="AE117" s="967"/>
      <c r="AF117" s="968">
        <v>1085398</v>
      </c>
      <c r="AG117" s="966"/>
      <c r="AH117" s="966"/>
      <c r="AI117" s="966"/>
      <c r="AJ117" s="967"/>
      <c r="AK117" s="968">
        <v>1065430</v>
      </c>
      <c r="AL117" s="966"/>
      <c r="AM117" s="966"/>
      <c r="AN117" s="966"/>
      <c r="AO117" s="967"/>
      <c r="AP117" s="969"/>
      <c r="AQ117" s="970"/>
      <c r="AR117" s="970"/>
      <c r="AS117" s="970"/>
      <c r="AT117" s="971"/>
      <c r="AU117" s="895"/>
      <c r="AV117" s="896"/>
      <c r="AW117" s="896"/>
      <c r="AX117" s="896"/>
      <c r="AY117" s="896"/>
      <c r="AZ117" s="961" t="s">
        <v>442</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415</v>
      </c>
      <c r="AG118" s="880"/>
      <c r="AH118" s="880"/>
      <c r="AI118" s="880"/>
      <c r="AJ118" s="881"/>
      <c r="AK118" s="879" t="s">
        <v>294</v>
      </c>
      <c r="AL118" s="880"/>
      <c r="AM118" s="880"/>
      <c r="AN118" s="880"/>
      <c r="AO118" s="881"/>
      <c r="AP118" s="957" t="s">
        <v>416</v>
      </c>
      <c r="AQ118" s="958"/>
      <c r="AR118" s="958"/>
      <c r="AS118" s="958"/>
      <c r="AT118" s="959"/>
      <c r="AU118" s="895"/>
      <c r="AV118" s="896"/>
      <c r="AW118" s="896"/>
      <c r="AX118" s="896"/>
      <c r="AY118" s="896"/>
      <c r="AZ118" s="960" t="s">
        <v>444</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4" t="s">
        <v>420</v>
      </c>
      <c r="B119" s="934"/>
      <c r="C119" s="916" t="s">
        <v>421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446</v>
      </c>
      <c r="BP119" s="992"/>
      <c r="BQ119" s="986">
        <v>10629961</v>
      </c>
      <c r="BR119" s="987"/>
      <c r="BS119" s="987"/>
      <c r="BT119" s="987"/>
      <c r="BU119" s="987"/>
      <c r="BV119" s="987">
        <v>10523522</v>
      </c>
      <c r="BW119" s="987"/>
      <c r="BX119" s="987"/>
      <c r="BY119" s="987"/>
      <c r="BZ119" s="987"/>
      <c r="CA119" s="987">
        <v>10404859</v>
      </c>
      <c r="CB119" s="987"/>
      <c r="CC119" s="987"/>
      <c r="CD119" s="987"/>
      <c r="CE119" s="987"/>
      <c r="CF119" s="988"/>
      <c r="CG119" s="989"/>
      <c r="CH119" s="989"/>
      <c r="CI119" s="989"/>
      <c r="CJ119" s="990"/>
      <c r="CK119" s="937"/>
      <c r="CL119" s="938"/>
      <c r="CM119" s="960" t="s">
        <v>447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5"/>
      <c r="B120" s="936"/>
      <c r="C120" s="909" t="s">
        <v>424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448</v>
      </c>
      <c r="AV120" s="979"/>
      <c r="AW120" s="979"/>
      <c r="AX120" s="979"/>
      <c r="AY120" s="980"/>
      <c r="AZ120" s="916" t="s">
        <v>449</v>
      </c>
      <c r="BA120" s="884"/>
      <c r="BB120" s="884"/>
      <c r="BC120" s="884"/>
      <c r="BD120" s="884"/>
      <c r="BE120" s="884"/>
      <c r="BF120" s="884"/>
      <c r="BG120" s="884"/>
      <c r="BH120" s="884"/>
      <c r="BI120" s="884"/>
      <c r="BJ120" s="884"/>
      <c r="BK120" s="884"/>
      <c r="BL120" s="884"/>
      <c r="BM120" s="884"/>
      <c r="BN120" s="884"/>
      <c r="BO120" s="884"/>
      <c r="BP120" s="885"/>
      <c r="BQ120" s="917">
        <v>2815965</v>
      </c>
      <c r="BR120" s="918"/>
      <c r="BS120" s="918"/>
      <c r="BT120" s="918"/>
      <c r="BU120" s="918"/>
      <c r="BV120" s="918">
        <v>2767969</v>
      </c>
      <c r="BW120" s="918"/>
      <c r="BX120" s="918"/>
      <c r="BY120" s="918"/>
      <c r="BZ120" s="918"/>
      <c r="CA120" s="918">
        <v>2368972</v>
      </c>
      <c r="CB120" s="918"/>
      <c r="CC120" s="918"/>
      <c r="CD120" s="918"/>
      <c r="CE120" s="918"/>
      <c r="CF120" s="931">
        <v>76.900000000000006</v>
      </c>
      <c r="CG120" s="932"/>
      <c r="CH120" s="932"/>
      <c r="CI120" s="932"/>
      <c r="CJ120" s="932"/>
      <c r="CK120" s="993" t="s">
        <v>450</v>
      </c>
      <c r="CL120" s="994"/>
      <c r="CM120" s="994"/>
      <c r="CN120" s="994"/>
      <c r="CO120" s="995"/>
      <c r="CP120" s="1001" t="s">
        <v>398</v>
      </c>
      <c r="CQ120" s="1002"/>
      <c r="CR120" s="1002"/>
      <c r="CS120" s="1002"/>
      <c r="CT120" s="1002"/>
      <c r="CU120" s="1002"/>
      <c r="CV120" s="1002"/>
      <c r="CW120" s="1002"/>
      <c r="CX120" s="1002"/>
      <c r="CY120" s="1002"/>
      <c r="CZ120" s="1002"/>
      <c r="DA120" s="1002"/>
      <c r="DB120" s="1002"/>
      <c r="DC120" s="1002"/>
      <c r="DD120" s="1002"/>
      <c r="DE120" s="1002"/>
      <c r="DF120" s="1003"/>
      <c r="DG120" s="917">
        <v>948931</v>
      </c>
      <c r="DH120" s="918"/>
      <c r="DI120" s="918"/>
      <c r="DJ120" s="918"/>
      <c r="DK120" s="918"/>
      <c r="DL120" s="918">
        <v>1067925</v>
      </c>
      <c r="DM120" s="918"/>
      <c r="DN120" s="918"/>
      <c r="DO120" s="918"/>
      <c r="DP120" s="918"/>
      <c r="DQ120" s="918">
        <v>1140585</v>
      </c>
      <c r="DR120" s="918"/>
      <c r="DS120" s="918"/>
      <c r="DT120" s="918"/>
      <c r="DU120" s="918"/>
      <c r="DV120" s="919">
        <v>37</v>
      </c>
      <c r="DW120" s="919"/>
      <c r="DX120" s="919"/>
      <c r="DY120" s="919"/>
      <c r="DZ120" s="920"/>
    </row>
    <row r="121" spans="1:130" s="224" customFormat="1" ht="26.25" customHeight="1" x14ac:dyDescent="0.2">
      <c r="A121" s="1045"/>
      <c r="B121" s="936"/>
      <c r="C121" s="961" t="s">
        <v>451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452</v>
      </c>
      <c r="BA121" s="910"/>
      <c r="BB121" s="910"/>
      <c r="BC121" s="910"/>
      <c r="BD121" s="910"/>
      <c r="BE121" s="910"/>
      <c r="BF121" s="910"/>
      <c r="BG121" s="910"/>
      <c r="BH121" s="910"/>
      <c r="BI121" s="910"/>
      <c r="BJ121" s="910"/>
      <c r="BK121" s="910"/>
      <c r="BL121" s="910"/>
      <c r="BM121" s="910"/>
      <c r="BN121" s="910"/>
      <c r="BO121" s="910"/>
      <c r="BP121" s="911"/>
      <c r="BQ121" s="912">
        <v>17671</v>
      </c>
      <c r="BR121" s="913"/>
      <c r="BS121" s="913"/>
      <c r="BT121" s="913"/>
      <c r="BU121" s="913"/>
      <c r="BV121" s="913">
        <v>52046</v>
      </c>
      <c r="BW121" s="913"/>
      <c r="BX121" s="913"/>
      <c r="BY121" s="913"/>
      <c r="BZ121" s="913"/>
      <c r="CA121" s="913">
        <v>50307</v>
      </c>
      <c r="CB121" s="913"/>
      <c r="CC121" s="913"/>
      <c r="CD121" s="913"/>
      <c r="CE121" s="913"/>
      <c r="CF121" s="907">
        <v>1.6</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669786</v>
      </c>
      <c r="DH121" s="913"/>
      <c r="DI121" s="913"/>
      <c r="DJ121" s="913"/>
      <c r="DK121" s="913"/>
      <c r="DL121" s="913">
        <v>785607</v>
      </c>
      <c r="DM121" s="913"/>
      <c r="DN121" s="913"/>
      <c r="DO121" s="913"/>
      <c r="DP121" s="913"/>
      <c r="DQ121" s="913">
        <v>635706</v>
      </c>
      <c r="DR121" s="913"/>
      <c r="DS121" s="913"/>
      <c r="DT121" s="913"/>
      <c r="DU121" s="913"/>
      <c r="DV121" s="914">
        <v>20.6</v>
      </c>
      <c r="DW121" s="914"/>
      <c r="DX121" s="914"/>
      <c r="DY121" s="914"/>
      <c r="DZ121" s="915"/>
    </row>
    <row r="122" spans="1:130" s="224" customFormat="1" ht="26.25" customHeight="1" x14ac:dyDescent="0.2">
      <c r="A122" s="1045"/>
      <c r="B122" s="936"/>
      <c r="C122" s="909" t="s">
        <v>434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453</v>
      </c>
      <c r="BA122" s="952"/>
      <c r="BB122" s="952"/>
      <c r="BC122" s="952"/>
      <c r="BD122" s="952"/>
      <c r="BE122" s="952"/>
      <c r="BF122" s="952"/>
      <c r="BG122" s="952"/>
      <c r="BH122" s="952"/>
      <c r="BI122" s="952"/>
      <c r="BJ122" s="952"/>
      <c r="BK122" s="952"/>
      <c r="BL122" s="952"/>
      <c r="BM122" s="952"/>
      <c r="BN122" s="952"/>
      <c r="BO122" s="952"/>
      <c r="BP122" s="953"/>
      <c r="BQ122" s="986">
        <v>7274408</v>
      </c>
      <c r="BR122" s="987"/>
      <c r="BS122" s="987"/>
      <c r="BT122" s="987"/>
      <c r="BU122" s="987"/>
      <c r="BV122" s="987">
        <v>7101958</v>
      </c>
      <c r="BW122" s="987"/>
      <c r="BX122" s="987"/>
      <c r="BY122" s="987"/>
      <c r="BZ122" s="987"/>
      <c r="CA122" s="987">
        <v>7071683</v>
      </c>
      <c r="CB122" s="987"/>
      <c r="CC122" s="987"/>
      <c r="CD122" s="987"/>
      <c r="CE122" s="987"/>
      <c r="CF122" s="1004">
        <v>229.7</v>
      </c>
      <c r="CG122" s="1005"/>
      <c r="CH122" s="1005"/>
      <c r="CI122" s="1005"/>
      <c r="CJ122" s="1005"/>
      <c r="CK122" s="996"/>
      <c r="CL122" s="997"/>
      <c r="CM122" s="997"/>
      <c r="CN122" s="997"/>
      <c r="CO122" s="998"/>
      <c r="CP122" s="1006" t="s">
        <v>395</v>
      </c>
      <c r="CQ122" s="1007"/>
      <c r="CR122" s="1007"/>
      <c r="CS122" s="1007"/>
      <c r="CT122" s="1007"/>
      <c r="CU122" s="1007"/>
      <c r="CV122" s="1007"/>
      <c r="CW122" s="1007"/>
      <c r="CX122" s="1007"/>
      <c r="CY122" s="1007"/>
      <c r="CZ122" s="1007"/>
      <c r="DA122" s="1007"/>
      <c r="DB122" s="1007"/>
      <c r="DC122" s="1007"/>
      <c r="DD122" s="1007"/>
      <c r="DE122" s="1007"/>
      <c r="DF122" s="1008"/>
      <c r="DG122" s="912">
        <v>180455</v>
      </c>
      <c r="DH122" s="913"/>
      <c r="DI122" s="913"/>
      <c r="DJ122" s="913"/>
      <c r="DK122" s="913"/>
      <c r="DL122" s="913">
        <v>223365</v>
      </c>
      <c r="DM122" s="913"/>
      <c r="DN122" s="913"/>
      <c r="DO122" s="913"/>
      <c r="DP122" s="913"/>
      <c r="DQ122" s="913">
        <v>239082</v>
      </c>
      <c r="DR122" s="913"/>
      <c r="DS122" s="913"/>
      <c r="DT122" s="913"/>
      <c r="DU122" s="913"/>
      <c r="DV122" s="914">
        <v>7.8</v>
      </c>
      <c r="DW122" s="914"/>
      <c r="DX122" s="914"/>
      <c r="DY122" s="914"/>
      <c r="DZ122" s="915"/>
    </row>
    <row r="123" spans="1:130" s="224" customFormat="1" ht="26.25" customHeight="1" x14ac:dyDescent="0.2">
      <c r="A123" s="1045"/>
      <c r="B123" s="936"/>
      <c r="C123" s="909" t="s">
        <v>440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454</v>
      </c>
      <c r="BP123" s="992"/>
      <c r="BQ123" s="1051">
        <v>10108044</v>
      </c>
      <c r="BR123" s="1018"/>
      <c r="BS123" s="1018"/>
      <c r="BT123" s="1018"/>
      <c r="BU123" s="1018"/>
      <c r="BV123" s="1018">
        <v>9921973</v>
      </c>
      <c r="BW123" s="1018"/>
      <c r="BX123" s="1018"/>
      <c r="BY123" s="1018"/>
      <c r="BZ123" s="1018"/>
      <c r="CA123" s="1018">
        <v>9490962</v>
      </c>
      <c r="CB123" s="1018"/>
      <c r="CC123" s="1018"/>
      <c r="CD123" s="1018"/>
      <c r="CE123" s="1018"/>
      <c r="CF123" s="988"/>
      <c r="CG123" s="989"/>
      <c r="CH123" s="989"/>
      <c r="CI123" s="989"/>
      <c r="CJ123" s="990"/>
      <c r="CK123" s="996"/>
      <c r="CL123" s="997"/>
      <c r="CM123" s="997"/>
      <c r="CN123" s="997"/>
      <c r="CO123" s="998"/>
      <c r="CP123" s="1006" t="s">
        <v>396</v>
      </c>
      <c r="CQ123" s="1007"/>
      <c r="CR123" s="1007"/>
      <c r="CS123" s="1007"/>
      <c r="CT123" s="1007"/>
      <c r="CU123" s="1007"/>
      <c r="CV123" s="1007"/>
      <c r="CW123" s="1007"/>
      <c r="CX123" s="1007"/>
      <c r="CY123" s="1007"/>
      <c r="CZ123" s="1007"/>
      <c r="DA123" s="1007"/>
      <c r="DB123" s="1007"/>
      <c r="DC123" s="1007"/>
      <c r="DD123" s="1007"/>
      <c r="DE123" s="1007"/>
      <c r="DF123" s="1008"/>
      <c r="DG123" s="945">
        <v>3472</v>
      </c>
      <c r="DH123" s="946"/>
      <c r="DI123" s="946"/>
      <c r="DJ123" s="946"/>
      <c r="DK123" s="947"/>
      <c r="DL123" s="948" t="s">
        <v>122</v>
      </c>
      <c r="DM123" s="946"/>
      <c r="DN123" s="946"/>
      <c r="DO123" s="946"/>
      <c r="DP123" s="947"/>
      <c r="DQ123" s="948">
        <v>117057</v>
      </c>
      <c r="DR123" s="946"/>
      <c r="DS123" s="946"/>
      <c r="DT123" s="946"/>
      <c r="DU123" s="947"/>
      <c r="DV123" s="949">
        <v>3.8</v>
      </c>
      <c r="DW123" s="950"/>
      <c r="DX123" s="950"/>
      <c r="DY123" s="950"/>
      <c r="DZ123" s="951"/>
    </row>
    <row r="124" spans="1:130" s="224" customFormat="1" ht="26.25" customHeight="1" thickBot="1" x14ac:dyDescent="0.25">
      <c r="A124" s="1045"/>
      <c r="B124" s="936"/>
      <c r="C124" s="909" t="s">
        <v>443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7" t="s">
        <v>455</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16.2</v>
      </c>
      <c r="BR124" s="1014"/>
      <c r="BS124" s="1014"/>
      <c r="BT124" s="1014"/>
      <c r="BU124" s="1014"/>
      <c r="BV124" s="1014">
        <v>19.5</v>
      </c>
      <c r="BW124" s="1014"/>
      <c r="BX124" s="1014"/>
      <c r="BY124" s="1014"/>
      <c r="BZ124" s="1014"/>
      <c r="CA124" s="1014">
        <v>29.6</v>
      </c>
      <c r="CB124" s="1014"/>
      <c r="CC124" s="1014"/>
      <c r="CD124" s="1014"/>
      <c r="CE124" s="1014"/>
      <c r="CF124" s="1015"/>
      <c r="CG124" s="1016"/>
      <c r="CH124" s="1016"/>
      <c r="CI124" s="1016"/>
      <c r="CJ124" s="1017"/>
      <c r="CK124" s="999"/>
      <c r="CL124" s="999"/>
      <c r="CM124" s="999"/>
      <c r="CN124" s="999"/>
      <c r="CO124" s="1000"/>
      <c r="CP124" s="1006" t="s">
        <v>456</v>
      </c>
      <c r="CQ124" s="1007"/>
      <c r="CR124" s="1007"/>
      <c r="CS124" s="1007"/>
      <c r="CT124" s="1007"/>
      <c r="CU124" s="1007"/>
      <c r="CV124" s="1007"/>
      <c r="CW124" s="1007"/>
      <c r="CX124" s="1007"/>
      <c r="CY124" s="1007"/>
      <c r="CZ124" s="1007"/>
      <c r="DA124" s="1007"/>
      <c r="DB124" s="1007"/>
      <c r="DC124" s="1007"/>
      <c r="DD124" s="1007"/>
      <c r="DE124" s="1007"/>
      <c r="DF124" s="1008"/>
      <c r="DG124" s="991">
        <v>70738</v>
      </c>
      <c r="DH124" s="973"/>
      <c r="DI124" s="973"/>
      <c r="DJ124" s="973"/>
      <c r="DK124" s="974"/>
      <c r="DL124" s="972">
        <v>67831</v>
      </c>
      <c r="DM124" s="973"/>
      <c r="DN124" s="973"/>
      <c r="DO124" s="973"/>
      <c r="DP124" s="974"/>
      <c r="DQ124" s="972">
        <v>101150</v>
      </c>
      <c r="DR124" s="973"/>
      <c r="DS124" s="973"/>
      <c r="DT124" s="973"/>
      <c r="DU124" s="974"/>
      <c r="DV124" s="975">
        <v>3.3</v>
      </c>
      <c r="DW124" s="976"/>
      <c r="DX124" s="976"/>
      <c r="DY124" s="976"/>
      <c r="DZ124" s="977"/>
    </row>
    <row r="125" spans="1:130" s="224" customFormat="1" ht="26.25" customHeight="1" x14ac:dyDescent="0.2">
      <c r="A125" s="1045"/>
      <c r="B125" s="936"/>
      <c r="C125" s="909" t="s">
        <v>445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457</v>
      </c>
      <c r="CL125" s="994"/>
      <c r="CM125" s="994"/>
      <c r="CN125" s="994"/>
      <c r="CO125" s="995"/>
      <c r="CP125" s="916" t="s">
        <v>458</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5"/>
      <c r="B126" s="936"/>
      <c r="C126" s="909" t="s">
        <v>447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459</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6"/>
      <c r="B127" s="938"/>
      <c r="C127" s="960" t="s">
        <v>460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9" t="s">
        <v>461</v>
      </c>
      <c r="AY127" s="1020"/>
      <c r="AZ127" s="1020"/>
      <c r="BA127" s="1020"/>
      <c r="BB127" s="1020"/>
      <c r="BC127" s="1020"/>
      <c r="BD127" s="1020"/>
      <c r="BE127" s="1021"/>
      <c r="BF127" s="1022" t="s">
        <v>462</v>
      </c>
      <c r="BG127" s="1020"/>
      <c r="BH127" s="1020"/>
      <c r="BI127" s="1020"/>
      <c r="BJ127" s="1020"/>
      <c r="BK127" s="1020"/>
      <c r="BL127" s="1021"/>
      <c r="BM127" s="1022" t="s">
        <v>463</v>
      </c>
      <c r="BN127" s="1020"/>
      <c r="BO127" s="1020"/>
      <c r="BP127" s="1020"/>
      <c r="BQ127" s="1020"/>
      <c r="BR127" s="1020"/>
      <c r="BS127" s="1021"/>
      <c r="BT127" s="1022" t="s">
        <v>464</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465</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9" t="s">
        <v>466</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467</v>
      </c>
      <c r="X128" s="1031"/>
      <c r="Y128" s="1031"/>
      <c r="Z128" s="1032"/>
      <c r="AA128" s="1033">
        <v>23804</v>
      </c>
      <c r="AB128" s="1034"/>
      <c r="AC128" s="1034"/>
      <c r="AD128" s="1034"/>
      <c r="AE128" s="1035"/>
      <c r="AF128" s="1036">
        <v>17424</v>
      </c>
      <c r="AG128" s="1034"/>
      <c r="AH128" s="1034"/>
      <c r="AI128" s="1034"/>
      <c r="AJ128" s="1035"/>
      <c r="AK128" s="1036">
        <v>7461</v>
      </c>
      <c r="AL128" s="1034"/>
      <c r="AM128" s="1034"/>
      <c r="AN128" s="1034"/>
      <c r="AO128" s="1035"/>
      <c r="AP128" s="1037"/>
      <c r="AQ128" s="1038"/>
      <c r="AR128" s="1038"/>
      <c r="AS128" s="1038"/>
      <c r="AT128" s="1039"/>
      <c r="AU128" s="226"/>
      <c r="AV128" s="226"/>
      <c r="AW128" s="226"/>
      <c r="AX128" s="883" t="s">
        <v>468</v>
      </c>
      <c r="AY128" s="884"/>
      <c r="AZ128" s="884"/>
      <c r="BA128" s="884"/>
      <c r="BB128" s="884"/>
      <c r="BC128" s="884"/>
      <c r="BD128" s="884"/>
      <c r="BE128" s="885"/>
      <c r="BF128" s="1040" t="s">
        <v>122</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469</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470</v>
      </c>
      <c r="X129" s="1058"/>
      <c r="Y129" s="1058"/>
      <c r="Z129" s="1059"/>
      <c r="AA129" s="945">
        <v>3924551</v>
      </c>
      <c r="AB129" s="946"/>
      <c r="AC129" s="946"/>
      <c r="AD129" s="946"/>
      <c r="AE129" s="947"/>
      <c r="AF129" s="948">
        <v>3833145</v>
      </c>
      <c r="AG129" s="946"/>
      <c r="AH129" s="946"/>
      <c r="AI129" s="946"/>
      <c r="AJ129" s="947"/>
      <c r="AK129" s="948">
        <v>3812960</v>
      </c>
      <c r="AL129" s="946"/>
      <c r="AM129" s="946"/>
      <c r="AN129" s="946"/>
      <c r="AO129" s="947"/>
      <c r="AP129" s="1060"/>
      <c r="AQ129" s="1061"/>
      <c r="AR129" s="1061"/>
      <c r="AS129" s="1061"/>
      <c r="AT129" s="1062"/>
      <c r="AU129" s="227"/>
      <c r="AV129" s="227"/>
      <c r="AW129" s="227"/>
      <c r="AX129" s="1052" t="s">
        <v>471</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473</v>
      </c>
      <c r="X130" s="1058"/>
      <c r="Y130" s="1058"/>
      <c r="Z130" s="1059"/>
      <c r="AA130" s="945">
        <v>720826</v>
      </c>
      <c r="AB130" s="946"/>
      <c r="AC130" s="946"/>
      <c r="AD130" s="946"/>
      <c r="AE130" s="947"/>
      <c r="AF130" s="948">
        <v>762537</v>
      </c>
      <c r="AG130" s="946"/>
      <c r="AH130" s="946"/>
      <c r="AI130" s="946"/>
      <c r="AJ130" s="947"/>
      <c r="AK130" s="948">
        <v>734023</v>
      </c>
      <c r="AL130" s="946"/>
      <c r="AM130" s="946"/>
      <c r="AN130" s="946"/>
      <c r="AO130" s="947"/>
      <c r="AP130" s="1060"/>
      <c r="AQ130" s="1061"/>
      <c r="AR130" s="1061"/>
      <c r="AS130" s="1061"/>
      <c r="AT130" s="1062"/>
      <c r="AU130" s="227"/>
      <c r="AV130" s="227"/>
      <c r="AW130" s="227"/>
      <c r="AX130" s="1052" t="s">
        <v>474</v>
      </c>
      <c r="AY130" s="910"/>
      <c r="AZ130" s="910"/>
      <c r="BA130" s="910"/>
      <c r="BB130" s="910"/>
      <c r="BC130" s="910"/>
      <c r="BD130" s="910"/>
      <c r="BE130" s="911"/>
      <c r="BF130" s="1088">
        <v>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475</v>
      </c>
      <c r="X131" s="1095"/>
      <c r="Y131" s="1095"/>
      <c r="Z131" s="1096"/>
      <c r="AA131" s="991">
        <v>3203725</v>
      </c>
      <c r="AB131" s="973"/>
      <c r="AC131" s="973"/>
      <c r="AD131" s="973"/>
      <c r="AE131" s="974"/>
      <c r="AF131" s="972">
        <v>3070608</v>
      </c>
      <c r="AG131" s="973"/>
      <c r="AH131" s="973"/>
      <c r="AI131" s="973"/>
      <c r="AJ131" s="974"/>
      <c r="AK131" s="972">
        <v>3078937</v>
      </c>
      <c r="AL131" s="973"/>
      <c r="AM131" s="973"/>
      <c r="AN131" s="973"/>
      <c r="AO131" s="974"/>
      <c r="AP131" s="1097"/>
      <c r="AQ131" s="1098"/>
      <c r="AR131" s="1098"/>
      <c r="AS131" s="1098"/>
      <c r="AT131" s="1099"/>
      <c r="AU131" s="227"/>
      <c r="AV131" s="227"/>
      <c r="AW131" s="227"/>
      <c r="AX131" s="1070" t="s">
        <v>476</v>
      </c>
      <c r="AY131" s="713"/>
      <c r="AZ131" s="713"/>
      <c r="BA131" s="713"/>
      <c r="BB131" s="713"/>
      <c r="BC131" s="713"/>
      <c r="BD131" s="713"/>
      <c r="BE131" s="1024"/>
      <c r="BF131" s="1071">
        <v>29.6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478</v>
      </c>
      <c r="W132" s="1081"/>
      <c r="X132" s="1081"/>
      <c r="Y132" s="1081"/>
      <c r="Z132" s="1082"/>
      <c r="AA132" s="1083">
        <v>6.7217067630000003</v>
      </c>
      <c r="AB132" s="1084"/>
      <c r="AC132" s="1084"/>
      <c r="AD132" s="1084"/>
      <c r="AE132" s="1085"/>
      <c r="AF132" s="1086">
        <v>9.9471179650000003</v>
      </c>
      <c r="AG132" s="1084"/>
      <c r="AH132" s="1084"/>
      <c r="AI132" s="1084"/>
      <c r="AJ132" s="1085"/>
      <c r="AK132" s="1086">
        <v>10.521358510000001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479</v>
      </c>
      <c r="W133" s="1064"/>
      <c r="X133" s="1064"/>
      <c r="Y133" s="1064"/>
      <c r="Z133" s="1065"/>
      <c r="AA133" s="1066">
        <v>6.5</v>
      </c>
      <c r="AB133" s="1067"/>
      <c r="AC133" s="1067"/>
      <c r="AD133" s="1067"/>
      <c r="AE133" s="1068"/>
      <c r="AF133" s="1066">
        <v>7.6</v>
      </c>
      <c r="AG133" s="1067"/>
      <c r="AH133" s="1067"/>
      <c r="AI133" s="1067"/>
      <c r="AJ133" s="1068"/>
      <c r="AK133" s="1066">
        <v>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dZmRhw2zi1I0XPuPVVr8GbUL5vi/hdxfZhpKjfYXANnQkzfIY8PLzGjNQeOhZvCoSl7vw+0NQNMYKxEJQXKZg==" saltValue="Tp0zcfBcvxZhcAqSgzMa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H94" sqref="CH94"/>
    </sheetView>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480</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sN8NUOTeduTQ9Gnl762NakUT4xZBWAL4CQmTODCXeQGMa45h+wx37Rg6Ad3DpvSgH4u8Lcl/Azgua5H4ZG33hg==" saltValue="uXml6aLknKmAvyTGuKcp+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bVp6RSoQ9AvL7wCua6VSb5G5C/nmeEnO2cNG6/d4SFZxMn/D1wC5SkMWfXnU7XJxAMhnHFWNK7kdKkzi3qbeg==" saltValue="M3lsoCN2JPRkU9cKI7/n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482</v>
      </c>
      <c r="AL6" s="260"/>
      <c r="AM6" s="260"/>
      <c r="AN6" s="260"/>
    </row>
    <row r="7" spans="1:46" ht="13.5" customHeight="1" x14ac:dyDescent="0.2">
      <c r="A7" s="259"/>
      <c r="AK7" s="262"/>
      <c r="AL7" s="263"/>
      <c r="AM7" s="263"/>
      <c r="AN7" s="264"/>
      <c r="AO7" s="1101" t="s">
        <v>483</v>
      </c>
      <c r="AP7" s="265"/>
      <c r="AQ7" s="266" t="s">
        <v>484</v>
      </c>
      <c r="AR7" s="267"/>
    </row>
    <row r="8" spans="1:46" ht="13" x14ac:dyDescent="0.2">
      <c r="A8" s="259"/>
      <c r="AK8" s="268"/>
      <c r="AL8" s="269"/>
      <c r="AM8" s="269"/>
      <c r="AN8" s="270"/>
      <c r="AO8" s="1102"/>
      <c r="AP8" s="271" t="s">
        <v>485</v>
      </c>
      <c r="AQ8" s="272" t="s">
        <v>486</v>
      </c>
      <c r="AR8" s="273" t="s">
        <v>487</v>
      </c>
    </row>
    <row r="9" spans="1:46" ht="13" x14ac:dyDescent="0.2">
      <c r="A9" s="259"/>
      <c r="AK9" s="1103" t="s">
        <v>488</v>
      </c>
      <c r="AL9" s="1104"/>
      <c r="AM9" s="1104"/>
      <c r="AN9" s="1105"/>
      <c r="AO9" s="274">
        <v>1115600</v>
      </c>
      <c r="AP9" s="274">
        <v>188541</v>
      </c>
      <c r="AQ9" s="275">
        <v>143407</v>
      </c>
      <c r="AR9" s="276">
        <v>31.5</v>
      </c>
    </row>
    <row r="10" spans="1:46" ht="13.5" customHeight="1" x14ac:dyDescent="0.2">
      <c r="A10" s="259"/>
      <c r="AK10" s="1103" t="s">
        <v>489</v>
      </c>
      <c r="AL10" s="1104"/>
      <c r="AM10" s="1104"/>
      <c r="AN10" s="1105"/>
      <c r="AO10" s="277">
        <v>210896</v>
      </c>
      <c r="AP10" s="277">
        <v>35642</v>
      </c>
      <c r="AQ10" s="278">
        <v>20271</v>
      </c>
      <c r="AR10" s="279">
        <v>75.8</v>
      </c>
    </row>
    <row r="11" spans="1:46" ht="13.5" customHeight="1" x14ac:dyDescent="0.2">
      <c r="A11" s="259"/>
      <c r="AK11" s="1103" t="s">
        <v>490</v>
      </c>
      <c r="AL11" s="1104"/>
      <c r="AM11" s="1104"/>
      <c r="AN11" s="1105"/>
      <c r="AO11" s="277" t="s">
        <v>491</v>
      </c>
      <c r="AP11" s="277" t="s">
        <v>491</v>
      </c>
      <c r="AQ11" s="278">
        <v>1412</v>
      </c>
      <c r="AR11" s="279" t="s">
        <v>491</v>
      </c>
    </row>
    <row r="12" spans="1:46" ht="13.5" customHeight="1" x14ac:dyDescent="0.2">
      <c r="A12" s="259"/>
      <c r="AK12" s="1103" t="s">
        <v>492</v>
      </c>
      <c r="AL12" s="1104"/>
      <c r="AM12" s="1104"/>
      <c r="AN12" s="1105"/>
      <c r="AO12" s="277" t="s">
        <v>491</v>
      </c>
      <c r="AP12" s="277" t="s">
        <v>491</v>
      </c>
      <c r="AQ12" s="278" t="s">
        <v>491</v>
      </c>
      <c r="AR12" s="279" t="s">
        <v>491</v>
      </c>
    </row>
    <row r="13" spans="1:46" ht="13.5" customHeight="1" x14ac:dyDescent="0.2">
      <c r="A13" s="259"/>
      <c r="AK13" s="1103" t="s">
        <v>493</v>
      </c>
      <c r="AL13" s="1104"/>
      <c r="AM13" s="1104"/>
      <c r="AN13" s="1105"/>
      <c r="AO13" s="277" t="s">
        <v>491</v>
      </c>
      <c r="AP13" s="277" t="s">
        <v>491</v>
      </c>
      <c r="AQ13" s="278">
        <v>5234</v>
      </c>
      <c r="AR13" s="279" t="s">
        <v>491</v>
      </c>
    </row>
    <row r="14" spans="1:46" ht="13.5" customHeight="1" x14ac:dyDescent="0.2">
      <c r="A14" s="259"/>
      <c r="AK14" s="1103" t="s">
        <v>494</v>
      </c>
      <c r="AL14" s="1104"/>
      <c r="AM14" s="1104"/>
      <c r="AN14" s="1105"/>
      <c r="AO14" s="277">
        <v>69140</v>
      </c>
      <c r="AP14" s="277">
        <v>11685</v>
      </c>
      <c r="AQ14" s="278">
        <v>3337</v>
      </c>
      <c r="AR14" s="279">
        <v>250.2</v>
      </c>
    </row>
    <row r="15" spans="1:46" ht="13.5" customHeight="1" x14ac:dyDescent="0.2">
      <c r="A15" s="259"/>
      <c r="AK15" s="1106" t="s">
        <v>495</v>
      </c>
      <c r="AL15" s="1107"/>
      <c r="AM15" s="1107"/>
      <c r="AN15" s="1108"/>
      <c r="AO15" s="277">
        <v>-76772</v>
      </c>
      <c r="AP15" s="277">
        <v>-12975</v>
      </c>
      <c r="AQ15" s="278">
        <v>-9830</v>
      </c>
      <c r="AR15" s="279">
        <v>32</v>
      </c>
    </row>
    <row r="16" spans="1:46" ht="13" x14ac:dyDescent="0.2">
      <c r="A16" s="259"/>
      <c r="AK16" s="1106" t="s">
        <v>177</v>
      </c>
      <c r="AL16" s="1107"/>
      <c r="AM16" s="1107"/>
      <c r="AN16" s="1108"/>
      <c r="AO16" s="277">
        <v>1318864</v>
      </c>
      <c r="AP16" s="277">
        <v>222894</v>
      </c>
      <c r="AQ16" s="278">
        <v>163831</v>
      </c>
      <c r="AR16" s="279">
        <v>36.1</v>
      </c>
    </row>
    <row r="17" spans="1:46" ht="13" x14ac:dyDescent="0.2">
      <c r="A17" s="259"/>
    </row>
    <row r="18" spans="1:46" ht="13" x14ac:dyDescent="0.2">
      <c r="A18" s="259"/>
      <c r="AQ18" s="280"/>
      <c r="AR18" s="280"/>
    </row>
    <row r="19" spans="1:46" ht="13" x14ac:dyDescent="0.2">
      <c r="A19" s="259"/>
      <c r="AK19" s="255" t="s">
        <v>496</v>
      </c>
    </row>
    <row r="20" spans="1:46" ht="13" x14ac:dyDescent="0.2">
      <c r="A20" s="259"/>
      <c r="AK20" s="281"/>
      <c r="AL20" s="282"/>
      <c r="AM20" s="282"/>
      <c r="AN20" s="283"/>
      <c r="AO20" s="284" t="s">
        <v>497</v>
      </c>
      <c r="AP20" s="285" t="s">
        <v>498</v>
      </c>
      <c r="AQ20" s="286" t="s">
        <v>499</v>
      </c>
      <c r="AR20" s="287"/>
    </row>
    <row r="21" spans="1:46" s="260" customFormat="1" ht="13" x14ac:dyDescent="0.2">
      <c r="A21" s="288"/>
      <c r="AK21" s="1109" t="s">
        <v>500</v>
      </c>
      <c r="AL21" s="1110"/>
      <c r="AM21" s="1110"/>
      <c r="AN21" s="1111"/>
      <c r="AO21" s="289">
        <v>18.079999999999998</v>
      </c>
      <c r="AP21" s="290">
        <v>14.18</v>
      </c>
      <c r="AQ21" s="291">
        <v>3.9</v>
      </c>
      <c r="AS21" s="292"/>
      <c r="AT21" s="288"/>
    </row>
    <row r="22" spans="1:46" s="260" customFormat="1" ht="13" x14ac:dyDescent="0.2">
      <c r="A22" s="288"/>
      <c r="AK22" s="1109" t="s">
        <v>501</v>
      </c>
      <c r="AL22" s="1110"/>
      <c r="AM22" s="1110"/>
      <c r="AN22" s="1111"/>
      <c r="AO22" s="293">
        <v>92.6</v>
      </c>
      <c r="AP22" s="294">
        <v>95.4</v>
      </c>
      <c r="AQ22" s="295">
        <v>-2.8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504</v>
      </c>
      <c r="AL29" s="260"/>
      <c r="AM29" s="260"/>
      <c r="AN29" s="260"/>
      <c r="AS29" s="302"/>
    </row>
    <row r="30" spans="1:46" ht="13.5" customHeight="1" x14ac:dyDescent="0.2">
      <c r="A30" s="259"/>
      <c r="AK30" s="262"/>
      <c r="AL30" s="263"/>
      <c r="AM30" s="263"/>
      <c r="AN30" s="264"/>
      <c r="AO30" s="1101" t="s">
        <v>483</v>
      </c>
      <c r="AP30" s="265"/>
      <c r="AQ30" s="266" t="s">
        <v>484</v>
      </c>
      <c r="AR30" s="267"/>
    </row>
    <row r="31" spans="1:46" ht="13" x14ac:dyDescent="0.2">
      <c r="A31" s="259"/>
      <c r="AK31" s="268"/>
      <c r="AL31" s="269"/>
      <c r="AM31" s="269"/>
      <c r="AN31" s="270"/>
      <c r="AO31" s="1102"/>
      <c r="AP31" s="271" t="s">
        <v>485</v>
      </c>
      <c r="AQ31" s="272" t="s">
        <v>486</v>
      </c>
      <c r="AR31" s="273" t="s">
        <v>487</v>
      </c>
    </row>
    <row r="32" spans="1:46" ht="27" customHeight="1" x14ac:dyDescent="0.2">
      <c r="A32" s="259"/>
      <c r="AK32" s="1117" t="s">
        <v>505</v>
      </c>
      <c r="AL32" s="1118"/>
      <c r="AM32" s="1118"/>
      <c r="AN32" s="1119"/>
      <c r="AO32" s="303">
        <v>911834</v>
      </c>
      <c r="AP32" s="303">
        <v>154104</v>
      </c>
      <c r="AQ32" s="304">
        <v>86321</v>
      </c>
      <c r="AR32" s="305">
        <v>78.5</v>
      </c>
    </row>
    <row r="33" spans="1:46" ht="13.5" customHeight="1" x14ac:dyDescent="0.2">
      <c r="A33" s="259"/>
      <c r="AK33" s="1117" t="s">
        <v>506</v>
      </c>
      <c r="AL33" s="1118"/>
      <c r="AM33" s="1118"/>
      <c r="AN33" s="1119"/>
      <c r="AO33" s="303" t="s">
        <v>491</v>
      </c>
      <c r="AP33" s="303" t="s">
        <v>491</v>
      </c>
      <c r="AQ33" s="304" t="s">
        <v>491</v>
      </c>
      <c r="AR33" s="305" t="s">
        <v>491</v>
      </c>
    </row>
    <row r="34" spans="1:46" ht="27" customHeight="1" x14ac:dyDescent="0.2">
      <c r="A34" s="259"/>
      <c r="AK34" s="1117" t="s">
        <v>507</v>
      </c>
      <c r="AL34" s="1118"/>
      <c r="AM34" s="1118"/>
      <c r="AN34" s="1119"/>
      <c r="AO34" s="303" t="s">
        <v>491</v>
      </c>
      <c r="AP34" s="303" t="s">
        <v>491</v>
      </c>
      <c r="AQ34" s="304" t="s">
        <v>491</v>
      </c>
      <c r="AR34" s="305" t="s">
        <v>491</v>
      </c>
    </row>
    <row r="35" spans="1:46" ht="27" customHeight="1" x14ac:dyDescent="0.2">
      <c r="A35" s="259"/>
      <c r="AK35" s="1117" t="s">
        <v>508</v>
      </c>
      <c r="AL35" s="1118"/>
      <c r="AM35" s="1118"/>
      <c r="AN35" s="1119"/>
      <c r="AO35" s="303">
        <v>153596</v>
      </c>
      <c r="AP35" s="303">
        <v>25958</v>
      </c>
      <c r="AQ35" s="304">
        <v>18581</v>
      </c>
      <c r="AR35" s="305">
        <v>39.700000000000003</v>
      </c>
    </row>
    <row r="36" spans="1:46" ht="27" customHeight="1" x14ac:dyDescent="0.2">
      <c r="A36" s="259"/>
      <c r="AK36" s="1117" t="s">
        <v>509</v>
      </c>
      <c r="AL36" s="1118"/>
      <c r="AM36" s="1118"/>
      <c r="AN36" s="1119"/>
      <c r="AO36" s="303" t="s">
        <v>491</v>
      </c>
      <c r="AP36" s="303" t="s">
        <v>491</v>
      </c>
      <c r="AQ36" s="304">
        <v>4521</v>
      </c>
      <c r="AR36" s="305" t="s">
        <v>491</v>
      </c>
    </row>
    <row r="37" spans="1:46" ht="13.5" customHeight="1" x14ac:dyDescent="0.2">
      <c r="A37" s="259"/>
      <c r="AK37" s="1117" t="s">
        <v>510</v>
      </c>
      <c r="AL37" s="1118"/>
      <c r="AM37" s="1118"/>
      <c r="AN37" s="1119"/>
      <c r="AO37" s="303" t="s">
        <v>491</v>
      </c>
      <c r="AP37" s="303" t="s">
        <v>491</v>
      </c>
      <c r="AQ37" s="304">
        <v>983</v>
      </c>
      <c r="AR37" s="305" t="s">
        <v>491</v>
      </c>
    </row>
    <row r="38" spans="1:46" ht="27" customHeight="1" x14ac:dyDescent="0.2">
      <c r="A38" s="259"/>
      <c r="AK38" s="1120" t="s">
        <v>511</v>
      </c>
      <c r="AL38" s="1121"/>
      <c r="AM38" s="1121"/>
      <c r="AN38" s="1122"/>
      <c r="AO38" s="306" t="s">
        <v>491</v>
      </c>
      <c r="AP38" s="306" t="s">
        <v>491</v>
      </c>
      <c r="AQ38" s="307">
        <v>20</v>
      </c>
      <c r="AR38" s="295" t="s">
        <v>491</v>
      </c>
      <c r="AS38" s="302"/>
    </row>
    <row r="39" spans="1:46" ht="13" x14ac:dyDescent="0.2">
      <c r="A39" s="259"/>
      <c r="AK39" s="1120" t="s">
        <v>512</v>
      </c>
      <c r="AL39" s="1121"/>
      <c r="AM39" s="1121"/>
      <c r="AN39" s="1122"/>
      <c r="AO39" s="303">
        <v>-7461</v>
      </c>
      <c r="AP39" s="303">
        <v>-1261</v>
      </c>
      <c r="AQ39" s="304">
        <v>-4212</v>
      </c>
      <c r="AR39" s="305">
        <v>-70.099999999999994</v>
      </c>
      <c r="AS39" s="302"/>
    </row>
    <row r="40" spans="1:46" ht="27" customHeight="1" x14ac:dyDescent="0.2">
      <c r="A40" s="259"/>
      <c r="AK40" s="1117" t="s">
        <v>513</v>
      </c>
      <c r="AL40" s="1118"/>
      <c r="AM40" s="1118"/>
      <c r="AN40" s="1119"/>
      <c r="AO40" s="303">
        <v>-734023</v>
      </c>
      <c r="AP40" s="303">
        <v>-124053</v>
      </c>
      <c r="AQ40" s="304">
        <v>-70783</v>
      </c>
      <c r="AR40" s="305">
        <v>75.3</v>
      </c>
      <c r="AS40" s="302"/>
    </row>
    <row r="41" spans="1:46" ht="13" x14ac:dyDescent="0.2">
      <c r="A41" s="259"/>
      <c r="AK41" s="1123" t="s">
        <v>287</v>
      </c>
      <c r="AL41" s="1124"/>
      <c r="AM41" s="1124"/>
      <c r="AN41" s="1125"/>
      <c r="AO41" s="303">
        <v>323946</v>
      </c>
      <c r="AP41" s="303">
        <v>54748</v>
      </c>
      <c r="AQ41" s="304">
        <v>35432</v>
      </c>
      <c r="AR41" s="305">
        <v>54.5</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 x14ac:dyDescent="0.2">
      <c r="A48" s="259"/>
      <c r="AK48" s="313" t="s">
        <v>515</v>
      </c>
      <c r="AL48" s="313"/>
      <c r="AM48" s="313"/>
      <c r="AN48" s="313"/>
      <c r="AO48" s="313"/>
      <c r="AP48" s="313"/>
      <c r="AQ48" s="314"/>
      <c r="AR48" s="313"/>
    </row>
    <row r="49" spans="1:44" ht="13.5" customHeight="1" x14ac:dyDescent="0.2">
      <c r="A49" s="259"/>
      <c r="AK49" s="315"/>
      <c r="AL49" s="316"/>
      <c r="AM49" s="1112" t="s">
        <v>483</v>
      </c>
      <c r="AN49" s="1114" t="s">
        <v>516</v>
      </c>
      <c r="AO49" s="1115"/>
      <c r="AP49" s="1115"/>
      <c r="AQ49" s="1115"/>
      <c r="AR49" s="1116"/>
    </row>
    <row r="50" spans="1:44" ht="13" x14ac:dyDescent="0.2">
      <c r="A50" s="259"/>
      <c r="AK50" s="317"/>
      <c r="AL50" s="318"/>
      <c r="AM50" s="1113"/>
      <c r="AN50" s="319" t="s">
        <v>517</v>
      </c>
      <c r="AO50" s="320" t="s">
        <v>518</v>
      </c>
      <c r="AP50" s="321" t="s">
        <v>519</v>
      </c>
      <c r="AQ50" s="322" t="s">
        <v>520</v>
      </c>
      <c r="AR50" s="323" t="s">
        <v>521</v>
      </c>
    </row>
    <row r="51" spans="1:44" ht="13" x14ac:dyDescent="0.2">
      <c r="A51" s="259"/>
      <c r="AK51" s="315" t="s">
        <v>522</v>
      </c>
      <c r="AL51" s="316"/>
      <c r="AM51" s="324">
        <v>1173767</v>
      </c>
      <c r="AN51" s="325">
        <v>177119</v>
      </c>
      <c r="AO51" s="326">
        <v>13.6</v>
      </c>
      <c r="AP51" s="327">
        <v>145139</v>
      </c>
      <c r="AQ51" s="328">
        <v>19.5</v>
      </c>
      <c r="AR51" s="329">
        <v>-5.9</v>
      </c>
    </row>
    <row r="52" spans="1:44" ht="13" x14ac:dyDescent="0.2">
      <c r="A52" s="259"/>
      <c r="AK52" s="330"/>
      <c r="AL52" s="331" t="s">
        <v>523</v>
      </c>
      <c r="AM52" s="332">
        <v>459784</v>
      </c>
      <c r="AN52" s="333">
        <v>69380</v>
      </c>
      <c r="AO52" s="334">
        <v>27.3</v>
      </c>
      <c r="AP52" s="335">
        <v>83762</v>
      </c>
      <c r="AQ52" s="336">
        <v>33.1</v>
      </c>
      <c r="AR52" s="337">
        <v>-5.8</v>
      </c>
    </row>
    <row r="53" spans="1:44" ht="13" x14ac:dyDescent="0.2">
      <c r="A53" s="259"/>
      <c r="AK53" s="315" t="s">
        <v>524</v>
      </c>
      <c r="AL53" s="316"/>
      <c r="AM53" s="324">
        <v>898602</v>
      </c>
      <c r="AN53" s="325">
        <v>139665</v>
      </c>
      <c r="AO53" s="326">
        <v>-21.1</v>
      </c>
      <c r="AP53" s="327">
        <v>125391</v>
      </c>
      <c r="AQ53" s="328">
        <v>-13.6</v>
      </c>
      <c r="AR53" s="329">
        <v>-7.5</v>
      </c>
    </row>
    <row r="54" spans="1:44" ht="13" x14ac:dyDescent="0.2">
      <c r="A54" s="259"/>
      <c r="AK54" s="330"/>
      <c r="AL54" s="331" t="s">
        <v>523</v>
      </c>
      <c r="AM54" s="332">
        <v>321295</v>
      </c>
      <c r="AN54" s="333">
        <v>49937</v>
      </c>
      <c r="AO54" s="334">
        <v>-28</v>
      </c>
      <c r="AP54" s="335">
        <v>68516</v>
      </c>
      <c r="AQ54" s="336">
        <v>-18.2</v>
      </c>
      <c r="AR54" s="337">
        <v>-9.8000000000000007</v>
      </c>
    </row>
    <row r="55" spans="1:44" ht="13" x14ac:dyDescent="0.2">
      <c r="A55" s="259"/>
      <c r="AK55" s="315" t="s">
        <v>525</v>
      </c>
      <c r="AL55" s="316"/>
      <c r="AM55" s="324">
        <v>1192838</v>
      </c>
      <c r="AN55" s="325">
        <v>191467</v>
      </c>
      <c r="AO55" s="326">
        <v>37.1</v>
      </c>
      <c r="AP55" s="327">
        <v>138402</v>
      </c>
      <c r="AQ55" s="328">
        <v>10.4</v>
      </c>
      <c r="AR55" s="329">
        <v>26.7</v>
      </c>
    </row>
    <row r="56" spans="1:44" ht="13" x14ac:dyDescent="0.2">
      <c r="A56" s="259"/>
      <c r="AK56" s="330"/>
      <c r="AL56" s="331" t="s">
        <v>523</v>
      </c>
      <c r="AM56" s="332">
        <v>407070</v>
      </c>
      <c r="AN56" s="333">
        <v>65340</v>
      </c>
      <c r="AO56" s="334">
        <v>30.8</v>
      </c>
      <c r="AP56" s="335">
        <v>70652</v>
      </c>
      <c r="AQ56" s="336">
        <v>3.1</v>
      </c>
      <c r="AR56" s="337">
        <v>27.7</v>
      </c>
    </row>
    <row r="57" spans="1:44" ht="13" x14ac:dyDescent="0.2">
      <c r="A57" s="259"/>
      <c r="AK57" s="315" t="s">
        <v>526</v>
      </c>
      <c r="AL57" s="316"/>
      <c r="AM57" s="324">
        <v>1192711</v>
      </c>
      <c r="AN57" s="325">
        <v>196460</v>
      </c>
      <c r="AO57" s="326">
        <v>2.6</v>
      </c>
      <c r="AP57" s="327">
        <v>146367</v>
      </c>
      <c r="AQ57" s="328">
        <v>5.8</v>
      </c>
      <c r="AR57" s="329">
        <v>-3.2</v>
      </c>
    </row>
    <row r="58" spans="1:44" ht="13" x14ac:dyDescent="0.2">
      <c r="A58" s="259"/>
      <c r="AK58" s="330"/>
      <c r="AL58" s="331" t="s">
        <v>523</v>
      </c>
      <c r="AM58" s="332">
        <v>328428</v>
      </c>
      <c r="AN58" s="333">
        <v>54098</v>
      </c>
      <c r="AO58" s="334">
        <v>-17.2</v>
      </c>
      <c r="AP58" s="335">
        <v>79441</v>
      </c>
      <c r="AQ58" s="336">
        <v>12.4</v>
      </c>
      <c r="AR58" s="337">
        <v>-29.6</v>
      </c>
    </row>
    <row r="59" spans="1:44" ht="13" x14ac:dyDescent="0.2">
      <c r="A59" s="259"/>
      <c r="AK59" s="315" t="s">
        <v>527</v>
      </c>
      <c r="AL59" s="316"/>
      <c r="AM59" s="324">
        <v>1186391</v>
      </c>
      <c r="AN59" s="325">
        <v>200505</v>
      </c>
      <c r="AO59" s="326">
        <v>2.1</v>
      </c>
      <c r="AP59" s="327">
        <v>165181</v>
      </c>
      <c r="AQ59" s="328">
        <v>12.9</v>
      </c>
      <c r="AR59" s="329">
        <v>-10.8</v>
      </c>
    </row>
    <row r="60" spans="1:44" ht="13" x14ac:dyDescent="0.2">
      <c r="A60" s="259"/>
      <c r="AK60" s="330"/>
      <c r="AL60" s="331" t="s">
        <v>523</v>
      </c>
      <c r="AM60" s="332">
        <v>457945</v>
      </c>
      <c r="AN60" s="333">
        <v>77395</v>
      </c>
      <c r="AO60" s="334">
        <v>43.1</v>
      </c>
      <c r="AP60" s="335">
        <v>82246</v>
      </c>
      <c r="AQ60" s="336">
        <v>3.5</v>
      </c>
      <c r="AR60" s="337">
        <v>39.6</v>
      </c>
    </row>
    <row r="61" spans="1:44" ht="13" x14ac:dyDescent="0.2">
      <c r="A61" s="259"/>
      <c r="AK61" s="315" t="s">
        <v>528</v>
      </c>
      <c r="AL61" s="338"/>
      <c r="AM61" s="324">
        <v>1128862</v>
      </c>
      <c r="AN61" s="325">
        <v>181043</v>
      </c>
      <c r="AO61" s="326">
        <v>6.9</v>
      </c>
      <c r="AP61" s="327">
        <v>144096</v>
      </c>
      <c r="AQ61" s="339">
        <v>7</v>
      </c>
      <c r="AR61" s="329">
        <v>-0.1</v>
      </c>
    </row>
    <row r="62" spans="1:44" ht="13" x14ac:dyDescent="0.2">
      <c r="A62" s="259"/>
      <c r="AK62" s="330"/>
      <c r="AL62" s="331" t="s">
        <v>523</v>
      </c>
      <c r="AM62" s="332">
        <v>394904</v>
      </c>
      <c r="AN62" s="333">
        <v>63230</v>
      </c>
      <c r="AO62" s="334">
        <v>11.2</v>
      </c>
      <c r="AP62" s="335">
        <v>76923</v>
      </c>
      <c r="AQ62" s="336">
        <v>6.8</v>
      </c>
      <c r="AR62" s="337">
        <v>4.4000000000000004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oTinwueAMOyR9IIiGaBZAApWmfGsqEf3E7JMd34AQ1t1/XQfc/dBNoVHRu0EgOEZKy5ZKjRZcAWuRRxBBENHOA==" saltValue="03mcdpVPtathQ3YQQ231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E86" sqref="AE86"/>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CbP+aYNkhUtbgVjal5ePBARZs920aaYiPjVVtMi7OcHCRw6IAKipylHRjiEb/rZklNfm5a/MoNo+HARFyy+BOA==" saltValue="m1NYmuH5mT/Ysz0B9Nag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F101" sqref="AF101"/>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SUDKk01zNjPtdgo3ip3HdYctksyT2oZZWt4/UnlrKMPIopdevlDcKN+4MPumCdY08mpEYECJKsD3adu18nKUZA==" saltValue="IQrRqKlCeAH2D0r/iMQh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K45" sqref="K45"/>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26" t="s">
        <v>3</v>
      </c>
      <c r="D47" s="1126"/>
      <c r="E47" s="1127"/>
      <c r="F47" s="11">
        <v>53.18</v>
      </c>
      <c r="G47" s="12">
        <v>42.43</v>
      </c>
      <c r="H47" s="12">
        <v>40.18</v>
      </c>
      <c r="I47" s="12">
        <v>41.17</v>
      </c>
      <c r="J47" s="13">
        <v>35.67</v>
      </c>
    </row>
    <row r="48" spans="2:10" ht="57.75" customHeight="1" x14ac:dyDescent="0.2">
      <c r="B48" s="14"/>
      <c r="C48" s="1128" t="s">
        <v>4</v>
      </c>
      <c r="D48" s="1128"/>
      <c r="E48" s="1129"/>
      <c r="F48" s="15">
        <v>7.26</v>
      </c>
      <c r="G48" s="16">
        <v>8.07</v>
      </c>
      <c r="H48" s="16">
        <v>7.25</v>
      </c>
      <c r="I48" s="16">
        <v>4.5</v>
      </c>
      <c r="J48" s="17">
        <v>5.4</v>
      </c>
    </row>
    <row r="49" spans="2:10" ht="57.75" customHeight="1" thickBot="1" x14ac:dyDescent="0.25">
      <c r="B49" s="18"/>
      <c r="C49" s="1130" t="s">
        <v>5</v>
      </c>
      <c r="D49" s="1130"/>
      <c r="E49" s="1131"/>
      <c r="F49" s="19" t="s">
        <v>535</v>
      </c>
      <c r="G49" s="20" t="s">
        <v>536</v>
      </c>
      <c r="H49" s="20" t="s">
        <v>537</v>
      </c>
      <c r="I49" s="20" t="s">
        <v>538</v>
      </c>
      <c r="J49" s="21" t="s">
        <v>539</v>
      </c>
    </row>
    <row r="50" spans="2:10" ht="13" x14ac:dyDescent="0.2"/>
  </sheetData>
  <sheetProtection algorithmName="SHA-512" hashValue="l+pN2TI/r3/qpv17wbcJXdWE2k36pphuLzEFczyjqm2VeTiIV7OkgitiiesseHIZ0Pws5YkgKxcHvFXPrLQYYQ==" saltValue="unPQleMH6x/X8iPgX/hW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P35" sqref="P35"/>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36" t="s">
        <v>540</v>
      </c>
      <c r="D34" s="1136"/>
      <c r="E34" s="1137"/>
      <c r="F34" s="32">
        <v>5.47</v>
      </c>
      <c r="G34" s="33">
        <v>6.4</v>
      </c>
      <c r="H34" s="33">
        <v>6.26</v>
      </c>
      <c r="I34" s="33">
        <v>6.25</v>
      </c>
      <c r="J34" s="34">
        <v>5.3</v>
      </c>
      <c r="K34" s="22"/>
      <c r="L34" s="22"/>
      <c r="M34" s="22"/>
      <c r="N34" s="22"/>
      <c r="O34" s="22"/>
      <c r="P34" s="22"/>
    </row>
    <row r="35" spans="1:16" ht="39" customHeight="1" x14ac:dyDescent="0.2">
      <c r="A35" s="22"/>
      <c r="B35" s="35"/>
      <c r="C35" s="1132" t="s">
        <v>541</v>
      </c>
      <c r="D35" s="1132"/>
      <c r="E35" s="1133"/>
      <c r="F35" s="36">
        <v>3.88</v>
      </c>
      <c r="G35" s="37">
        <v>2.77</v>
      </c>
      <c r="H35" s="37">
        <v>2.85</v>
      </c>
      <c r="I35" s="37">
        <v>3.84</v>
      </c>
      <c r="J35" s="38">
        <v>5</v>
      </c>
      <c r="K35" s="22"/>
      <c r="L35" s="22"/>
      <c r="M35" s="22"/>
      <c r="N35" s="22"/>
      <c r="O35" s="22"/>
      <c r="P35" s="22"/>
    </row>
    <row r="36" spans="1:16" ht="39" customHeight="1" x14ac:dyDescent="0.2">
      <c r="A36" s="22"/>
      <c r="B36" s="35"/>
      <c r="C36" s="1132" t="s">
        <v>542</v>
      </c>
      <c r="D36" s="1132"/>
      <c r="E36" s="1133"/>
      <c r="F36" s="36">
        <v>6.88</v>
      </c>
      <c r="G36" s="37">
        <v>7.63</v>
      </c>
      <c r="H36" s="37">
        <v>6.75</v>
      </c>
      <c r="I36" s="37">
        <v>4</v>
      </c>
      <c r="J36" s="38">
        <v>4.8899999999999997</v>
      </c>
      <c r="K36" s="22"/>
      <c r="L36" s="22"/>
      <c r="M36" s="22"/>
      <c r="N36" s="22"/>
      <c r="O36" s="22"/>
      <c r="P36" s="22"/>
    </row>
    <row r="37" spans="1:16" ht="39" customHeight="1" x14ac:dyDescent="0.2">
      <c r="A37" s="22"/>
      <c r="B37" s="35"/>
      <c r="C37" s="1132" t="s">
        <v>543</v>
      </c>
      <c r="D37" s="1132"/>
      <c r="E37" s="1133"/>
      <c r="F37" s="36">
        <v>9.49</v>
      </c>
      <c r="G37" s="37">
        <v>8.18</v>
      </c>
      <c r="H37" s="37">
        <v>7.81</v>
      </c>
      <c r="I37" s="37">
        <v>5.77</v>
      </c>
      <c r="J37" s="38">
        <v>4.82</v>
      </c>
      <c r="K37" s="22"/>
      <c r="L37" s="22"/>
      <c r="M37" s="22"/>
      <c r="N37" s="22"/>
      <c r="O37" s="22"/>
      <c r="P37" s="22"/>
    </row>
    <row r="38" spans="1:16" ht="39" customHeight="1" x14ac:dyDescent="0.2">
      <c r="A38" s="22"/>
      <c r="B38" s="35"/>
      <c r="C38" s="1132" t="s">
        <v>544</v>
      </c>
      <c r="D38" s="1132"/>
      <c r="E38" s="1133"/>
      <c r="F38" s="36">
        <v>0.37</v>
      </c>
      <c r="G38" s="37">
        <v>0.43</v>
      </c>
      <c r="H38" s="37">
        <v>0.49</v>
      </c>
      <c r="I38" s="37">
        <v>0.49</v>
      </c>
      <c r="J38" s="38">
        <v>0.51</v>
      </c>
      <c r="K38" s="22"/>
      <c r="L38" s="22"/>
      <c r="M38" s="22"/>
      <c r="N38" s="22"/>
      <c r="O38" s="22"/>
      <c r="P38" s="22"/>
    </row>
    <row r="39" spans="1:16" ht="39" customHeight="1" x14ac:dyDescent="0.2">
      <c r="A39" s="22"/>
      <c r="B39" s="35"/>
      <c r="C39" s="1132" t="s">
        <v>545</v>
      </c>
      <c r="D39" s="1132"/>
      <c r="E39" s="1133"/>
      <c r="F39" s="36">
        <v>0.3</v>
      </c>
      <c r="G39" s="37">
        <v>0.26</v>
      </c>
      <c r="H39" s="37">
        <v>0.35</v>
      </c>
      <c r="I39" s="37">
        <v>0.47</v>
      </c>
      <c r="J39" s="38">
        <v>0.36</v>
      </c>
      <c r="K39" s="22"/>
      <c r="L39" s="22"/>
      <c r="M39" s="22"/>
      <c r="N39" s="22"/>
      <c r="O39" s="22"/>
      <c r="P39" s="22"/>
    </row>
    <row r="40" spans="1:16" ht="39" customHeight="1" x14ac:dyDescent="0.2">
      <c r="A40" s="22"/>
      <c r="B40" s="35"/>
      <c r="C40" s="1132" t="s">
        <v>546</v>
      </c>
      <c r="D40" s="1132"/>
      <c r="E40" s="1133"/>
      <c r="F40" s="36">
        <v>0.31</v>
      </c>
      <c r="G40" s="37">
        <v>0.31</v>
      </c>
      <c r="H40" s="37">
        <v>0.33</v>
      </c>
      <c r="I40" s="37">
        <v>0.36</v>
      </c>
      <c r="J40" s="38">
        <v>0.21</v>
      </c>
      <c r="K40" s="22"/>
      <c r="L40" s="22"/>
      <c r="M40" s="22"/>
      <c r="N40" s="22"/>
      <c r="O40" s="22"/>
      <c r="P40" s="22"/>
    </row>
    <row r="41" spans="1:16" ht="39" customHeight="1" x14ac:dyDescent="0.2">
      <c r="A41" s="22"/>
      <c r="B41" s="35"/>
      <c r="C41" s="1132" t="s">
        <v>547</v>
      </c>
      <c r="D41" s="1132"/>
      <c r="E41" s="1133"/>
      <c r="F41" s="36">
        <v>0</v>
      </c>
      <c r="G41" s="37">
        <v>0</v>
      </c>
      <c r="H41" s="37">
        <v>0</v>
      </c>
      <c r="I41" s="37">
        <v>0</v>
      </c>
      <c r="J41" s="38">
        <v>0.1</v>
      </c>
      <c r="K41" s="22"/>
      <c r="L41" s="22"/>
      <c r="M41" s="22"/>
      <c r="N41" s="22"/>
      <c r="O41" s="22"/>
      <c r="P41" s="22"/>
    </row>
    <row r="42" spans="1:16" ht="39" customHeight="1" x14ac:dyDescent="0.2">
      <c r="A42" s="22"/>
      <c r="B42" s="39"/>
      <c r="C42" s="1132" t="s">
        <v>548</v>
      </c>
      <c r="D42" s="1132"/>
      <c r="E42" s="1133"/>
      <c r="F42" s="36" t="s">
        <v>491</v>
      </c>
      <c r="G42" s="37" t="s">
        <v>491</v>
      </c>
      <c r="H42" s="37" t="s">
        <v>491</v>
      </c>
      <c r="I42" s="37" t="s">
        <v>491</v>
      </c>
      <c r="J42" s="38" t="s">
        <v>491</v>
      </c>
      <c r="K42" s="22"/>
      <c r="L42" s="22"/>
      <c r="M42" s="22"/>
      <c r="N42" s="22"/>
      <c r="O42" s="22"/>
      <c r="P42" s="22"/>
    </row>
    <row r="43" spans="1:16" ht="39" customHeight="1" thickBot="1" x14ac:dyDescent="0.25">
      <c r="A43" s="22"/>
      <c r="B43" s="40"/>
      <c r="C43" s="1134" t="s">
        <v>549</v>
      </c>
      <c r="D43" s="1134"/>
      <c r="E43" s="1135"/>
      <c r="F43" s="41">
        <v>0.18</v>
      </c>
      <c r="G43" s="42">
        <v>0.31</v>
      </c>
      <c r="H43" s="42">
        <v>0.35</v>
      </c>
      <c r="I43" s="42">
        <v>0.56000000000000005</v>
      </c>
      <c r="J43" s="43">
        <v>0.04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W8/OyI1cqMqxXZBDU1e4TQXrMywylMSn8HU91lDFVupovY3ddCyjlwxAWFbPxi6YfM0ltLoQCUFC+1zm86SWA==" saltValue="dkRVQDMDcTplorJI6cPL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S55" sqref="S55"/>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737</v>
      </c>
      <c r="L45" s="58">
        <v>768</v>
      </c>
      <c r="M45" s="58">
        <v>846</v>
      </c>
      <c r="N45" s="58">
        <v>916</v>
      </c>
      <c r="O45" s="59">
        <v>912</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491</v>
      </c>
      <c r="L46" s="62" t="s">
        <v>491</v>
      </c>
      <c r="M46" s="62" t="s">
        <v>491</v>
      </c>
      <c r="N46" s="62" t="s">
        <v>491</v>
      </c>
      <c r="O46" s="63" t="s">
        <v>491</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491</v>
      </c>
      <c r="L47" s="62" t="s">
        <v>491</v>
      </c>
      <c r="M47" s="62" t="s">
        <v>491</v>
      </c>
      <c r="N47" s="62" t="s">
        <v>491</v>
      </c>
      <c r="O47" s="63" t="s">
        <v>491</v>
      </c>
      <c r="P47" s="46"/>
      <c r="Q47" s="46"/>
      <c r="R47" s="46"/>
      <c r="S47" s="46"/>
      <c r="T47" s="46"/>
      <c r="U47" s="46"/>
    </row>
    <row r="48" spans="1:21" ht="30.75" customHeight="1" x14ac:dyDescent="0.2">
      <c r="A48" s="46"/>
      <c r="B48" s="1140"/>
      <c r="C48" s="1141"/>
      <c r="D48" s="60"/>
      <c r="E48" s="1146" t="s">
        <v>13</v>
      </c>
      <c r="F48" s="1146"/>
      <c r="G48" s="1146"/>
      <c r="H48" s="1146"/>
      <c r="I48" s="1146"/>
      <c r="J48" s="1147"/>
      <c r="K48" s="61">
        <v>117</v>
      </c>
      <c r="L48" s="62">
        <v>126</v>
      </c>
      <c r="M48" s="62">
        <v>114</v>
      </c>
      <c r="N48" s="62">
        <v>170</v>
      </c>
      <c r="O48" s="63">
        <v>154</v>
      </c>
      <c r="P48" s="46"/>
      <c r="Q48" s="46"/>
      <c r="R48" s="46"/>
      <c r="S48" s="46"/>
      <c r="T48" s="46"/>
      <c r="U48" s="46"/>
    </row>
    <row r="49" spans="1:21" ht="30.75" customHeight="1" x14ac:dyDescent="0.2">
      <c r="A49" s="46"/>
      <c r="B49" s="1140"/>
      <c r="C49" s="1141"/>
      <c r="D49" s="60"/>
      <c r="E49" s="1146" t="s">
        <v>14</v>
      </c>
      <c r="F49" s="1146"/>
      <c r="G49" s="1146"/>
      <c r="H49" s="1146"/>
      <c r="I49" s="1146"/>
      <c r="J49" s="1147"/>
      <c r="K49" s="61">
        <v>9</v>
      </c>
      <c r="L49" s="62">
        <v>9</v>
      </c>
      <c r="M49" s="62" t="s">
        <v>491</v>
      </c>
      <c r="N49" s="62" t="s">
        <v>491</v>
      </c>
      <c r="O49" s="63" t="s">
        <v>491</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491</v>
      </c>
      <c r="L50" s="62" t="s">
        <v>491</v>
      </c>
      <c r="M50" s="62" t="s">
        <v>491</v>
      </c>
      <c r="N50" s="62" t="s">
        <v>491</v>
      </c>
      <c r="O50" s="63" t="s">
        <v>491</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491</v>
      </c>
      <c r="L51" s="62" t="s">
        <v>491</v>
      </c>
      <c r="M51" s="62" t="s">
        <v>491</v>
      </c>
      <c r="N51" s="62" t="s">
        <v>491</v>
      </c>
      <c r="O51" s="63" t="s">
        <v>491</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676</v>
      </c>
      <c r="L52" s="62">
        <v>712</v>
      </c>
      <c r="M52" s="62">
        <v>745</v>
      </c>
      <c r="N52" s="62">
        <v>780</v>
      </c>
      <c r="O52" s="63">
        <v>742</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187</v>
      </c>
      <c r="L53" s="67">
        <v>191</v>
      </c>
      <c r="M53" s="67">
        <v>215</v>
      </c>
      <c r="N53" s="67">
        <v>306</v>
      </c>
      <c r="O53" s="68">
        <v>324</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lB6iEKs+gbF0qiZHld+6UH0OboFeghm0C9QCM4mK9z6HNTFircj/yZqbSK3zOXfN+zS9sRcPKgbKCXaF3YqA==" saltValue="PM5PXQJ11OKpX+wXnECW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S42" sqref="S42"/>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530</v>
      </c>
      <c r="J40" s="101" t="s">
        <v>531</v>
      </c>
      <c r="K40" s="101" t="s">
        <v>532</v>
      </c>
      <c r="L40" s="101" t="s">
        <v>533</v>
      </c>
      <c r="M40" s="102" t="s">
        <v>534</v>
      </c>
    </row>
    <row r="41" spans="2:13" ht="27.75" customHeight="1" x14ac:dyDescent="0.2">
      <c r="B41" s="1169" t="s">
        <v>30</v>
      </c>
      <c r="C41" s="1170"/>
      <c r="D41" s="103"/>
      <c r="E41" s="1175" t="s">
        <v>31</v>
      </c>
      <c r="F41" s="1175"/>
      <c r="G41" s="1175"/>
      <c r="H41" s="1176"/>
      <c r="I41" s="342">
        <v>8287</v>
      </c>
      <c r="J41" s="343">
        <v>8179</v>
      </c>
      <c r="K41" s="343">
        <v>8102</v>
      </c>
      <c r="L41" s="343">
        <v>7846</v>
      </c>
      <c r="M41" s="344">
        <v>7631</v>
      </c>
    </row>
    <row r="42" spans="2:13" ht="27.75" customHeight="1" x14ac:dyDescent="0.2">
      <c r="B42" s="1171"/>
      <c r="C42" s="1172"/>
      <c r="D42" s="104"/>
      <c r="E42" s="1177" t="s">
        <v>32</v>
      </c>
      <c r="F42" s="1177"/>
      <c r="G42" s="1177"/>
      <c r="H42" s="1178"/>
      <c r="I42" s="345" t="s">
        <v>491</v>
      </c>
      <c r="J42" s="346" t="s">
        <v>491</v>
      </c>
      <c r="K42" s="346" t="s">
        <v>491</v>
      </c>
      <c r="L42" s="346" t="s">
        <v>491</v>
      </c>
      <c r="M42" s="347" t="s">
        <v>491</v>
      </c>
    </row>
    <row r="43" spans="2:13" ht="27.75" customHeight="1" x14ac:dyDescent="0.2">
      <c r="B43" s="1171"/>
      <c r="C43" s="1172"/>
      <c r="D43" s="104"/>
      <c r="E43" s="1177" t="s">
        <v>33</v>
      </c>
      <c r="F43" s="1177"/>
      <c r="G43" s="1177"/>
      <c r="H43" s="1178"/>
      <c r="I43" s="345">
        <v>1766</v>
      </c>
      <c r="J43" s="346">
        <v>1938</v>
      </c>
      <c r="K43" s="346">
        <v>1873</v>
      </c>
      <c r="L43" s="346">
        <v>2145</v>
      </c>
      <c r="M43" s="347">
        <v>2234</v>
      </c>
    </row>
    <row r="44" spans="2:13" ht="27.75" customHeight="1" x14ac:dyDescent="0.2">
      <c r="B44" s="1171"/>
      <c r="C44" s="1172"/>
      <c r="D44" s="104"/>
      <c r="E44" s="1177" t="s">
        <v>34</v>
      </c>
      <c r="F44" s="1177"/>
      <c r="G44" s="1177"/>
      <c r="H44" s="1178"/>
      <c r="I44" s="345">
        <v>7</v>
      </c>
      <c r="J44" s="346">
        <v>0</v>
      </c>
      <c r="K44" s="346" t="s">
        <v>491</v>
      </c>
      <c r="L44" s="346" t="s">
        <v>491</v>
      </c>
      <c r="M44" s="347" t="s">
        <v>491</v>
      </c>
    </row>
    <row r="45" spans="2:13" ht="27.75" customHeight="1" x14ac:dyDescent="0.2">
      <c r="B45" s="1171"/>
      <c r="C45" s="1172"/>
      <c r="D45" s="104"/>
      <c r="E45" s="1177" t="s">
        <v>35</v>
      </c>
      <c r="F45" s="1177"/>
      <c r="G45" s="1177"/>
      <c r="H45" s="1178"/>
      <c r="I45" s="345">
        <v>689</v>
      </c>
      <c r="J45" s="346">
        <v>635</v>
      </c>
      <c r="K45" s="346">
        <v>655</v>
      </c>
      <c r="L45" s="346">
        <v>532</v>
      </c>
      <c r="M45" s="347">
        <v>541</v>
      </c>
    </row>
    <row r="46" spans="2:13" ht="27.75" customHeight="1" x14ac:dyDescent="0.2">
      <c r="B46" s="1171"/>
      <c r="C46" s="1172"/>
      <c r="D46" s="105"/>
      <c r="E46" s="1177" t="s">
        <v>36</v>
      </c>
      <c r="F46" s="1177"/>
      <c r="G46" s="1177"/>
      <c r="H46" s="1178"/>
      <c r="I46" s="345" t="s">
        <v>491</v>
      </c>
      <c r="J46" s="346" t="s">
        <v>491</v>
      </c>
      <c r="K46" s="346" t="s">
        <v>491</v>
      </c>
      <c r="L46" s="346" t="s">
        <v>491</v>
      </c>
      <c r="M46" s="347" t="s">
        <v>491</v>
      </c>
    </row>
    <row r="47" spans="2:13" ht="27.75" customHeight="1" x14ac:dyDescent="0.2">
      <c r="B47" s="1171"/>
      <c r="C47" s="1172"/>
      <c r="D47" s="106"/>
      <c r="E47" s="1179" t="s">
        <v>37</v>
      </c>
      <c r="F47" s="1180"/>
      <c r="G47" s="1180"/>
      <c r="H47" s="1181"/>
      <c r="I47" s="345" t="s">
        <v>491</v>
      </c>
      <c r="J47" s="346" t="s">
        <v>491</v>
      </c>
      <c r="K47" s="346" t="s">
        <v>491</v>
      </c>
      <c r="L47" s="346" t="s">
        <v>491</v>
      </c>
      <c r="M47" s="347" t="s">
        <v>491</v>
      </c>
    </row>
    <row r="48" spans="2:13" ht="27.75" customHeight="1" x14ac:dyDescent="0.2">
      <c r="B48" s="1171"/>
      <c r="C48" s="1172"/>
      <c r="D48" s="104"/>
      <c r="E48" s="1177" t="s">
        <v>38</v>
      </c>
      <c r="F48" s="1177"/>
      <c r="G48" s="1177"/>
      <c r="H48" s="1178"/>
      <c r="I48" s="345" t="s">
        <v>491</v>
      </c>
      <c r="J48" s="346" t="s">
        <v>491</v>
      </c>
      <c r="K48" s="346" t="s">
        <v>491</v>
      </c>
      <c r="L48" s="346" t="s">
        <v>491</v>
      </c>
      <c r="M48" s="347" t="s">
        <v>491</v>
      </c>
    </row>
    <row r="49" spans="2:13" ht="27.75" customHeight="1" x14ac:dyDescent="0.2">
      <c r="B49" s="1173"/>
      <c r="C49" s="1174"/>
      <c r="D49" s="104"/>
      <c r="E49" s="1177" t="s">
        <v>39</v>
      </c>
      <c r="F49" s="1177"/>
      <c r="G49" s="1177"/>
      <c r="H49" s="1178"/>
      <c r="I49" s="345" t="s">
        <v>491</v>
      </c>
      <c r="J49" s="346" t="s">
        <v>491</v>
      </c>
      <c r="K49" s="346" t="s">
        <v>491</v>
      </c>
      <c r="L49" s="346" t="s">
        <v>491</v>
      </c>
      <c r="M49" s="347" t="s">
        <v>491</v>
      </c>
    </row>
    <row r="50" spans="2:13" ht="27.75" customHeight="1" x14ac:dyDescent="0.2">
      <c r="B50" s="1182" t="s">
        <v>40</v>
      </c>
      <c r="C50" s="1183"/>
      <c r="D50" s="107"/>
      <c r="E50" s="1177" t="s">
        <v>41</v>
      </c>
      <c r="F50" s="1177"/>
      <c r="G50" s="1177"/>
      <c r="H50" s="1178"/>
      <c r="I50" s="345">
        <v>3140</v>
      </c>
      <c r="J50" s="346">
        <v>2804</v>
      </c>
      <c r="K50" s="346">
        <v>2816</v>
      </c>
      <c r="L50" s="346">
        <v>2768</v>
      </c>
      <c r="M50" s="347">
        <v>2369</v>
      </c>
    </row>
    <row r="51" spans="2:13" ht="27.75" customHeight="1" x14ac:dyDescent="0.2">
      <c r="B51" s="1171"/>
      <c r="C51" s="1172"/>
      <c r="D51" s="104"/>
      <c r="E51" s="1177" t="s">
        <v>42</v>
      </c>
      <c r="F51" s="1177"/>
      <c r="G51" s="1177"/>
      <c r="H51" s="1178"/>
      <c r="I51" s="345">
        <v>46</v>
      </c>
      <c r="J51" s="346">
        <v>26</v>
      </c>
      <c r="K51" s="346">
        <v>18</v>
      </c>
      <c r="L51" s="346">
        <v>52</v>
      </c>
      <c r="M51" s="347">
        <v>50</v>
      </c>
    </row>
    <row r="52" spans="2:13" ht="27.75" customHeight="1" x14ac:dyDescent="0.2">
      <c r="B52" s="1173"/>
      <c r="C52" s="1174"/>
      <c r="D52" s="104"/>
      <c r="E52" s="1177" t="s">
        <v>43</v>
      </c>
      <c r="F52" s="1177"/>
      <c r="G52" s="1177"/>
      <c r="H52" s="1178"/>
      <c r="I52" s="345">
        <v>7446</v>
      </c>
      <c r="J52" s="346">
        <v>7370</v>
      </c>
      <c r="K52" s="346">
        <v>7274</v>
      </c>
      <c r="L52" s="346">
        <v>7102</v>
      </c>
      <c r="M52" s="347">
        <v>7072</v>
      </c>
    </row>
    <row r="53" spans="2:13" ht="27.75" customHeight="1" thickBot="1" x14ac:dyDescent="0.25">
      <c r="B53" s="1184" t="s">
        <v>19</v>
      </c>
      <c r="C53" s="1185"/>
      <c r="D53" s="108"/>
      <c r="E53" s="1186" t="s">
        <v>44</v>
      </c>
      <c r="F53" s="1186"/>
      <c r="G53" s="1186"/>
      <c r="H53" s="1187"/>
      <c r="I53" s="348">
        <v>118</v>
      </c>
      <c r="J53" s="349">
        <v>552</v>
      </c>
      <c r="K53" s="349">
        <v>522</v>
      </c>
      <c r="L53" s="349">
        <v>602</v>
      </c>
      <c r="M53" s="350">
        <v>914</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MWOCTlwy+t5QNOZm2wmadXH+5nJ/6/tn6RzqlbxKl93A33qJceNClYfSlH6p2nPgH+RMK/dj334kGwECm75g2g==" saltValue="pNO0/RXyxDa7zQZB5fPF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1" sqref="F61"/>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532</v>
      </c>
      <c r="G54" s="117" t="s">
        <v>533</v>
      </c>
      <c r="H54" s="118" t="s">
        <v>534</v>
      </c>
    </row>
    <row r="55" spans="2:8" ht="52.5" customHeight="1" x14ac:dyDescent="0.2">
      <c r="B55" s="119"/>
      <c r="C55" s="1196" t="s">
        <v>46</v>
      </c>
      <c r="D55" s="1196"/>
      <c r="E55" s="1197"/>
      <c r="F55" s="120">
        <v>1577</v>
      </c>
      <c r="G55" s="120">
        <v>1578</v>
      </c>
      <c r="H55" s="121">
        <v>1360</v>
      </c>
    </row>
    <row r="56" spans="2:8" ht="52.5" customHeight="1" x14ac:dyDescent="0.2">
      <c r="B56" s="122"/>
      <c r="C56" s="1198" t="s">
        <v>47</v>
      </c>
      <c r="D56" s="1198"/>
      <c r="E56" s="1199"/>
      <c r="F56" s="123">
        <v>830</v>
      </c>
      <c r="G56" s="123">
        <v>781</v>
      </c>
      <c r="H56" s="124">
        <v>600</v>
      </c>
    </row>
    <row r="57" spans="2:8" ht="53.25" customHeight="1" x14ac:dyDescent="0.2">
      <c r="B57" s="122"/>
      <c r="C57" s="1200" t="s">
        <v>48</v>
      </c>
      <c r="D57" s="1200"/>
      <c r="E57" s="1201"/>
      <c r="F57" s="125">
        <v>1535</v>
      </c>
      <c r="G57" s="125">
        <v>1567</v>
      </c>
      <c r="H57" s="126">
        <v>1513</v>
      </c>
    </row>
    <row r="58" spans="2:8" ht="45.75" customHeight="1" x14ac:dyDescent="0.2">
      <c r="B58" s="127"/>
      <c r="C58" s="1188" t="s">
        <v>555</v>
      </c>
      <c r="D58" s="1189"/>
      <c r="E58" s="1190"/>
      <c r="F58" s="128">
        <v>1023</v>
      </c>
      <c r="G58" s="128">
        <v>1024</v>
      </c>
      <c r="H58" s="129">
        <v>954</v>
      </c>
    </row>
    <row r="59" spans="2:8" ht="45.75" customHeight="1" x14ac:dyDescent="0.2">
      <c r="B59" s="127"/>
      <c r="C59" s="1188" t="s">
        <v>556</v>
      </c>
      <c r="D59" s="1189"/>
      <c r="E59" s="1190"/>
      <c r="F59" s="128">
        <v>202</v>
      </c>
      <c r="G59" s="128">
        <v>202</v>
      </c>
      <c r="H59" s="129">
        <v>202</v>
      </c>
    </row>
    <row r="60" spans="2:8" ht="45.75" customHeight="1" x14ac:dyDescent="0.2">
      <c r="B60" s="127"/>
      <c r="C60" s="1188" t="s">
        <v>557</v>
      </c>
      <c r="D60" s="1189"/>
      <c r="E60" s="1190"/>
      <c r="F60" s="128">
        <v>35</v>
      </c>
      <c r="G60" s="128">
        <v>57</v>
      </c>
      <c r="H60" s="129">
        <v>68</v>
      </c>
    </row>
    <row r="61" spans="2:8" ht="45.75" customHeight="1" x14ac:dyDescent="0.2">
      <c r="B61" s="127"/>
      <c r="C61" s="1188" t="s">
        <v>558</v>
      </c>
      <c r="D61" s="1189"/>
      <c r="E61" s="1190"/>
      <c r="F61" s="128">
        <v>56</v>
      </c>
      <c r="G61" s="128">
        <v>60</v>
      </c>
      <c r="H61" s="129">
        <v>65</v>
      </c>
    </row>
    <row r="62" spans="2:8" ht="45.75" customHeight="1" thickBot="1" x14ac:dyDescent="0.25">
      <c r="B62" s="130"/>
      <c r="C62" s="1191" t="s">
        <v>559</v>
      </c>
      <c r="D62" s="1192"/>
      <c r="E62" s="1193"/>
      <c r="F62" s="131">
        <v>50</v>
      </c>
      <c r="G62" s="131">
        <v>50</v>
      </c>
      <c r="H62" s="132">
        <v>50</v>
      </c>
    </row>
    <row r="63" spans="2:8" ht="52.5" customHeight="1" thickBot="1" x14ac:dyDescent="0.25">
      <c r="B63" s="133"/>
      <c r="C63" s="1194" t="s">
        <v>49</v>
      </c>
      <c r="D63" s="1194"/>
      <c r="E63" s="1195"/>
      <c r="F63" s="134">
        <v>3942</v>
      </c>
      <c r="G63" s="134">
        <v>3926</v>
      </c>
      <c r="H63" s="135">
        <v>3473</v>
      </c>
    </row>
    <row r="64" spans="2:8" ht="13" x14ac:dyDescent="0.2"/>
  </sheetData>
  <sheetProtection algorithmName="SHA-512" hashValue="sFzAlQXHlWPcckcUx098EoQ581363fBa3Wws0KzwCFbonPOpipOoQNPeQq/pulaXqsZQLclJLZaA2t9DzWi7Pg==" saltValue="Yb9JkKl8moM6jmCddr3J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177119</v>
      </c>
      <c r="E3" s="154"/>
      <c r="F3" s="155">
        <v>145139</v>
      </c>
      <c r="G3" s="156"/>
      <c r="H3" s="157"/>
    </row>
    <row r="4" spans="1:8" x14ac:dyDescent="0.2">
      <c r="A4" s="158"/>
      <c r="B4" s="159"/>
      <c r="C4" s="160"/>
      <c r="D4" s="161">
        <v>69380</v>
      </c>
      <c r="E4" s="162"/>
      <c r="F4" s="163">
        <v>83762</v>
      </c>
      <c r="G4" s="164"/>
      <c r="H4" s="165"/>
    </row>
    <row r="5" spans="1:8" x14ac:dyDescent="0.2">
      <c r="A5" s="146" t="s">
        <v>524</v>
      </c>
      <c r="B5" s="151"/>
      <c r="C5" s="152"/>
      <c r="D5" s="153">
        <v>139665</v>
      </c>
      <c r="E5" s="154"/>
      <c r="F5" s="155">
        <v>125391</v>
      </c>
      <c r="G5" s="156"/>
      <c r="H5" s="157"/>
    </row>
    <row r="6" spans="1:8" x14ac:dyDescent="0.2">
      <c r="A6" s="158"/>
      <c r="B6" s="159"/>
      <c r="C6" s="160"/>
      <c r="D6" s="161">
        <v>49937</v>
      </c>
      <c r="E6" s="162"/>
      <c r="F6" s="163">
        <v>68516</v>
      </c>
      <c r="G6" s="164"/>
      <c r="H6" s="165"/>
    </row>
    <row r="7" spans="1:8" x14ac:dyDescent="0.2">
      <c r="A7" s="146" t="s">
        <v>525</v>
      </c>
      <c r="B7" s="151"/>
      <c r="C7" s="152"/>
      <c r="D7" s="153">
        <v>191467</v>
      </c>
      <c r="E7" s="154"/>
      <c r="F7" s="155">
        <v>138402</v>
      </c>
      <c r="G7" s="156"/>
      <c r="H7" s="157"/>
    </row>
    <row r="8" spans="1:8" x14ac:dyDescent="0.2">
      <c r="A8" s="158"/>
      <c r="B8" s="159"/>
      <c r="C8" s="160"/>
      <c r="D8" s="161">
        <v>65340</v>
      </c>
      <c r="E8" s="162"/>
      <c r="F8" s="163">
        <v>70652</v>
      </c>
      <c r="G8" s="164"/>
      <c r="H8" s="165"/>
    </row>
    <row r="9" spans="1:8" x14ac:dyDescent="0.2">
      <c r="A9" s="146" t="s">
        <v>526</v>
      </c>
      <c r="B9" s="151"/>
      <c r="C9" s="152"/>
      <c r="D9" s="153">
        <v>196460</v>
      </c>
      <c r="E9" s="154"/>
      <c r="F9" s="155">
        <v>146367</v>
      </c>
      <c r="G9" s="156"/>
      <c r="H9" s="157"/>
    </row>
    <row r="10" spans="1:8" x14ac:dyDescent="0.2">
      <c r="A10" s="158"/>
      <c r="B10" s="159"/>
      <c r="C10" s="160"/>
      <c r="D10" s="161">
        <v>54098</v>
      </c>
      <c r="E10" s="162"/>
      <c r="F10" s="163">
        <v>79441</v>
      </c>
      <c r="G10" s="164"/>
      <c r="H10" s="165"/>
    </row>
    <row r="11" spans="1:8" x14ac:dyDescent="0.2">
      <c r="A11" s="146" t="s">
        <v>527</v>
      </c>
      <c r="B11" s="151"/>
      <c r="C11" s="152"/>
      <c r="D11" s="153">
        <v>200505</v>
      </c>
      <c r="E11" s="154"/>
      <c r="F11" s="155">
        <v>165181</v>
      </c>
      <c r="G11" s="156"/>
      <c r="H11" s="157"/>
    </row>
    <row r="12" spans="1:8" x14ac:dyDescent="0.2">
      <c r="A12" s="158"/>
      <c r="B12" s="159"/>
      <c r="C12" s="166"/>
      <c r="D12" s="161">
        <v>77395</v>
      </c>
      <c r="E12" s="162"/>
      <c r="F12" s="163">
        <v>82246</v>
      </c>
      <c r="G12" s="164"/>
      <c r="H12" s="165"/>
    </row>
    <row r="13" spans="1:8" x14ac:dyDescent="0.2">
      <c r="A13" s="146"/>
      <c r="B13" s="151"/>
      <c r="C13" s="152"/>
      <c r="D13" s="153">
        <v>181043</v>
      </c>
      <c r="E13" s="154"/>
      <c r="F13" s="155">
        <v>144096</v>
      </c>
      <c r="G13" s="167"/>
      <c r="H13" s="157"/>
    </row>
    <row r="14" spans="1:8" x14ac:dyDescent="0.2">
      <c r="A14" s="158"/>
      <c r="B14" s="159"/>
      <c r="C14" s="160"/>
      <c r="D14" s="161">
        <v>63230</v>
      </c>
      <c r="E14" s="162"/>
      <c r="F14" s="163">
        <v>76923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7.26</v>
      </c>
      <c r="C19" s="168">
        <f>ROUND(VALUE(SUBSTITUTE(実質収支比率等に係る経年分析!G$48,"▲","-")),2)</f>
        <v>8.07</v>
      </c>
      <c r="D19" s="168">
        <f>ROUND(VALUE(SUBSTITUTE(実質収支比率等に係る経年分析!H$48,"▲","-")),2)</f>
        <v>7.25</v>
      </c>
      <c r="E19" s="168">
        <f>ROUND(VALUE(SUBSTITUTE(実質収支比率等に係る経年分析!I$48,"▲","-")),2)</f>
        <v>4.5</v>
      </c>
      <c r="F19" s="168">
        <f>ROUND(VALUE(SUBSTITUTE(実質収支比率等に係る経年分析!J$48,"▲","-")),2)</f>
        <v>5.4</v>
      </c>
    </row>
    <row r="20" spans="1:11" x14ac:dyDescent="0.2">
      <c r="A20" s="168" t="s">
        <v>53</v>
      </c>
      <c r="B20" s="168">
        <f>ROUND(VALUE(SUBSTITUTE(実質収支比率等に係る経年分析!F$47,"▲","-")),2)</f>
        <v>53.18</v>
      </c>
      <c r="C20" s="168">
        <f>ROUND(VALUE(SUBSTITUTE(実質収支比率等に係る経年分析!G$47,"▲","-")),2)</f>
        <v>42.43</v>
      </c>
      <c r="D20" s="168">
        <f>ROUND(VALUE(SUBSTITUTE(実質収支比率等に係る経年分析!H$47,"▲","-")),2)</f>
        <v>40.18</v>
      </c>
      <c r="E20" s="168">
        <f>ROUND(VALUE(SUBSTITUTE(実質収支比率等に係る経年分析!I$47,"▲","-")),2)</f>
        <v>41.17</v>
      </c>
      <c r="F20" s="168">
        <f>ROUND(VALUE(SUBSTITUTE(実質収支比率等に係る経年分析!J$47,"▲","-")),2)</f>
        <v>35.67</v>
      </c>
    </row>
    <row r="21" spans="1:11" x14ac:dyDescent="0.2">
      <c r="A21" s="168" t="s">
        <v>54</v>
      </c>
      <c r="B21" s="168">
        <f>IF(ISNUMBER(VALUE(SUBSTITUTE(実質収支比率等に係る経年分析!F$49,"▲","-"))),ROUND(VALUE(SUBSTITUTE(実質収支比率等に係る経年分析!F$49,"▲","-")),2),NA())</f>
        <v>-8.09</v>
      </c>
      <c r="C21" s="168">
        <f>IF(ISNUMBER(VALUE(SUBSTITUTE(実質収支比率等に係る経年分析!G$49,"▲","-"))),ROUND(VALUE(SUBSTITUTE(実質収支比率等に係る経年分析!G$49,"▲","-")),2),NA())</f>
        <v>-6.89</v>
      </c>
      <c r="D21" s="168">
        <f>IF(ISNUMBER(VALUE(SUBSTITUTE(実質収支比率等に係る経年分析!H$49,"▲","-"))),ROUND(VALUE(SUBSTITUTE(実質収支比率等に係る経年分析!H$49,"▲","-")),2),NA())</f>
        <v>-0.18</v>
      </c>
      <c r="E21" s="168">
        <f>IF(ISNUMBER(VALUE(SUBSTITUTE(実質収支比率等に係る経年分析!I$49,"▲","-"))),ROUND(VALUE(SUBSTITUTE(実質収支比率等に係る経年分析!I$49,"▲","-")),2),NA())</f>
        <v>-2.9</v>
      </c>
      <c r="F21" s="168">
        <f>IF(ISNUMBER(VALUE(SUBSTITUTE(実質収支比率等に係る経年分析!J$49,"▲","-"))),ROUND(VALUE(SUBSTITUTE(実質収支比率等に係る経年分析!J$49,"▲","-")),2),NA())</f>
        <v>-4.84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0.31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0.35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0.56000000000000005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美波町漁業集落排水事業特別会計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v>
      </c>
    </row>
    <row r="30" spans="1:11" x14ac:dyDescent="0.2">
      <c r="A30" s="169" t="str">
        <f>IF(連結実質赤字比率に係る赤字・黒字の構成分析!C$40="",NA(),連結実質赤字比率に係る赤字・黒字の構成分析!C$40)</f>
        <v>美波町簡易水道事業特別会計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0.21</v>
      </c>
    </row>
    <row r="31" spans="1:11" x14ac:dyDescent="0.2">
      <c r="A31" s="169" t="str">
        <f>IF(連結実質赤字比率に係る赤字・黒字の構成分析!C$39="",NA(),連結実質赤字比率に係る赤字・黒字の構成分析!C$39)</f>
        <v>美波町国民健康保険診療所特別会計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0.36</v>
      </c>
    </row>
    <row r="32" spans="1:11" x14ac:dyDescent="0.2">
      <c r="A32" s="169" t="str">
        <f>IF(連結実質赤字比率に係る赤字・黒字の構成分析!C$38="",NA(),連結実質赤字比率に係る赤字・黒字の構成分析!C$38)</f>
        <v>美波町育英奨学金貸付事業特別会計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0.51</v>
      </c>
    </row>
    <row r="33" spans="1:16" x14ac:dyDescent="0.2">
      <c r="A33" s="169" t="str">
        <f>IF(連結実質赤字比率に係る赤字・黒字の構成分析!C$37="",NA(),連結実質赤字比率に係る赤字・黒字の構成分析!C$37)</f>
        <v>美波町病院事業会計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9.49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8.18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7.81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5.77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4.82</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6.88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7.63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6.75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4.8899999999999997</v>
      </c>
    </row>
    <row r="35" spans="1:16" x14ac:dyDescent="0.2">
      <c r="A35" s="169" t="str">
        <f>IF(連結実質赤字比率に係る赤字・黒字の構成分析!C$35="",NA(),連結実質赤字比率に係る赤字・黒字の構成分析!C$35)</f>
        <v>美波町介護保険事業特別会計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3.88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2.77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2.85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3.84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v>
      </c>
    </row>
    <row r="36" spans="1:16" x14ac:dyDescent="0.2">
      <c r="A36" s="169" t="str">
        <f>IF(連結実質赤字比率に係る赤字・黒字の構成分析!C$34="",NA(),連結実質赤字比率に係る赤字・黒字の構成分析!C$34)</f>
        <v>美波町水道事業会計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5.47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6.26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6.25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676</v>
      </c>
      <c r="E42" s="170"/>
      <c r="F42" s="170"/>
      <c r="G42" s="170">
        <f>'実質公債費比率（分子）の構造'!L$52</f>
        <v>712</v>
      </c>
      <c r="H42" s="170"/>
      <c r="I42" s="170"/>
      <c r="J42" s="170">
        <f>'実質公債費比率（分子）の構造'!M$52</f>
        <v>745</v>
      </c>
      <c r="K42" s="170"/>
      <c r="L42" s="170"/>
      <c r="M42" s="170">
        <f>'実質公債費比率（分子）の構造'!N$52</f>
        <v>780</v>
      </c>
      <c r="N42" s="170"/>
      <c r="O42" s="170"/>
      <c r="P42" s="170">
        <f>'実質公債費比率（分子）の構造'!O$52</f>
        <v>742</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9</v>
      </c>
      <c r="C45" s="170"/>
      <c r="D45" s="170"/>
      <c r="E45" s="170">
        <f>'実質公債費比率（分子）の構造'!L$49</f>
        <v>9</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117</v>
      </c>
      <c r="C46" s="170"/>
      <c r="D46" s="170"/>
      <c r="E46" s="170">
        <f>'実質公債費比率（分子）の構造'!L$48</f>
        <v>126</v>
      </c>
      <c r="F46" s="170"/>
      <c r="G46" s="170"/>
      <c r="H46" s="170">
        <f>'実質公債費比率（分子）の構造'!M$48</f>
        <v>114</v>
      </c>
      <c r="I46" s="170"/>
      <c r="J46" s="170"/>
      <c r="K46" s="170">
        <f>'実質公債費比率（分子）の構造'!N$48</f>
        <v>170</v>
      </c>
      <c r="L46" s="170"/>
      <c r="M46" s="170"/>
      <c r="N46" s="170">
        <f>'実質公債費比率（分子）の構造'!O$48</f>
        <v>154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737</v>
      </c>
      <c r="C49" s="170"/>
      <c r="D49" s="170"/>
      <c r="E49" s="170">
        <f>'実質公債費比率（分子）の構造'!L$45</f>
        <v>768</v>
      </c>
      <c r="F49" s="170"/>
      <c r="G49" s="170"/>
      <c r="H49" s="170">
        <f>'実質公債費比率（分子）の構造'!M$45</f>
        <v>846</v>
      </c>
      <c r="I49" s="170"/>
      <c r="J49" s="170"/>
      <c r="K49" s="170">
        <f>'実質公債費比率（分子）の構造'!N$45</f>
        <v>916</v>
      </c>
      <c r="L49" s="170"/>
      <c r="M49" s="170"/>
      <c r="N49" s="170">
        <f>'実質公債費比率（分子）の構造'!O$45</f>
        <v>912</v>
      </c>
      <c r="O49" s="170"/>
      <c r="P49" s="170"/>
    </row>
    <row r="50" spans="1:16" x14ac:dyDescent="0.2">
      <c r="A50" s="170" t="s">
        <v>67</v>
      </c>
      <c r="B50" s="170" t="e">
        <f>NA()</f>
        <v>#N/A</v>
      </c>
      <c r="C50" s="170">
        <f>IF(ISNUMBER('実質公債費比率（分子）の構造'!K$53),'実質公債費比率（分子）の構造'!K$53,NA())</f>
        <v>187</v>
      </c>
      <c r="D50" s="170" t="e">
        <f>NA()</f>
        <v>#N/A</v>
      </c>
      <c r="E50" s="170" t="e">
        <f>NA()</f>
        <v>#N/A</v>
      </c>
      <c r="F50" s="170">
        <f>IF(ISNUMBER('実質公債費比率（分子）の構造'!L$53),'実質公債費比率（分子）の構造'!L$53,NA())</f>
        <v>191</v>
      </c>
      <c r="G50" s="170" t="e">
        <f>NA()</f>
        <v>#N/A</v>
      </c>
      <c r="H50" s="170" t="e">
        <f>NA()</f>
        <v>#N/A</v>
      </c>
      <c r="I50" s="170">
        <f>IF(ISNUMBER('実質公債費比率（分子）の構造'!M$53),'実質公債費比率（分子）の構造'!M$53,NA())</f>
        <v>215</v>
      </c>
      <c r="J50" s="170" t="e">
        <f>NA()</f>
        <v>#N/A</v>
      </c>
      <c r="K50" s="170" t="e">
        <f>NA()</f>
        <v>#N/A</v>
      </c>
      <c r="L50" s="170">
        <f>IF(ISNUMBER('実質公債費比率（分子）の構造'!N$53),'実質公債費比率（分子）の構造'!N$53,NA())</f>
        <v>306</v>
      </c>
      <c r="M50" s="170" t="e">
        <f>NA()</f>
        <v>#N/A</v>
      </c>
      <c r="N50" s="170" t="e">
        <f>NA()</f>
        <v>#N/A</v>
      </c>
      <c r="O50" s="170">
        <f>IF(ISNUMBER('実質公債費比率（分子）の構造'!O$53),'実質公債費比率（分子）の構造'!O$53,NA())</f>
        <v>324</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7446</v>
      </c>
      <c r="E56" s="169"/>
      <c r="F56" s="169"/>
      <c r="G56" s="169">
        <f>'将来負担比率（分子）の構造'!J$52</f>
        <v>7370</v>
      </c>
      <c r="H56" s="169"/>
      <c r="I56" s="169"/>
      <c r="J56" s="169">
        <f>'将来負担比率（分子）の構造'!K$52</f>
        <v>7274</v>
      </c>
      <c r="K56" s="169"/>
      <c r="L56" s="169"/>
      <c r="M56" s="169">
        <f>'将来負担比率（分子）の構造'!L$52</f>
        <v>7102</v>
      </c>
      <c r="N56" s="169"/>
      <c r="O56" s="169"/>
      <c r="P56" s="169">
        <f>'将来負担比率（分子）の構造'!M$52</f>
        <v>7072</v>
      </c>
    </row>
    <row r="57" spans="1:16" x14ac:dyDescent="0.2">
      <c r="A57" s="169" t="s">
        <v>42</v>
      </c>
      <c r="B57" s="169"/>
      <c r="C57" s="169"/>
      <c r="D57" s="169">
        <f>'将来負担比率（分子）の構造'!I$51</f>
        <v>46</v>
      </c>
      <c r="E57" s="169"/>
      <c r="F57" s="169"/>
      <c r="G57" s="169">
        <f>'将来負担比率（分子）の構造'!J$51</f>
        <v>26</v>
      </c>
      <c r="H57" s="169"/>
      <c r="I57" s="169"/>
      <c r="J57" s="169">
        <f>'将来負担比率（分子）の構造'!K$51</f>
        <v>18</v>
      </c>
      <c r="K57" s="169"/>
      <c r="L57" s="169"/>
      <c r="M57" s="169">
        <f>'将来負担比率（分子）の構造'!L$51</f>
        <v>52</v>
      </c>
      <c r="N57" s="169"/>
      <c r="O57" s="169"/>
      <c r="P57" s="169">
        <f>'将来負担比率（分子）の構造'!M$51</f>
        <v>50</v>
      </c>
    </row>
    <row r="58" spans="1:16" x14ac:dyDescent="0.2">
      <c r="A58" s="169" t="s">
        <v>41</v>
      </c>
      <c r="B58" s="169"/>
      <c r="C58" s="169"/>
      <c r="D58" s="169">
        <f>'将来負担比率（分子）の構造'!I$50</f>
        <v>3140</v>
      </c>
      <c r="E58" s="169"/>
      <c r="F58" s="169"/>
      <c r="G58" s="169">
        <f>'将来負担比率（分子）の構造'!J$50</f>
        <v>2804</v>
      </c>
      <c r="H58" s="169"/>
      <c r="I58" s="169"/>
      <c r="J58" s="169">
        <f>'将来負担比率（分子）の構造'!K$50</f>
        <v>2816</v>
      </c>
      <c r="K58" s="169"/>
      <c r="L58" s="169"/>
      <c r="M58" s="169">
        <f>'将来負担比率（分子）の構造'!L$50</f>
        <v>2768</v>
      </c>
      <c r="N58" s="169"/>
      <c r="O58" s="169"/>
      <c r="P58" s="169">
        <f>'将来負担比率（分子）の構造'!M$50</f>
        <v>2369</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689</v>
      </c>
      <c r="C62" s="169"/>
      <c r="D62" s="169"/>
      <c r="E62" s="169">
        <f>'将来負担比率（分子）の構造'!J$45</f>
        <v>635</v>
      </c>
      <c r="F62" s="169"/>
      <c r="G62" s="169"/>
      <c r="H62" s="169">
        <f>'将来負担比率（分子）の構造'!K$45</f>
        <v>655</v>
      </c>
      <c r="I62" s="169"/>
      <c r="J62" s="169"/>
      <c r="K62" s="169">
        <f>'将来負担比率（分子）の構造'!L$45</f>
        <v>532</v>
      </c>
      <c r="L62" s="169"/>
      <c r="M62" s="169"/>
      <c r="N62" s="169">
        <f>'将来負担比率（分子）の構造'!M$45</f>
        <v>541</v>
      </c>
      <c r="O62" s="169"/>
      <c r="P62" s="169"/>
    </row>
    <row r="63" spans="1:16" x14ac:dyDescent="0.2">
      <c r="A63" s="169" t="s">
        <v>34</v>
      </c>
      <c r="B63" s="169">
        <f>'将来負担比率（分子）の構造'!I$44</f>
        <v>7</v>
      </c>
      <c r="C63" s="169"/>
      <c r="D63" s="169"/>
      <c r="E63" s="169">
        <f>'将来負担比率（分子）の構造'!J$44</f>
        <v>0</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1766</v>
      </c>
      <c r="C64" s="169"/>
      <c r="D64" s="169"/>
      <c r="E64" s="169">
        <f>'将来負担比率（分子）の構造'!J$43</f>
        <v>1938</v>
      </c>
      <c r="F64" s="169"/>
      <c r="G64" s="169"/>
      <c r="H64" s="169">
        <f>'将来負担比率（分子）の構造'!K$43</f>
        <v>1873</v>
      </c>
      <c r="I64" s="169"/>
      <c r="J64" s="169"/>
      <c r="K64" s="169">
        <f>'将来負担比率（分子）の構造'!L$43</f>
        <v>2145</v>
      </c>
      <c r="L64" s="169"/>
      <c r="M64" s="169"/>
      <c r="N64" s="169">
        <f>'将来負担比率（分子）の構造'!M$43</f>
        <v>2234</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8287</v>
      </c>
      <c r="C66" s="169"/>
      <c r="D66" s="169"/>
      <c r="E66" s="169">
        <f>'将来負担比率（分子）の構造'!J$41</f>
        <v>8179</v>
      </c>
      <c r="F66" s="169"/>
      <c r="G66" s="169"/>
      <c r="H66" s="169">
        <f>'将来負担比率（分子）の構造'!K$41</f>
        <v>8102</v>
      </c>
      <c r="I66" s="169"/>
      <c r="J66" s="169"/>
      <c r="K66" s="169">
        <f>'将来負担比率（分子）の構造'!L$41</f>
        <v>7846</v>
      </c>
      <c r="L66" s="169"/>
      <c r="M66" s="169"/>
      <c r="N66" s="169">
        <f>'将来負担比率（分子）の構造'!M$41</f>
        <v>7631</v>
      </c>
      <c r="O66" s="169"/>
      <c r="P66" s="169"/>
    </row>
    <row r="67" spans="1:16" x14ac:dyDescent="0.2">
      <c r="A67" s="169" t="s">
        <v>71</v>
      </c>
      <c r="B67" s="169" t="e">
        <f>NA()</f>
        <v>#N/A</v>
      </c>
      <c r="C67" s="169">
        <f>IF(ISNUMBER('将来負担比率（分子）の構造'!I$53), IF('将来負担比率（分子）の構造'!I$53 &lt; 0, 0, '将来負担比率（分子）の構造'!I$53), NA())</f>
        <v>118</v>
      </c>
      <c r="D67" s="169" t="e">
        <f>NA()</f>
        <v>#N/A</v>
      </c>
      <c r="E67" s="169" t="e">
        <f>NA()</f>
        <v>#N/A</v>
      </c>
      <c r="F67" s="169">
        <f>IF(ISNUMBER('将来負担比率（分子）の構造'!J$53), IF('将来負担比率（分子）の構造'!J$53 &lt; 0, 0, '将来負担比率（分子）の構造'!J$53), NA())</f>
        <v>552</v>
      </c>
      <c r="G67" s="169" t="e">
        <f>NA()</f>
        <v>#N/A</v>
      </c>
      <c r="H67" s="169" t="e">
        <f>NA()</f>
        <v>#N/A</v>
      </c>
      <c r="I67" s="169">
        <f>IF(ISNUMBER('将来負担比率（分子）の構造'!K$53), IF('将来負担比率（分子）の構造'!K$53 &lt; 0, 0, '将来負担比率（分子）の構造'!K$53), NA())</f>
        <v>522</v>
      </c>
      <c r="J67" s="169" t="e">
        <f>NA()</f>
        <v>#N/A</v>
      </c>
      <c r="K67" s="169" t="e">
        <f>NA()</f>
        <v>#N/A</v>
      </c>
      <c r="L67" s="169">
        <f>IF(ISNUMBER('将来負担比率（分子）の構造'!L$53), IF('将来負担比率（分子）の構造'!L$53 &lt; 0, 0, '将来負担比率（分子）の構造'!L$53), NA())</f>
        <v>602</v>
      </c>
      <c r="M67" s="169" t="e">
        <f>NA()</f>
        <v>#N/A</v>
      </c>
      <c r="N67" s="169" t="e">
        <f>NA()</f>
        <v>#N/A</v>
      </c>
      <c r="O67" s="169">
        <f>IF(ISNUMBER('将来負担比率（分子）の構造'!M$53), IF('将来負担比率（分子）の構造'!M$53 &lt; 0, 0, '将来負担比率（分子）の構造'!M$53), NA())</f>
        <v>914</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1577</v>
      </c>
      <c r="C72" s="173">
        <f>基金残高に係る経年分析!G55</f>
        <v>1578</v>
      </c>
      <c r="D72" s="173">
        <f>基金残高に係る経年分析!H55</f>
        <v>1360</v>
      </c>
    </row>
    <row r="73" spans="1:16" x14ac:dyDescent="0.2">
      <c r="A73" s="172" t="s">
        <v>74</v>
      </c>
      <c r="B73" s="173">
        <f>基金残高に係る経年分析!F56</f>
        <v>830</v>
      </c>
      <c r="C73" s="173">
        <f>基金残高に係る経年分析!G56</f>
        <v>781</v>
      </c>
      <c r="D73" s="173">
        <f>基金残高に係る経年分析!H56</f>
        <v>600</v>
      </c>
    </row>
    <row r="74" spans="1:16" x14ac:dyDescent="0.2">
      <c r="A74" s="172" t="s">
        <v>75</v>
      </c>
      <c r="B74" s="173">
        <f>基金残高に係る経年分析!F57</f>
        <v>1535</v>
      </c>
      <c r="C74" s="173">
        <f>基金残高に係る経年分析!G57</f>
        <v>1567</v>
      </c>
      <c r="D74" s="173">
        <f>基金残高に係る経年分析!H57</f>
        <v>1513</v>
      </c>
    </row>
  </sheetData>
  <sheetProtection algorithmName="SHA-512" hashValue="qG650lmJsFcxsaU1kbG3ZAzckKvgR6J4LnhI3dViGEeLGD8+i5DUCP/XqxX0IjRUdYUQHYh7VTZ3SYa+es+PKQ==" saltValue="mWb0GnZ+XZM1GTBeChZM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dcterms:created xsi:type="dcterms:W3CDTF">2025-02-19T04:26:53Z</dcterms:created>
  <dcterms:modified xsi:type="dcterms:W3CDTF">2025-03-21T01:40:12Z</dcterms:modified>
  <cp:category/>
</cp:coreProperties>
</file>