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36fileshare.tksm-lan.local\400B01000企業局経営企画戦略課\長期保存\予算経理担当\◆調査回答（県関係）\財政課\R6\回答済\R70128〆公営企業に係る経営比較分析表\回答案\"/>
    </mc:Choice>
  </mc:AlternateContent>
  <workbookProtection workbookAlgorithmName="SHA-512" workbookHashValue="ElUZ+G+eczScU+E76UNjxKB5n3tR0bR0lc4lKOnGaAwvfeS4t71Q2QF+kXMn6J0NSeuN1C0UfoXR9IB3a4x86A==" workbookSaltValue="Z+i/jLLLNo0x55Rw+3DsQQ==" workbookSpinCount="100000" lockStructure="1"/>
  <bookViews>
    <workbookView xWindow="0" yWindow="0" windowWidth="23040" windowHeight="9216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CS30" i="4" s="1"/>
  <c r="E11" i="5"/>
  <c r="IE76" i="4" s="1"/>
  <c r="B11" i="5"/>
  <c r="U30" i="4" s="1"/>
  <c r="DT7" i="5"/>
  <c r="MA32" i="4" s="1"/>
  <c r="DS7" i="5"/>
  <c r="DR7" i="5"/>
  <c r="DQ7" i="5"/>
  <c r="DP7" i="5"/>
  <c r="JC32" i="4" s="1"/>
  <c r="DO7" i="5"/>
  <c r="DN7" i="5"/>
  <c r="LH31" i="4" s="1"/>
  <c r="DM7" i="5"/>
  <c r="KO31" i="4" s="1"/>
  <c r="DL7" i="5"/>
  <c r="JV31" i="4" s="1"/>
  <c r="DK7" i="5"/>
  <c r="DI7" i="5"/>
  <c r="MI78" i="4" s="1"/>
  <c r="DH7" i="5"/>
  <c r="LT78" i="4" s="1"/>
  <c r="DG7" i="5"/>
  <c r="LE78" i="4" s="1"/>
  <c r="DF7" i="5"/>
  <c r="DE7" i="5"/>
  <c r="KA78" i="4" s="1"/>
  <c r="DD7" i="5"/>
  <c r="DC7" i="5"/>
  <c r="LT77" i="4" s="1"/>
  <c r="DB7" i="5"/>
  <c r="DA7" i="5"/>
  <c r="CZ7" i="5"/>
  <c r="CX7" i="5"/>
  <c r="IT78" i="4" s="1"/>
  <c r="CW7" i="5"/>
  <c r="CV7" i="5"/>
  <c r="CU7" i="5"/>
  <c r="HA78" i="4" s="1"/>
  <c r="CT7" i="5"/>
  <c r="GL78" i="4" s="1"/>
  <c r="CS7" i="5"/>
  <c r="CR7" i="5"/>
  <c r="CQ7" i="5"/>
  <c r="CP7" i="5"/>
  <c r="CO7" i="5"/>
  <c r="CN7" i="5"/>
  <c r="CV76" i="4" s="1"/>
  <c r="CM7" i="5"/>
  <c r="CK7" i="5"/>
  <c r="BZ78" i="4" s="1"/>
  <c r="CJ7" i="5"/>
  <c r="CI7" i="5"/>
  <c r="AV78" i="4" s="1"/>
  <c r="CH7" i="5"/>
  <c r="AG78" i="4" s="1"/>
  <c r="CG7" i="5"/>
  <c r="R78" i="4" s="1"/>
  <c r="CF7" i="5"/>
  <c r="CE7" i="5"/>
  <c r="CD7" i="5"/>
  <c r="CC7" i="5"/>
  <c r="AG77" i="4" s="1"/>
  <c r="CB7" i="5"/>
  <c r="BZ7" i="5"/>
  <c r="BY7" i="5"/>
  <c r="LH53" i="4" s="1"/>
  <c r="BX7" i="5"/>
  <c r="KO53" i="4" s="1"/>
  <c r="BW7" i="5"/>
  <c r="BV7" i="5"/>
  <c r="BU7" i="5"/>
  <c r="BT7" i="5"/>
  <c r="BS7" i="5"/>
  <c r="BR7" i="5"/>
  <c r="BQ7" i="5"/>
  <c r="BO7" i="5"/>
  <c r="HJ53" i="4" s="1"/>
  <c r="BN7" i="5"/>
  <c r="BM7" i="5"/>
  <c r="BL7" i="5"/>
  <c r="BK7" i="5"/>
  <c r="EL53" i="4" s="1"/>
  <c r="BJ7" i="5"/>
  <c r="BI7" i="5"/>
  <c r="GQ52" i="4" s="1"/>
  <c r="BH7" i="5"/>
  <c r="FX52" i="4" s="1"/>
  <c r="BG7" i="5"/>
  <c r="FE52" i="4" s="1"/>
  <c r="BF7" i="5"/>
  <c r="BD7" i="5"/>
  <c r="BC7" i="5"/>
  <c r="BB7" i="5"/>
  <c r="BA7" i="5"/>
  <c r="AZ7" i="5"/>
  <c r="AY7" i="5"/>
  <c r="CS52" i="4" s="1"/>
  <c r="AX7" i="5"/>
  <c r="BZ52" i="4" s="1"/>
  <c r="AW7" i="5"/>
  <c r="AV7" i="5"/>
  <c r="AU7" i="5"/>
  <c r="U52" i="4" s="1"/>
  <c r="AS7" i="5"/>
  <c r="HJ32" i="4" s="1"/>
  <c r="AR7" i="5"/>
  <c r="AQ7" i="5"/>
  <c r="AP7" i="5"/>
  <c r="FE32" i="4" s="1"/>
  <c r="AO7" i="5"/>
  <c r="EL32" i="4" s="1"/>
  <c r="AN7" i="5"/>
  <c r="AM7" i="5"/>
  <c r="AL7" i="5"/>
  <c r="AK7" i="5"/>
  <c r="AJ7" i="5"/>
  <c r="AH7" i="5"/>
  <c r="AG7" i="5"/>
  <c r="AF7" i="5"/>
  <c r="BG32" i="4" s="1"/>
  <c r="AE7" i="5"/>
  <c r="AD7" i="5"/>
  <c r="AC7" i="5"/>
  <c r="CS31" i="4" s="1"/>
  <c r="AB7" i="5"/>
  <c r="BZ31" i="4" s="1"/>
  <c r="AA7" i="5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DU10" i="4" s="1"/>
  <c r="Q7" i="5"/>
  <c r="CF10" i="4" s="1"/>
  <c r="P7" i="5"/>
  <c r="O7" i="5"/>
  <c r="N7" i="5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D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C88" i="4"/>
  <c r="B88" i="4"/>
  <c r="KP78" i="4"/>
  <c r="IE78" i="4"/>
  <c r="HP78" i="4"/>
  <c r="BK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R77" i="4"/>
  <c r="KA76" i="4"/>
  <c r="IT76" i="4"/>
  <c r="GL76" i="4"/>
  <c r="CV67" i="4"/>
  <c r="MA53" i="4"/>
  <c r="JV53" i="4"/>
  <c r="JC53" i="4"/>
  <c r="GQ53" i="4"/>
  <c r="FX53" i="4"/>
  <c r="FE53" i="4"/>
  <c r="CS53" i="4"/>
  <c r="BZ53" i="4"/>
  <c r="BG53" i="4"/>
  <c r="AN53" i="4"/>
  <c r="U53" i="4"/>
  <c r="MA52" i="4"/>
  <c r="LH52" i="4"/>
  <c r="KO52" i="4"/>
  <c r="JV52" i="4"/>
  <c r="JC52" i="4"/>
  <c r="HJ52" i="4"/>
  <c r="EL52" i="4"/>
  <c r="BG52" i="4"/>
  <c r="AN52" i="4"/>
  <c r="EL51" i="4"/>
  <c r="CS51" i="4"/>
  <c r="U51" i="4"/>
  <c r="LH32" i="4"/>
  <c r="KO32" i="4"/>
  <c r="JV32" i="4"/>
  <c r="GQ32" i="4"/>
  <c r="FX32" i="4"/>
  <c r="CS32" i="4"/>
  <c r="BZ32" i="4"/>
  <c r="AN32" i="4"/>
  <c r="U32" i="4"/>
  <c r="MA31" i="4"/>
  <c r="JC31" i="4"/>
  <c r="HJ31" i="4"/>
  <c r="GQ31" i="4"/>
  <c r="FX31" i="4"/>
  <c r="FE31" i="4"/>
  <c r="EL31" i="4"/>
  <c r="BG31" i="4"/>
  <c r="JC30" i="4"/>
  <c r="HJ30" i="4"/>
  <c r="EL30" i="4"/>
  <c r="JQ10" i="4"/>
  <c r="HX10" i="4"/>
  <c r="B10" i="4"/>
  <c r="HX8" i="4"/>
  <c r="FJ8" i="4"/>
  <c r="AQ8" i="4"/>
  <c r="B8" i="4"/>
  <c r="LE76" i="4" l="1"/>
  <c r="FX51" i="4"/>
  <c r="KO30" i="4"/>
  <c r="HP76" i="4"/>
  <c r="BG51" i="4"/>
  <c r="FX30" i="4"/>
  <c r="BG30" i="4"/>
  <c r="AV76" i="4"/>
  <c r="KO51" i="4"/>
  <c r="LH30" i="4"/>
  <c r="GQ51" i="4"/>
  <c r="LT76" i="4"/>
  <c r="MA30" i="4"/>
  <c r="HJ51" i="4"/>
  <c r="LH51" i="4"/>
  <c r="BK76" i="4"/>
  <c r="MI76" i="4"/>
  <c r="BZ30" i="4"/>
  <c r="JC51" i="4"/>
  <c r="MA51" i="4"/>
  <c r="R76" i="4"/>
  <c r="BZ76" i="4"/>
  <c r="C11" i="5"/>
  <c r="GQ30" i="4"/>
  <c r="BZ51" i="4"/>
  <c r="AG76" i="4" l="1"/>
  <c r="JV51" i="4"/>
  <c r="KP76" i="4"/>
  <c r="FE51" i="4"/>
  <c r="JV30" i="4"/>
  <c r="HA76" i="4"/>
  <c r="AN51" i="4"/>
  <c r="FE30" i="4"/>
  <c r="AN30" i="4"/>
</calcChain>
</file>

<file path=xl/sharedStrings.xml><?xml version="1.0" encoding="utf-8"?>
<sst xmlns="http://schemas.openxmlformats.org/spreadsheetml/2006/main" count="232" uniqueCount="132">
  <si>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</si>
  <si>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</si>
  <si>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</si>
  <si>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</si>
  <si>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</si>
  <si>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</si>
  <si>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</si>
  <si>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</si>
  <si>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</si>
  <si>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</si>
  <si>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</si>
  <si>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</si>
  <si>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</si>
  <si>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</si>
  <si>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</si>
  <si>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</si>
  <si>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</si>
  <si>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</si>
  <si>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</si>
  <si>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</si>
  <si>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</si>
  <si>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</si>
  <si>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</si>
  <si>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</si>
  <si>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</si>
  <si>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</si>
  <si>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</si>
  <si>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</si>
  <si>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</si>
  <si>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</si>
  <si>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</si>
  <si>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</si>
  <si>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</si>
  <si>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</si>
  <si>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</si>
  <si>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</si>
  <si>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</si>
  <si>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</si>
  <si>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</si>
  <si>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</si>
  <si>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</si>
  <si>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</si>
  <si>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</si>
  <si>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</si>
  <si>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</si>
  <si>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</si>
  <si>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</si>
  <si>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</si>
  <si>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</si>
  <si>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</si>
  <si>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</si>
  <si>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</si>
  <si>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</si>
  <si>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</si>
  <si>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</si>
  <si>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</si>
  <si>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</si>
  <si>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</si>
  <si>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</si>
  <si>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</si>
  <si>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</si>
  <si>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</si>
  <si>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</si>
  <si>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</si>
  <si>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</si>
  <si>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</si>
  <si>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</si>
  <si>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</si>
  <si>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</si>
  <si>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</si>
  <si>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</si>
  <si>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</si>
  <si>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</si>
  <si>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</si>
  <si>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</si>
  <si>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</si>
  <si>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</si>
  <si>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</si>
  <si>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</si>
  <si>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</si>
  <si>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</si>
  <si>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</si>
  <si>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</si>
  <si>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</si>
  <si>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</si>
  <si>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</si>
  <si>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</si>
  <si>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</si>
  <si>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</si>
  <si>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</si>
  <si>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</si>
  <si>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</si>
  <si>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</si>
  <si>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</si>
  <si>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</si>
  <si>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</si>
  <si>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</si>
  <si>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</si>
  <si>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</si>
  <si>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</si>
  <si>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</si>
  <si>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</si>
  <si>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</si>
  <si>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</si>
  <si>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</si>
  <si>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</si>
  <si>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</si>
  <si>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</si>
  <si>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</si>
  <si>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</si>
  <si>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</si>
  <si>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</si>
  <si>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松茂駐車場</t>
  </si>
  <si>
    <t>法適用</t>
  </si>
  <si>
    <t>駐車場整備事業</t>
  </si>
  <si>
    <t>-</t>
  </si>
  <si>
    <t>Ａ３Ｂ２</t>
  </si>
  <si>
    <t>自治体職員</t>
  </si>
  <si>
    <t>届出駐車場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</si>
  <si>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</si>
  <si>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</si>
  <si>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</si>
  <si>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</si>
  <si>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</si>
  <si>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</si>
  <si>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</si>
  <si>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</si>
  <si>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</si>
  <si>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
　機械設備等の老朽化により、全国平均より高くなっているが、計画に基づいて令和２年度に自動車管制装置等の取替工事を実施したため改善している。
⑧設備投資見込額
　経営計画に沿って、令和２年度に施設の維持に必要な設備投資を行ったため、大幅に減少した。</t>
    <rPh sb="1" eb="3">
      <t>ユウケイ</t>
    </rPh>
    <rPh sb="3" eb="5">
      <t>コテイ</t>
    </rPh>
    <rPh sb="5" eb="7">
      <t>シサン</t>
    </rPh>
    <rPh sb="7" eb="9">
      <t>ゲンカ</t>
    </rPh>
    <rPh sb="9" eb="12">
      <t>ショウキャクリツ</t>
    </rPh>
    <rPh sb="14" eb="16">
      <t>キカイ</t>
    </rPh>
    <rPh sb="16" eb="19">
      <t>セツビトウ</t>
    </rPh>
    <rPh sb="20" eb="23">
      <t>ロウキュウカ</t>
    </rPh>
    <rPh sb="27" eb="29">
      <t>ゼンコク</t>
    </rPh>
    <rPh sb="29" eb="31">
      <t>ヘイキン</t>
    </rPh>
    <rPh sb="33" eb="34">
      <t>タカ</t>
    </rPh>
    <rPh sb="49" eb="51">
      <t>レイワ</t>
    </rPh>
    <rPh sb="52" eb="54">
      <t>ネンド</t>
    </rPh>
    <rPh sb="55" eb="58">
      <t>ジドウシャ</t>
    </rPh>
    <rPh sb="58" eb="60">
      <t>カンセイ</t>
    </rPh>
    <rPh sb="60" eb="62">
      <t>ソウチ</t>
    </rPh>
    <rPh sb="62" eb="63">
      <t>トウ</t>
    </rPh>
    <rPh sb="64" eb="66">
      <t>トリカ</t>
    </rPh>
    <rPh sb="66" eb="68">
      <t>コウジ</t>
    </rPh>
    <rPh sb="69" eb="71">
      <t>ジッシ</t>
    </rPh>
    <rPh sb="75" eb="77">
      <t>カイゼン</t>
    </rPh>
    <rPh sb="84" eb="86">
      <t>セツビ</t>
    </rPh>
    <rPh sb="86" eb="88">
      <t>トウシ</t>
    </rPh>
    <rPh sb="88" eb="90">
      <t>ミコ</t>
    </rPh>
    <rPh sb="90" eb="91">
      <t>ガク</t>
    </rPh>
    <rPh sb="93" eb="95">
      <t>ケイエイ</t>
    </rPh>
    <rPh sb="95" eb="97">
      <t>ケイカク</t>
    </rPh>
    <rPh sb="98" eb="99">
      <t>ソ</t>
    </rPh>
    <rPh sb="102" eb="104">
      <t>レイワ</t>
    </rPh>
    <rPh sb="105" eb="107">
      <t>ネンド</t>
    </rPh>
    <rPh sb="108" eb="110">
      <t>シセツ</t>
    </rPh>
    <rPh sb="111" eb="113">
      <t>イジ</t>
    </rPh>
    <rPh sb="114" eb="116">
      <t>ヒツヨウ</t>
    </rPh>
    <rPh sb="117" eb="119">
      <t>セツビ</t>
    </rPh>
    <rPh sb="119" eb="121">
      <t>トウシ</t>
    </rPh>
    <rPh sb="122" eb="123">
      <t>オコナ</t>
    </rPh>
    <rPh sb="128" eb="130">
      <t>オオハバ</t>
    </rPh>
    <rPh sb="131" eb="133">
      <t>ゲンショウ</t>
    </rPh>
    <phoneticPr fontId="5"/>
  </si>
  <si>
    <t xml:space="preserve">　
 今後の経営にあたっては、令和３年度改定の経営戦略(平成29年度～令和8年度)に基づき、効率的な経営に努める。
　また、駐車場周辺の環境変化も注視しつつ、指定管理者との連携の下、利用者のニーズを的確に把握し、利用促進につながる取組を推進する。　
</t>
    <phoneticPr fontId="5"/>
  </si>
  <si>
    <t>①経常収支比率
　料金収入等の収益や修繕費等の費用の増減により、年度によって変動があるが、令和５年度は、新型コロナウイルス感染症の５類感染症移行の影響により、令和２年度から続いていた赤字が解消され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令和２年度は、新型コロナウイルス感染症の影響により、純損失を計上しマイナスとなったが、令和３年度以降は徐々に回復し、全国平均より高い水準となっている。</t>
    <rPh sb="246" eb="248">
      <t>レイワ</t>
    </rPh>
    <rPh sb="249" eb="251">
      <t>ネンド</t>
    </rPh>
    <rPh sb="251" eb="253">
      <t>イコウ</t>
    </rPh>
    <rPh sb="254" eb="256">
      <t>ジョジョ</t>
    </rPh>
    <rPh sb="257" eb="259">
      <t>カイフク</t>
    </rPh>
    <rPh sb="261" eb="263">
      <t>ゼンコク</t>
    </rPh>
    <rPh sb="263" eb="265">
      <t>ヘイキン</t>
    </rPh>
    <rPh sb="267" eb="268">
      <t>タカ</t>
    </rPh>
    <rPh sb="269" eb="271">
      <t>スイジュン</t>
    </rPh>
    <phoneticPr fontId="5"/>
  </si>
  <si>
    <t>⑪稼働率
　低料金の民間駐車場が周辺地域に多数進出したことにより、有料駐車場の利用が低迷。
　料金改定等により、一旦、増加に転じたが、新型コロナウイルス感染症の影響により、令和２年２月末から利用台数が激減した。その後、新型コロナウイルス感染症の５類感染症移行の影響により稼働率は徐々に回復している。</t>
    <rPh sb="1" eb="4">
      <t>カドウリツ</t>
    </rPh>
    <rPh sb="6" eb="9">
      <t>テイリョウキン</t>
    </rPh>
    <rPh sb="10" eb="12">
      <t>ミンカン</t>
    </rPh>
    <rPh sb="12" eb="15">
      <t>チュウシャジョウ</t>
    </rPh>
    <rPh sb="16" eb="18">
      <t>シュウヘン</t>
    </rPh>
    <rPh sb="18" eb="20">
      <t>チイキ</t>
    </rPh>
    <rPh sb="21" eb="23">
      <t>タスウ</t>
    </rPh>
    <rPh sb="23" eb="25">
      <t>シンシュツ</t>
    </rPh>
    <rPh sb="33" eb="35">
      <t>ユウリョウ</t>
    </rPh>
    <rPh sb="35" eb="38">
      <t>チュウシャジョウ</t>
    </rPh>
    <rPh sb="39" eb="41">
      <t>リヨウ</t>
    </rPh>
    <rPh sb="42" eb="44">
      <t>テイメイ</t>
    </rPh>
    <rPh sb="47" eb="49">
      <t>リョウキン</t>
    </rPh>
    <rPh sb="49" eb="51">
      <t>カイテイ</t>
    </rPh>
    <rPh sb="51" eb="52">
      <t>トウ</t>
    </rPh>
    <rPh sb="56" eb="58">
      <t>イッタン</t>
    </rPh>
    <rPh sb="59" eb="61">
      <t>ゾウカ</t>
    </rPh>
    <rPh sb="62" eb="63">
      <t>テン</t>
    </rPh>
    <rPh sb="67" eb="69">
      <t>シンガタ</t>
    </rPh>
    <rPh sb="76" eb="78">
      <t>カンセン</t>
    </rPh>
    <rPh sb="78" eb="79">
      <t>ショウ</t>
    </rPh>
    <rPh sb="80" eb="82">
      <t>エイキョウ</t>
    </rPh>
    <rPh sb="86" eb="88">
      <t>レイワ</t>
    </rPh>
    <rPh sb="89" eb="90">
      <t>ネン</t>
    </rPh>
    <rPh sb="91" eb="92">
      <t>ガツ</t>
    </rPh>
    <rPh sb="92" eb="93">
      <t>マツ</t>
    </rPh>
    <rPh sb="95" eb="97">
      <t>リヨウ</t>
    </rPh>
    <rPh sb="97" eb="99">
      <t>ダイスウ</t>
    </rPh>
    <rPh sb="100" eb="102">
      <t>ゲキゲン</t>
    </rPh>
    <rPh sb="107" eb="108">
      <t>ゴ</t>
    </rPh>
    <rPh sb="135" eb="138">
      <t>カドウリツ</t>
    </rPh>
    <rPh sb="139" eb="141">
      <t>ジョジョ</t>
    </rPh>
    <rPh sb="142" eb="144">
      <t>カイフク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</si>
</sst>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519.79999999999995</c:v>
                </c:pt>
                <c:pt idx="1">
                  <c:v>29.3</c:v>
                </c:pt>
                <c:pt idx="2">
                  <c:v>47.9</c:v>
                </c:pt>
                <c:pt idx="3">
                  <c:v>82.5</c:v>
                </c:pt>
                <c:pt idx="4">
                  <c:v>139.30000000000001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A-4497-8859-83BB467D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253.2</c:v>
                </c:pt>
                <c:pt idx="1">
                  <c:v>90.6</c:v>
                </c:pt>
                <c:pt idx="2">
                  <c:v>95.5</c:v>
                </c:pt>
                <c:pt idx="3">
                  <c:v>101.1</c:v>
                </c:pt>
                <c:pt idx="4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A-4497-8859-83BB467D9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A-46EA-B228-F1D0CAF3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8A-46EA-B228-F1D0CAF3B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9-42EB-BB47-C8FCDDD7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9-42EB-BB47-C8FCDDD7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87.2</c:v>
                </c:pt>
                <c:pt idx="1">
                  <c:v>47.7</c:v>
                </c:pt>
                <c:pt idx="2">
                  <c:v>51.8</c:v>
                </c:pt>
                <c:pt idx="3">
                  <c:v>55.5</c:v>
                </c:pt>
                <c:pt idx="4">
                  <c:v>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F-4A8B-9B6D-3DDD6374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30</c:v>
                </c:pt>
                <c:pt idx="2">
                  <c:v>36.6</c:v>
                </c:pt>
                <c:pt idx="3">
                  <c:v>42.4</c:v>
                </c:pt>
                <c:pt idx="4">
                  <c:v>48.8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F-4A8B-9B6D-3DDD6374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9-48A6-9248-BA7769A1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9-48A6-9248-BA7769A1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C-4807-93B2-7AE0D581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807-93B2-7AE0D581B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23.5</c:v>
                </c:pt>
                <c:pt idx="2">
                  <c:v>31.3</c:v>
                </c:pt>
                <c:pt idx="3">
                  <c:v>52.6</c:v>
                </c:pt>
                <c:pt idx="4">
                  <c:v>69.599999999999994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8-4F30-BCC4-AC39F00B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94.3</c:v>
                </c:pt>
                <c:pt idx="1">
                  <c:v>65.5</c:v>
                </c:pt>
                <c:pt idx="2">
                  <c:v>66.5</c:v>
                </c:pt>
                <c:pt idx="3">
                  <c:v>75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8-4F30-BCC4-AC39F00B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91.5</c:v>
                </c:pt>
                <c:pt idx="1">
                  <c:v>-195.2</c:v>
                </c:pt>
                <c:pt idx="2">
                  <c:v>78.599999999999994</c:v>
                </c:pt>
                <c:pt idx="3">
                  <c:v>86.7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BA9-912E-FCCE6D1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59.5</c:v>
                </c:pt>
                <c:pt idx="1">
                  <c:v>-40.799999999999997</c:v>
                </c:pt>
                <c:pt idx="2">
                  <c:v>71</c:v>
                </c:pt>
                <c:pt idx="3">
                  <c:v>27.9</c:v>
                </c:pt>
                <c:pt idx="4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8-4BA9-912E-FCCE6D138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3924</c:v>
                </c:pt>
                <c:pt idx="1">
                  <c:v>-4131</c:v>
                </c:pt>
                <c:pt idx="2">
                  <c:v>2272</c:v>
                </c:pt>
                <c:pt idx="3">
                  <c:v>4179</c:v>
                </c:pt>
                <c:pt idx="4">
                  <c:v>7450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5-4166-B281-F0F46FD9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7824</c:v>
                </c:pt>
                <c:pt idx="1">
                  <c:v>-112</c:v>
                </c:pt>
                <c:pt idx="2">
                  <c:v>-1240</c:v>
                </c:pt>
                <c:pt idx="3">
                  <c:v>2754</c:v>
                </c:pt>
                <c:pt idx="4">
                  <c:v>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5-4166-B281-F0F46FD90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【27,207】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Q1" zoomScale="80" zoomScaleNormal="80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2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2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3" t="str">
        <f>データ!H6&amp;"　"&amp;データ!I6</f>
        <v>徳島県　松茂駐車場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2" t="s">
        <v>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4"/>
      <c r="AQ7" s="122" t="s">
        <v>2</v>
      </c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4"/>
      <c r="CF7" s="122" t="s">
        <v>3</v>
      </c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4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5" t="s">
        <v>5</v>
      </c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5" t="s">
        <v>6</v>
      </c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 t="s">
        <v>7</v>
      </c>
      <c r="JR7" s="125"/>
      <c r="JS7" s="125"/>
      <c r="JT7" s="125"/>
      <c r="JU7" s="125"/>
      <c r="JV7" s="125"/>
      <c r="JW7" s="125"/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 t="s">
        <v>8</v>
      </c>
      <c r="LK7" s="125"/>
      <c r="LL7" s="125"/>
      <c r="LM7" s="125"/>
      <c r="LN7" s="125"/>
      <c r="LO7" s="125"/>
      <c r="LP7" s="125"/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3"/>
      <c r="ND7" s="135" t="s">
        <v>9</v>
      </c>
      <c r="NE7" s="136"/>
      <c r="NF7" s="136"/>
      <c r="NG7" s="136"/>
      <c r="NH7" s="136"/>
      <c r="NI7" s="136"/>
      <c r="NJ7" s="136"/>
      <c r="NK7" s="136"/>
      <c r="NL7" s="136"/>
      <c r="NM7" s="136"/>
      <c r="NN7" s="136"/>
      <c r="NO7" s="136"/>
      <c r="NP7" s="136"/>
      <c r="NQ7" s="137"/>
    </row>
    <row r="8" spans="1:382" ht="18.75" customHeight="1" x14ac:dyDescent="0.2">
      <c r="A8" s="2"/>
      <c r="B8" s="116" t="str">
        <f>データ!J7</f>
        <v>法適用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8"/>
      <c r="AQ8" s="116" t="str">
        <f>データ!K7</f>
        <v>駐車場整備事業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8"/>
      <c r="CF8" s="116" t="str">
        <f>データ!L7</f>
        <v>-</v>
      </c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8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自治体職員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9">
        <f>データ!U7</f>
        <v>2870</v>
      </c>
      <c r="LK8" s="119"/>
      <c r="LL8" s="119"/>
      <c r="LM8" s="119"/>
      <c r="LN8" s="119"/>
      <c r="LO8" s="119"/>
      <c r="LP8" s="119"/>
      <c r="LQ8" s="119"/>
      <c r="LR8" s="119"/>
      <c r="LS8" s="119"/>
      <c r="LT8" s="119"/>
      <c r="LU8" s="119"/>
      <c r="LV8" s="119"/>
      <c r="LW8" s="119"/>
      <c r="LX8" s="119"/>
      <c r="LY8" s="119"/>
      <c r="LZ8" s="119"/>
      <c r="MA8" s="119"/>
      <c r="MB8" s="119"/>
      <c r="MC8" s="119"/>
      <c r="MD8" s="119"/>
      <c r="ME8" s="119"/>
      <c r="MF8" s="119"/>
      <c r="MG8" s="119"/>
      <c r="MH8" s="119"/>
      <c r="MI8" s="119"/>
      <c r="MJ8" s="119"/>
      <c r="MK8" s="119"/>
      <c r="ML8" s="119"/>
      <c r="MM8" s="119"/>
      <c r="MN8" s="119"/>
      <c r="MO8" s="119"/>
      <c r="MP8" s="119"/>
      <c r="MQ8" s="119"/>
      <c r="MR8" s="119"/>
      <c r="MS8" s="119"/>
      <c r="MT8" s="119"/>
      <c r="MU8" s="119"/>
      <c r="MV8" s="119"/>
      <c r="MW8" s="119"/>
      <c r="MX8" s="119"/>
      <c r="MY8" s="119"/>
      <c r="MZ8" s="119"/>
      <c r="NA8" s="119"/>
      <c r="NB8" s="119"/>
      <c r="NC8" s="3"/>
      <c r="ND8" s="130" t="s">
        <v>10</v>
      </c>
      <c r="NE8" s="131"/>
      <c r="NF8" s="120" t="s">
        <v>11</v>
      </c>
      <c r="NG8" s="120"/>
      <c r="NH8" s="120"/>
      <c r="NI8" s="120"/>
      <c r="NJ8" s="120"/>
      <c r="NK8" s="120"/>
      <c r="NL8" s="120"/>
      <c r="NM8" s="120"/>
      <c r="NN8" s="120"/>
      <c r="NO8" s="120"/>
      <c r="NP8" s="120"/>
      <c r="NQ8" s="121"/>
    </row>
    <row r="9" spans="1:382" ht="18.75" customHeight="1" x14ac:dyDescent="0.2">
      <c r="A9" s="2"/>
      <c r="B9" s="122" t="s">
        <v>12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4"/>
      <c r="AQ9" s="122" t="s">
        <v>13</v>
      </c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4"/>
      <c r="CF9" s="122" t="s">
        <v>14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123"/>
      <c r="DJ9" s="123"/>
      <c r="DK9" s="123"/>
      <c r="DL9" s="123"/>
      <c r="DM9" s="123"/>
      <c r="DN9" s="123"/>
      <c r="DO9" s="123"/>
      <c r="DP9" s="123"/>
      <c r="DQ9" s="123"/>
      <c r="DR9" s="123"/>
      <c r="DS9" s="123"/>
      <c r="DT9" s="124"/>
      <c r="DU9" s="125" t="s">
        <v>15</v>
      </c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5" t="s">
        <v>16</v>
      </c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 t="s">
        <v>17</v>
      </c>
      <c r="JR9" s="125"/>
      <c r="JS9" s="125"/>
      <c r="JT9" s="125"/>
      <c r="JU9" s="125"/>
      <c r="JV9" s="125"/>
      <c r="JW9" s="125"/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 t="s">
        <v>18</v>
      </c>
      <c r="LK9" s="125"/>
      <c r="LL9" s="125"/>
      <c r="LM9" s="125"/>
      <c r="LN9" s="125"/>
      <c r="LO9" s="125"/>
      <c r="LP9" s="125"/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3"/>
      <c r="ND9" s="126" t="s">
        <v>19</v>
      </c>
      <c r="NE9" s="127"/>
      <c r="NF9" s="128" t="s">
        <v>20</v>
      </c>
      <c r="NG9" s="128"/>
      <c r="NH9" s="128"/>
      <c r="NI9" s="128"/>
      <c r="NJ9" s="128"/>
      <c r="NK9" s="128"/>
      <c r="NL9" s="128"/>
      <c r="NM9" s="128"/>
      <c r="NN9" s="128"/>
      <c r="NO9" s="128"/>
      <c r="NP9" s="128"/>
      <c r="NQ9" s="129"/>
    </row>
    <row r="10" spans="1:382" ht="18.75" customHeight="1" x14ac:dyDescent="0.2">
      <c r="A10" s="2"/>
      <c r="B10" s="110">
        <f>データ!O7</f>
        <v>93.8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  <c r="AQ10" s="113" t="s">
        <v>118</v>
      </c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5"/>
      <c r="CF10" s="116" t="str">
        <f>データ!Q7</f>
        <v>広場式</v>
      </c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8"/>
      <c r="DU10" s="119">
        <f>データ!R7</f>
        <v>21</v>
      </c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9">
        <f>データ!V7</f>
        <v>230</v>
      </c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  <c r="IZ10" s="119"/>
      <c r="JA10" s="119"/>
      <c r="JB10" s="119"/>
      <c r="JC10" s="119"/>
      <c r="JD10" s="119"/>
      <c r="JE10" s="119"/>
      <c r="JF10" s="119"/>
      <c r="JG10" s="119"/>
      <c r="JH10" s="119"/>
      <c r="JI10" s="119"/>
      <c r="JJ10" s="119"/>
      <c r="JK10" s="119"/>
      <c r="JL10" s="119"/>
      <c r="JM10" s="119"/>
      <c r="JN10" s="119"/>
      <c r="JO10" s="119"/>
      <c r="JP10" s="119"/>
      <c r="JQ10" s="119">
        <f>データ!W7</f>
        <v>100</v>
      </c>
      <c r="JR10" s="119"/>
      <c r="JS10" s="119"/>
      <c r="JT10" s="119"/>
      <c r="JU10" s="119"/>
      <c r="JV10" s="119"/>
      <c r="JW10" s="119"/>
      <c r="JX10" s="119"/>
      <c r="JY10" s="119"/>
      <c r="JZ10" s="119"/>
      <c r="KA10" s="119"/>
      <c r="KB10" s="119"/>
      <c r="KC10" s="119"/>
      <c r="KD10" s="119"/>
      <c r="KE10" s="119"/>
      <c r="KF10" s="119"/>
      <c r="KG10" s="119"/>
      <c r="KH10" s="119"/>
      <c r="KI10" s="119"/>
      <c r="KJ10" s="119"/>
      <c r="KK10" s="119"/>
      <c r="KL10" s="119"/>
      <c r="KM10" s="119"/>
      <c r="KN10" s="119"/>
      <c r="KO10" s="119"/>
      <c r="KP10" s="119"/>
      <c r="KQ10" s="119"/>
      <c r="KR10" s="119"/>
      <c r="KS10" s="119"/>
      <c r="KT10" s="119"/>
      <c r="KU10" s="119"/>
      <c r="KV10" s="119"/>
      <c r="KW10" s="119"/>
      <c r="KX10" s="119"/>
      <c r="KY10" s="119"/>
      <c r="KZ10" s="119"/>
      <c r="LA10" s="119"/>
      <c r="LB10" s="119"/>
      <c r="LC10" s="119"/>
      <c r="LD10" s="119"/>
      <c r="LE10" s="119"/>
      <c r="LF10" s="119"/>
      <c r="LG10" s="119"/>
      <c r="LH10" s="119"/>
      <c r="LI10" s="119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7" t="s">
        <v>130</v>
      </c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9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7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9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7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9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7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9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7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9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7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9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7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9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7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9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7"/>
      <c r="NE23" s="108"/>
      <c r="NF23" s="108"/>
      <c r="NG23" s="108"/>
      <c r="NH23" s="108"/>
      <c r="NI23" s="108"/>
      <c r="NJ23" s="108"/>
      <c r="NK23" s="108"/>
      <c r="NL23" s="108"/>
      <c r="NM23" s="108"/>
      <c r="NN23" s="108"/>
      <c r="NO23" s="108"/>
      <c r="NP23" s="108"/>
      <c r="NQ23" s="108"/>
      <c r="NR23" s="109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7"/>
      <c r="NE24" s="108"/>
      <c r="NF24" s="108"/>
      <c r="NG24" s="108"/>
      <c r="NH24" s="108"/>
      <c r="NI24" s="108"/>
      <c r="NJ24" s="108"/>
      <c r="NK24" s="108"/>
      <c r="NL24" s="108"/>
      <c r="NM24" s="108"/>
      <c r="NN24" s="108"/>
      <c r="NO24" s="108"/>
      <c r="NP24" s="108"/>
      <c r="NQ24" s="108"/>
      <c r="NR24" s="109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7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9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7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9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7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9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7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9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7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9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7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9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519.79999999999995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29.3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47.9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82.5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139.30000000000001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70.900000000000006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23.5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31.3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52.6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69.599999999999994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253.2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90.6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95.5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101.1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115.4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0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0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0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0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0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94.3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65.5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66.5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75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83.5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128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91.5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-195.2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78.599999999999994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86.7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3924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-4131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2272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4179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7450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0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0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0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0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0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59.5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-40.799999999999997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71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27.9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32.4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7824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-112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-1240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2754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519730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3000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>
        <f>データ!CB7</f>
        <v>87.2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>
        <f>データ!CC7</f>
        <v>47.7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>
        <f>データ!CD7</f>
        <v>51.8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>
        <f>データ!CE7</f>
        <v>55.5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>
        <f>データ!CF7</f>
        <v>59.7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>
        <f>データ!CO7</f>
        <v>0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>
        <f>データ!CP7</f>
        <v>0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>
        <f>データ!CQ7</f>
        <v>0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>
        <f>データ!CR7</f>
        <v>0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>
        <f>データ!CS7</f>
        <v>0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>
        <f>データ!CG7</f>
        <v>33.200000000000003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>
        <f>データ!CH7</f>
        <v>30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>
        <f>データ!CI7</f>
        <v>36.6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>
        <f>データ!CJ7</f>
        <v>42.4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>
        <f>データ!CK7</f>
        <v>48.8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>
        <f>データ!CT7</f>
        <v>0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>
        <f>データ!CU7</f>
        <v>0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>
        <f>データ!CV7</f>
        <v>0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>
        <f>データ!CW7</f>
        <v>0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>
        <f>データ!CX7</f>
        <v>0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0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0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【129.0】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【130.9】</v>
      </c>
      <c r="F88" s="34" t="str">
        <f>データ!BP6</f>
        <v>【41.2】</v>
      </c>
      <c r="G88" s="34" t="str">
        <f>データ!CA6</f>
        <v>【27,207】</v>
      </c>
      <c r="H88" s="34" t="str">
        <f>データ!CL6</f>
        <v>【61.5】</v>
      </c>
      <c r="I88" s="34" t="s">
        <v>47</v>
      </c>
      <c r="J88" s="34" t="s">
        <v>47</v>
      </c>
      <c r="K88" s="34" t="str">
        <f>データ!CY6</f>
        <v>【312.3】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5FzAS4yClfcQxc9N6PpsH2tovcVeMIy6V1ddE6as9MZuYSGXII0BbRVszzlccbzw/vp32UP4hlm1h6BNTtakQ==" saltValue="HAT2xMMWRLImlyQqRgdIe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41" t="s">
        <v>57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60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63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64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65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67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68</v>
      </c>
      <c r="CN4" s="147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71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104</v>
      </c>
      <c r="AV5" s="47" t="s">
        <v>100</v>
      </c>
      <c r="AW5" s="47" t="s">
        <v>101</v>
      </c>
      <c r="AX5" s="47" t="s">
        <v>91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100</v>
      </c>
      <c r="BH5" s="47" t="s">
        <v>101</v>
      </c>
      <c r="BI5" s="47" t="s">
        <v>102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104</v>
      </c>
      <c r="BR5" s="47" t="s">
        <v>106</v>
      </c>
      <c r="BS5" s="47" t="s">
        <v>101</v>
      </c>
      <c r="BT5" s="47" t="s">
        <v>102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104</v>
      </c>
      <c r="CC5" s="47" t="s">
        <v>100</v>
      </c>
      <c r="CD5" s="47" t="s">
        <v>101</v>
      </c>
      <c r="CE5" s="47" t="s">
        <v>102</v>
      </c>
      <c r="CF5" s="47" t="s">
        <v>105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8"/>
      <c r="CN5" s="148"/>
      <c r="CO5" s="47" t="s">
        <v>88</v>
      </c>
      <c r="CP5" s="47" t="s">
        <v>100</v>
      </c>
      <c r="CQ5" s="47" t="s">
        <v>107</v>
      </c>
      <c r="CR5" s="47" t="s">
        <v>91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101</v>
      </c>
      <c r="DC5" s="47" t="s">
        <v>102</v>
      </c>
      <c r="DD5" s="47" t="s">
        <v>105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104</v>
      </c>
      <c r="DL5" s="47" t="s">
        <v>89</v>
      </c>
      <c r="DM5" s="47" t="s">
        <v>101</v>
      </c>
      <c r="DN5" s="47" t="s">
        <v>108</v>
      </c>
      <c r="DO5" s="47" t="s">
        <v>103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109</v>
      </c>
      <c r="B6" s="48">
        <f>B8</f>
        <v>2023</v>
      </c>
      <c r="C6" s="48">
        <f t="shared" ref="C6:X6" si="1">C8</f>
        <v>360007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2</v>
      </c>
      <c r="H6" s="48" t="str">
        <f>SUBSTITUTE(H8,"　","")</f>
        <v>徳島県</v>
      </c>
      <c r="I6" s="48" t="str">
        <f t="shared" si="1"/>
        <v>松茂駐車場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自治体職員</v>
      </c>
      <c r="O6" s="49">
        <f t="shared" si="1"/>
        <v>93.8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21</v>
      </c>
      <c r="S6" s="50" t="str">
        <f t="shared" si="1"/>
        <v>公共施設</v>
      </c>
      <c r="T6" s="50" t="str">
        <f t="shared" si="1"/>
        <v>無</v>
      </c>
      <c r="U6" s="51">
        <f t="shared" si="1"/>
        <v>2870</v>
      </c>
      <c r="V6" s="51">
        <f t="shared" si="1"/>
        <v>230</v>
      </c>
      <c r="W6" s="51">
        <f t="shared" si="1"/>
        <v>100</v>
      </c>
      <c r="X6" s="50" t="str">
        <f t="shared" si="1"/>
        <v>利用料金制</v>
      </c>
      <c r="Y6" s="52">
        <f>IF(Y8="-",NA(),Y8)</f>
        <v>519.79999999999995</v>
      </c>
      <c r="Z6" s="52">
        <f t="shared" ref="Z6:AH6" si="2">IF(Z8="-",NA(),Z8)</f>
        <v>29.3</v>
      </c>
      <c r="AA6" s="52">
        <f t="shared" si="2"/>
        <v>47.9</v>
      </c>
      <c r="AB6" s="52">
        <f t="shared" si="2"/>
        <v>82.5</v>
      </c>
      <c r="AC6" s="52">
        <f t="shared" si="2"/>
        <v>139.30000000000001</v>
      </c>
      <c r="AD6" s="52">
        <f t="shared" si="2"/>
        <v>253.2</v>
      </c>
      <c r="AE6" s="52">
        <f t="shared" si="2"/>
        <v>90.6</v>
      </c>
      <c r="AF6" s="52">
        <f t="shared" si="2"/>
        <v>95.5</v>
      </c>
      <c r="AG6" s="52">
        <f t="shared" si="2"/>
        <v>101.1</v>
      </c>
      <c r="AH6" s="52">
        <f t="shared" si="2"/>
        <v>115.4</v>
      </c>
      <c r="AI6" s="49" t="str">
        <f>IF(AI8="-","",IF(AI8="-","【-】","【"&amp;SUBSTITUTE(TEXT(AI8,"#,##0.0"),"-","△")&amp;"】"))</f>
        <v>【129.0】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</v>
      </c>
      <c r="AR6" s="52">
        <f t="shared" si="3"/>
        <v>0</v>
      </c>
      <c r="AS6" s="52">
        <f t="shared" si="3"/>
        <v>0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0</v>
      </c>
      <c r="BC6" s="53">
        <f t="shared" si="4"/>
        <v>0</v>
      </c>
      <c r="BD6" s="53">
        <f t="shared" si="4"/>
        <v>0</v>
      </c>
      <c r="BE6" s="51" t="str">
        <f>IF(BE8="-","",IF(BE8="-","【-】","【"&amp;SUBSTITUTE(TEXT(BE8,"#,##0"),"-","△")&amp;"】"))</f>
        <v>【0】</v>
      </c>
      <c r="BF6" s="52">
        <f>IF(BF8="-",NA(),BF8)</f>
        <v>91.5</v>
      </c>
      <c r="BG6" s="52">
        <f t="shared" ref="BG6:BO6" si="5">IF(BG8="-",NA(),BG8)</f>
        <v>-195.2</v>
      </c>
      <c r="BH6" s="52">
        <f t="shared" si="5"/>
        <v>78.599999999999994</v>
      </c>
      <c r="BI6" s="52">
        <f t="shared" si="5"/>
        <v>86.7</v>
      </c>
      <c r="BJ6" s="52">
        <f t="shared" si="5"/>
        <v>94</v>
      </c>
      <c r="BK6" s="52">
        <f t="shared" si="5"/>
        <v>59.5</v>
      </c>
      <c r="BL6" s="52">
        <f t="shared" si="5"/>
        <v>-40.799999999999997</v>
      </c>
      <c r="BM6" s="52">
        <f t="shared" si="5"/>
        <v>71</v>
      </c>
      <c r="BN6" s="52">
        <f t="shared" si="5"/>
        <v>27.9</v>
      </c>
      <c r="BO6" s="52">
        <f t="shared" si="5"/>
        <v>32.4</v>
      </c>
      <c r="BP6" s="49" t="str">
        <f>IF(BP8="-","",IF(BP8="-","【-】","【"&amp;SUBSTITUTE(TEXT(BP8,"#,##0.0"),"-","△")&amp;"】"))</f>
        <v>【41.2】</v>
      </c>
      <c r="BQ6" s="53">
        <f>IF(BQ8="-",NA(),BQ8)</f>
        <v>3924</v>
      </c>
      <c r="BR6" s="53">
        <f t="shared" ref="BR6:BZ6" si="6">IF(BR8="-",NA(),BR8)</f>
        <v>-4131</v>
      </c>
      <c r="BS6" s="53">
        <f t="shared" si="6"/>
        <v>2272</v>
      </c>
      <c r="BT6" s="53">
        <f t="shared" si="6"/>
        <v>4179</v>
      </c>
      <c r="BU6" s="53">
        <f t="shared" si="6"/>
        <v>7450</v>
      </c>
      <c r="BV6" s="53">
        <f t="shared" si="6"/>
        <v>7824</v>
      </c>
      <c r="BW6" s="53">
        <f t="shared" si="6"/>
        <v>-112</v>
      </c>
      <c r="BX6" s="53">
        <f t="shared" si="6"/>
        <v>-1240</v>
      </c>
      <c r="BY6" s="53">
        <f t="shared" si="6"/>
        <v>2754</v>
      </c>
      <c r="BZ6" s="53">
        <f t="shared" si="6"/>
        <v>4159</v>
      </c>
      <c r="CA6" s="51" t="str">
        <f>IF(CA8="-","",IF(CA8="-","【-】","【"&amp;SUBSTITUTE(TEXT(CA8,"#,##0"),"-","△")&amp;"】"))</f>
        <v>【27,207】</v>
      </c>
      <c r="CB6" s="52">
        <f>IF(CB8="-",NA(),CB8)</f>
        <v>87.2</v>
      </c>
      <c r="CC6" s="52">
        <f t="shared" ref="CC6:CK6" si="7">IF(CC8="-",NA(),CC8)</f>
        <v>47.7</v>
      </c>
      <c r="CD6" s="52">
        <f t="shared" si="7"/>
        <v>51.8</v>
      </c>
      <c r="CE6" s="52">
        <f t="shared" si="7"/>
        <v>55.5</v>
      </c>
      <c r="CF6" s="52">
        <f t="shared" si="7"/>
        <v>59.7</v>
      </c>
      <c r="CG6" s="52">
        <f t="shared" si="7"/>
        <v>33.200000000000003</v>
      </c>
      <c r="CH6" s="52">
        <f t="shared" si="7"/>
        <v>30</v>
      </c>
      <c r="CI6" s="52">
        <f t="shared" si="7"/>
        <v>36.6</v>
      </c>
      <c r="CJ6" s="52">
        <f t="shared" si="7"/>
        <v>42.4</v>
      </c>
      <c r="CK6" s="52">
        <f t="shared" si="7"/>
        <v>48.8</v>
      </c>
      <c r="CL6" s="49" t="str">
        <f>IF(CL8="-","",IF(CL8="-","【-】","【"&amp;SUBSTITUTE(TEXT(CL8,"#,##0.0"),"-","△")&amp;"】"))</f>
        <v>【61.5】</v>
      </c>
      <c r="CM6" s="51">
        <f t="shared" ref="CM6:CN6" si="8">CM8</f>
        <v>519730</v>
      </c>
      <c r="CN6" s="51">
        <f t="shared" si="8"/>
        <v>3000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0</v>
      </c>
      <c r="CR6" s="52">
        <f t="shared" si="9"/>
        <v>0</v>
      </c>
      <c r="CS6" s="52">
        <f t="shared" si="9"/>
        <v>0</v>
      </c>
      <c r="CT6" s="52">
        <f t="shared" si="9"/>
        <v>0</v>
      </c>
      <c r="CU6" s="52">
        <f t="shared" si="9"/>
        <v>0</v>
      </c>
      <c r="CV6" s="52">
        <f t="shared" si="9"/>
        <v>0</v>
      </c>
      <c r="CW6" s="52">
        <f t="shared" si="9"/>
        <v>0</v>
      </c>
      <c r="CX6" s="52">
        <f t="shared" si="9"/>
        <v>0</v>
      </c>
      <c r="CY6" s="49" t="str">
        <f>IF(CY8="-","",IF(CY8="-","【-】","【"&amp;SUBSTITUTE(TEXT(CY8,"#,##0.0"),"-","△")&amp;"】"))</f>
        <v>【312.3】</v>
      </c>
      <c r="CZ6" s="52">
        <f>IF(CZ8="-",NA(),CZ8)</f>
        <v>0</v>
      </c>
      <c r="DA6" s="52">
        <f t="shared" ref="DA6:DI6" si="10">IF(DA8="-",NA(),DA8)</f>
        <v>0</v>
      </c>
      <c r="DB6" s="52">
        <f t="shared" si="10"/>
        <v>0</v>
      </c>
      <c r="DC6" s="52">
        <f t="shared" si="10"/>
        <v>0</v>
      </c>
      <c r="DD6" s="52">
        <f t="shared" si="10"/>
        <v>0</v>
      </c>
      <c r="DE6" s="52">
        <f t="shared" si="10"/>
        <v>0</v>
      </c>
      <c r="DF6" s="52">
        <f t="shared" si="10"/>
        <v>0</v>
      </c>
      <c r="DG6" s="52">
        <f t="shared" si="10"/>
        <v>0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70.900000000000006</v>
      </c>
      <c r="DL6" s="52">
        <f t="shared" ref="DL6:DT6" si="11">IF(DL8="-",NA(),DL8)</f>
        <v>23.5</v>
      </c>
      <c r="DM6" s="52">
        <f t="shared" si="11"/>
        <v>31.3</v>
      </c>
      <c r="DN6" s="52">
        <f t="shared" si="11"/>
        <v>52.6</v>
      </c>
      <c r="DO6" s="52">
        <f t="shared" si="11"/>
        <v>69.599999999999994</v>
      </c>
      <c r="DP6" s="52">
        <f t="shared" si="11"/>
        <v>94.3</v>
      </c>
      <c r="DQ6" s="52">
        <f t="shared" si="11"/>
        <v>65.5</v>
      </c>
      <c r="DR6" s="52">
        <f t="shared" si="11"/>
        <v>66.5</v>
      </c>
      <c r="DS6" s="52">
        <f t="shared" si="11"/>
        <v>75</v>
      </c>
      <c r="DT6" s="52">
        <f t="shared" si="11"/>
        <v>83.5</v>
      </c>
      <c r="DU6" s="49" t="str">
        <f>IF(DU8="-","",IF(DU8="-","【-】","【"&amp;SUBSTITUTE(TEXT(DU8,"#,##0.0"),"-","△")&amp;"】"))</f>
        <v>【130.9】</v>
      </c>
    </row>
    <row r="7" spans="1:125" s="54" customFormat="1" x14ac:dyDescent="0.2">
      <c r="A7" s="37" t="s">
        <v>110</v>
      </c>
      <c r="B7" s="48">
        <f t="shared" ref="B7:X7" si="12">B8</f>
        <v>2023</v>
      </c>
      <c r="C7" s="48">
        <f t="shared" si="12"/>
        <v>360007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2</v>
      </c>
      <c r="H7" s="48" t="str">
        <f t="shared" si="12"/>
        <v>徳島県</v>
      </c>
      <c r="I7" s="48" t="str">
        <f t="shared" si="12"/>
        <v>松茂駐車場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Ａ３Ｂ２</v>
      </c>
      <c r="N7" s="48" t="str">
        <f t="shared" si="12"/>
        <v>自治体職員</v>
      </c>
      <c r="O7" s="49">
        <f t="shared" si="12"/>
        <v>93.8</v>
      </c>
      <c r="P7" s="50" t="str">
        <f t="shared" si="12"/>
        <v>届出駐車場</v>
      </c>
      <c r="Q7" s="50" t="str">
        <f t="shared" si="12"/>
        <v>広場式</v>
      </c>
      <c r="R7" s="51">
        <f t="shared" si="12"/>
        <v>21</v>
      </c>
      <c r="S7" s="50" t="str">
        <f t="shared" si="12"/>
        <v>公共施設</v>
      </c>
      <c r="T7" s="50" t="str">
        <f t="shared" si="12"/>
        <v>無</v>
      </c>
      <c r="U7" s="51">
        <f t="shared" si="12"/>
        <v>2870</v>
      </c>
      <c r="V7" s="51">
        <f t="shared" si="12"/>
        <v>230</v>
      </c>
      <c r="W7" s="51">
        <f t="shared" si="12"/>
        <v>100</v>
      </c>
      <c r="X7" s="50" t="str">
        <f t="shared" si="12"/>
        <v>利用料金制</v>
      </c>
      <c r="Y7" s="52">
        <f>Y8</f>
        <v>519.79999999999995</v>
      </c>
      <c r="Z7" s="52">
        <f t="shared" ref="Z7:AH7" si="13">Z8</f>
        <v>29.3</v>
      </c>
      <c r="AA7" s="52">
        <f t="shared" si="13"/>
        <v>47.9</v>
      </c>
      <c r="AB7" s="52">
        <f t="shared" si="13"/>
        <v>82.5</v>
      </c>
      <c r="AC7" s="52">
        <f t="shared" si="13"/>
        <v>139.30000000000001</v>
      </c>
      <c r="AD7" s="52">
        <f t="shared" si="13"/>
        <v>253.2</v>
      </c>
      <c r="AE7" s="52">
        <f t="shared" si="13"/>
        <v>90.6</v>
      </c>
      <c r="AF7" s="52">
        <f t="shared" si="13"/>
        <v>95.5</v>
      </c>
      <c r="AG7" s="52">
        <f t="shared" si="13"/>
        <v>101.1</v>
      </c>
      <c r="AH7" s="52">
        <f t="shared" si="13"/>
        <v>115.4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</v>
      </c>
      <c r="AR7" s="52">
        <f t="shared" si="14"/>
        <v>0</v>
      </c>
      <c r="AS7" s="52">
        <f t="shared" si="14"/>
        <v>0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0</v>
      </c>
      <c r="BC7" s="53">
        <f t="shared" si="15"/>
        <v>0</v>
      </c>
      <c r="BD7" s="53">
        <f t="shared" si="15"/>
        <v>0</v>
      </c>
      <c r="BE7" s="51"/>
      <c r="BF7" s="52">
        <f>BF8</f>
        <v>91.5</v>
      </c>
      <c r="BG7" s="52">
        <f t="shared" ref="BG7:BO7" si="16">BG8</f>
        <v>-195.2</v>
      </c>
      <c r="BH7" s="52">
        <f t="shared" si="16"/>
        <v>78.599999999999994</v>
      </c>
      <c r="BI7" s="52">
        <f t="shared" si="16"/>
        <v>86.7</v>
      </c>
      <c r="BJ7" s="52">
        <f t="shared" si="16"/>
        <v>94</v>
      </c>
      <c r="BK7" s="52">
        <f t="shared" si="16"/>
        <v>59.5</v>
      </c>
      <c r="BL7" s="52">
        <f t="shared" si="16"/>
        <v>-40.799999999999997</v>
      </c>
      <c r="BM7" s="52">
        <f t="shared" si="16"/>
        <v>71</v>
      </c>
      <c r="BN7" s="52">
        <f t="shared" si="16"/>
        <v>27.9</v>
      </c>
      <c r="BO7" s="52">
        <f t="shared" si="16"/>
        <v>32.4</v>
      </c>
      <c r="BP7" s="49"/>
      <c r="BQ7" s="53">
        <f>BQ8</f>
        <v>3924</v>
      </c>
      <c r="BR7" s="53">
        <f t="shared" ref="BR7:BZ7" si="17">BR8</f>
        <v>-4131</v>
      </c>
      <c r="BS7" s="53">
        <f t="shared" si="17"/>
        <v>2272</v>
      </c>
      <c r="BT7" s="53">
        <f t="shared" si="17"/>
        <v>4179</v>
      </c>
      <c r="BU7" s="53">
        <f t="shared" si="17"/>
        <v>7450</v>
      </c>
      <c r="BV7" s="53">
        <f t="shared" si="17"/>
        <v>7824</v>
      </c>
      <c r="BW7" s="53">
        <f t="shared" si="17"/>
        <v>-112</v>
      </c>
      <c r="BX7" s="53">
        <f t="shared" si="17"/>
        <v>-1240</v>
      </c>
      <c r="BY7" s="53">
        <f t="shared" si="17"/>
        <v>2754</v>
      </c>
      <c r="BZ7" s="53">
        <f t="shared" si="17"/>
        <v>4159</v>
      </c>
      <c r="CA7" s="51"/>
      <c r="CB7" s="52">
        <f>CB8</f>
        <v>87.2</v>
      </c>
      <c r="CC7" s="52">
        <f t="shared" ref="CC7:CK7" si="18">CC8</f>
        <v>47.7</v>
      </c>
      <c r="CD7" s="52">
        <f t="shared" si="18"/>
        <v>51.8</v>
      </c>
      <c r="CE7" s="52">
        <f t="shared" si="18"/>
        <v>55.5</v>
      </c>
      <c r="CF7" s="52">
        <f t="shared" si="18"/>
        <v>59.7</v>
      </c>
      <c r="CG7" s="52">
        <f t="shared" si="18"/>
        <v>33.200000000000003</v>
      </c>
      <c r="CH7" s="52">
        <f t="shared" si="18"/>
        <v>30</v>
      </c>
      <c r="CI7" s="52">
        <f t="shared" si="18"/>
        <v>36.6</v>
      </c>
      <c r="CJ7" s="52">
        <f t="shared" si="18"/>
        <v>42.4</v>
      </c>
      <c r="CK7" s="52">
        <f t="shared" si="18"/>
        <v>48.8</v>
      </c>
      <c r="CL7" s="49"/>
      <c r="CM7" s="51">
        <f>CM8</f>
        <v>519730</v>
      </c>
      <c r="CN7" s="51">
        <f>CN8</f>
        <v>3000</v>
      </c>
      <c r="CO7" s="52">
        <f>CO8</f>
        <v>0</v>
      </c>
      <c r="CP7" s="52">
        <f t="shared" ref="CP7:CX7" si="19">CP8</f>
        <v>0</v>
      </c>
      <c r="CQ7" s="52">
        <f t="shared" si="19"/>
        <v>0</v>
      </c>
      <c r="CR7" s="52">
        <f t="shared" si="19"/>
        <v>0</v>
      </c>
      <c r="CS7" s="52">
        <f t="shared" si="19"/>
        <v>0</v>
      </c>
      <c r="CT7" s="52">
        <f t="shared" si="19"/>
        <v>0</v>
      </c>
      <c r="CU7" s="52">
        <f t="shared" si="19"/>
        <v>0</v>
      </c>
      <c r="CV7" s="52">
        <f t="shared" si="19"/>
        <v>0</v>
      </c>
      <c r="CW7" s="52">
        <f t="shared" si="19"/>
        <v>0</v>
      </c>
      <c r="CX7" s="52">
        <f t="shared" si="19"/>
        <v>0</v>
      </c>
      <c r="CY7" s="49"/>
      <c r="CZ7" s="52">
        <f>CZ8</f>
        <v>0</v>
      </c>
      <c r="DA7" s="52">
        <f t="shared" ref="DA7:DI7" si="20">DA8</f>
        <v>0</v>
      </c>
      <c r="DB7" s="52">
        <f t="shared" si="20"/>
        <v>0</v>
      </c>
      <c r="DC7" s="52">
        <f t="shared" si="20"/>
        <v>0</v>
      </c>
      <c r="DD7" s="52">
        <f t="shared" si="20"/>
        <v>0</v>
      </c>
      <c r="DE7" s="52">
        <f t="shared" si="20"/>
        <v>0</v>
      </c>
      <c r="DF7" s="52">
        <f t="shared" si="20"/>
        <v>0</v>
      </c>
      <c r="DG7" s="52">
        <f t="shared" si="20"/>
        <v>0</v>
      </c>
      <c r="DH7" s="52">
        <f t="shared" si="20"/>
        <v>0</v>
      </c>
      <c r="DI7" s="52">
        <f t="shared" si="20"/>
        <v>0</v>
      </c>
      <c r="DJ7" s="49"/>
      <c r="DK7" s="52">
        <f>DK8</f>
        <v>70.900000000000006</v>
      </c>
      <c r="DL7" s="52">
        <f t="shared" ref="DL7:DT7" si="21">DL8</f>
        <v>23.5</v>
      </c>
      <c r="DM7" s="52">
        <f t="shared" si="21"/>
        <v>31.3</v>
      </c>
      <c r="DN7" s="52">
        <f t="shared" si="21"/>
        <v>52.6</v>
      </c>
      <c r="DO7" s="52">
        <f t="shared" si="21"/>
        <v>69.599999999999994</v>
      </c>
      <c r="DP7" s="52">
        <f t="shared" si="21"/>
        <v>94.3</v>
      </c>
      <c r="DQ7" s="52">
        <f t="shared" si="21"/>
        <v>65.5</v>
      </c>
      <c r="DR7" s="52">
        <f t="shared" si="21"/>
        <v>66.5</v>
      </c>
      <c r="DS7" s="52">
        <f t="shared" si="21"/>
        <v>75</v>
      </c>
      <c r="DT7" s="52">
        <f t="shared" si="21"/>
        <v>83.5</v>
      </c>
      <c r="DU7" s="49"/>
    </row>
    <row r="8" spans="1:125" s="54" customFormat="1" x14ac:dyDescent="0.2">
      <c r="A8" s="37"/>
      <c r="B8" s="55">
        <v>2023</v>
      </c>
      <c r="C8" s="55">
        <v>360007</v>
      </c>
      <c r="D8" s="55">
        <v>46</v>
      </c>
      <c r="E8" s="55">
        <v>14</v>
      </c>
      <c r="F8" s="55">
        <v>0</v>
      </c>
      <c r="G8" s="55">
        <v>2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>
        <v>93.8</v>
      </c>
      <c r="P8" s="57" t="s">
        <v>118</v>
      </c>
      <c r="Q8" s="57" t="s">
        <v>119</v>
      </c>
      <c r="R8" s="58">
        <v>21</v>
      </c>
      <c r="S8" s="57" t="s">
        <v>120</v>
      </c>
      <c r="T8" s="57" t="s">
        <v>121</v>
      </c>
      <c r="U8" s="58">
        <v>2870</v>
      </c>
      <c r="V8" s="58">
        <v>230</v>
      </c>
      <c r="W8" s="58">
        <v>100</v>
      </c>
      <c r="X8" s="57" t="s">
        <v>122</v>
      </c>
      <c r="Y8" s="59">
        <v>519.79999999999995</v>
      </c>
      <c r="Z8" s="59">
        <v>29.3</v>
      </c>
      <c r="AA8" s="59">
        <v>47.9</v>
      </c>
      <c r="AB8" s="59">
        <v>82.5</v>
      </c>
      <c r="AC8" s="59">
        <v>139.30000000000001</v>
      </c>
      <c r="AD8" s="59">
        <v>253.2</v>
      </c>
      <c r="AE8" s="59">
        <v>90.6</v>
      </c>
      <c r="AF8" s="59">
        <v>95.5</v>
      </c>
      <c r="AG8" s="59">
        <v>101.1</v>
      </c>
      <c r="AH8" s="59">
        <v>115.4</v>
      </c>
      <c r="AI8" s="56">
        <v>129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59">
        <v>91.5</v>
      </c>
      <c r="BG8" s="59">
        <v>-195.2</v>
      </c>
      <c r="BH8" s="59">
        <v>78.599999999999994</v>
      </c>
      <c r="BI8" s="59">
        <v>86.7</v>
      </c>
      <c r="BJ8" s="59">
        <v>94</v>
      </c>
      <c r="BK8" s="59">
        <v>59.5</v>
      </c>
      <c r="BL8" s="59">
        <v>-40.799999999999997</v>
      </c>
      <c r="BM8" s="59">
        <v>71</v>
      </c>
      <c r="BN8" s="59">
        <v>27.9</v>
      </c>
      <c r="BO8" s="59">
        <v>32.4</v>
      </c>
      <c r="BP8" s="56">
        <v>41.2</v>
      </c>
      <c r="BQ8" s="60">
        <v>3924</v>
      </c>
      <c r="BR8" s="60">
        <v>-4131</v>
      </c>
      <c r="BS8" s="60">
        <v>2272</v>
      </c>
      <c r="BT8" s="61">
        <v>4179</v>
      </c>
      <c r="BU8" s="61">
        <v>7450</v>
      </c>
      <c r="BV8" s="60">
        <v>7824</v>
      </c>
      <c r="BW8" s="60">
        <v>-112</v>
      </c>
      <c r="BX8" s="60">
        <v>-1240</v>
      </c>
      <c r="BY8" s="60">
        <v>2754</v>
      </c>
      <c r="BZ8" s="60">
        <v>4159</v>
      </c>
      <c r="CA8" s="58">
        <v>27207</v>
      </c>
      <c r="CB8" s="59">
        <v>87.2</v>
      </c>
      <c r="CC8" s="59">
        <v>47.7</v>
      </c>
      <c r="CD8" s="59">
        <v>51.8</v>
      </c>
      <c r="CE8" s="59">
        <v>55.5</v>
      </c>
      <c r="CF8" s="59">
        <v>59.7</v>
      </c>
      <c r="CG8" s="59">
        <v>33.200000000000003</v>
      </c>
      <c r="CH8" s="59">
        <v>30</v>
      </c>
      <c r="CI8" s="59">
        <v>36.6</v>
      </c>
      <c r="CJ8" s="59">
        <v>42.4</v>
      </c>
      <c r="CK8" s="59">
        <v>48.8</v>
      </c>
      <c r="CL8" s="56">
        <v>61.5</v>
      </c>
      <c r="CM8" s="58">
        <v>519730</v>
      </c>
      <c r="CN8" s="58">
        <v>3000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59">
        <v>0</v>
      </c>
      <c r="CX8" s="59">
        <v>0</v>
      </c>
      <c r="CY8" s="56">
        <v>312.3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59">
        <v>0</v>
      </c>
      <c r="DH8" s="59">
        <v>0</v>
      </c>
      <c r="DI8" s="59">
        <v>0</v>
      </c>
      <c r="DJ8" s="56">
        <v>0</v>
      </c>
      <c r="DK8" s="59">
        <v>70.900000000000006</v>
      </c>
      <c r="DL8" s="59">
        <v>23.5</v>
      </c>
      <c r="DM8" s="59">
        <v>31.3</v>
      </c>
      <c r="DN8" s="59">
        <v>52.6</v>
      </c>
      <c r="DO8" s="59">
        <v>69.599999999999994</v>
      </c>
      <c r="DP8" s="59">
        <v>94.3</v>
      </c>
      <c r="DQ8" s="59">
        <v>65.5</v>
      </c>
      <c r="DR8" s="59">
        <v>66.5</v>
      </c>
      <c r="DS8" s="59">
        <v>75</v>
      </c>
      <c r="DT8" s="59">
        <v>83.5</v>
      </c>
      <c r="DU8" s="56">
        <v>130.9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matsushita junya</cp:lastModifiedBy>
  <cp:lastPrinted>2025-01-23T00:47:26Z</cp:lastPrinted>
  <dcterms:created xsi:type="dcterms:W3CDTF">2024-12-19T01:02:00Z</dcterms:created>
  <dcterms:modified xsi:type="dcterms:W3CDTF">2025-01-23T07:13:14Z</dcterms:modified>
  <cp:category/>
</cp:coreProperties>
</file>