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36fileshare.tksm-lan.local\400B01000企業局経営企画戦略課\長期保存\予算経理担当\D13決算\R6（令和５年度決算）\04駐車場事業\09 経営比較分析表（総務省）資料\R6(R5決算）\"/>
    </mc:Choice>
  </mc:AlternateContent>
  <workbookProtection workbookAlgorithmName="SHA-512" workbookHashValue="hgPG/Q3og06z1X1YXcDNsRW8LVC2OwL+XsEm/oCKx6xVSqIu11X8F5wta71Rcvi/YRk5IR4CW5bTQ7iZ9dFs9w==" workbookSaltValue="crTLKDgw+yLsMyOQcPdXnA==" workbookSpinCount="100000" lockStructure="1"/>
  <bookViews>
    <workbookView xWindow="0" yWindow="0" windowWidth="23040" windowHeight="9216"/>
  </bookViews>
  <sheets>
    <sheet name="法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CZ7" i="5"/>
  <c r="CX7" i="5"/>
  <c r="CW7" i="5"/>
  <c r="CV7" i="5"/>
  <c r="CU7" i="5"/>
  <c r="HA78" i="4" s="1"/>
  <c r="CT7" i="5"/>
  <c r="CS7" i="5"/>
  <c r="CR7" i="5"/>
  <c r="CQ7" i="5"/>
  <c r="CP7" i="5"/>
  <c r="CO7" i="5"/>
  <c r="CN7" i="5"/>
  <c r="CV76" i="4" s="1"/>
  <c r="CM7" i="5"/>
  <c r="CK7" i="5"/>
  <c r="CJ7" i="5"/>
  <c r="CI7" i="5"/>
  <c r="AV78" i="4" s="1"/>
  <c r="CH7" i="5"/>
  <c r="CG7" i="5"/>
  <c r="CF7" i="5"/>
  <c r="CE7" i="5"/>
  <c r="CD7" i="5"/>
  <c r="CC7" i="5"/>
  <c r="CB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AN31" i="4" s="1"/>
  <c r="Y7" i="5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C88" i="4"/>
  <c r="B88" i="4"/>
  <c r="LT78" i="4"/>
  <c r="LE78" i="4"/>
  <c r="KP78" i="4"/>
  <c r="IT78" i="4"/>
  <c r="IE78" i="4"/>
  <c r="HP78" i="4"/>
  <c r="GL78" i="4"/>
  <c r="BZ78" i="4"/>
  <c r="BK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BZ52" i="4"/>
  <c r="BG52" i="4"/>
  <c r="AN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KO31" i="4"/>
  <c r="JV31" i="4"/>
  <c r="JC31" i="4"/>
  <c r="HJ31" i="4"/>
  <c r="GQ31" i="4"/>
  <c r="FX31" i="4"/>
  <c r="FE31" i="4"/>
  <c r="EL31" i="4"/>
  <c r="CS31" i="4"/>
  <c r="BZ31" i="4"/>
  <c r="BG31" i="4"/>
  <c r="U31" i="4"/>
  <c r="LJ10" i="4"/>
  <c r="JQ10" i="4"/>
  <c r="HX10" i="4"/>
  <c r="B10" i="4"/>
  <c r="JQ8" i="4"/>
  <c r="HX8" i="4"/>
  <c r="FJ8" i="4"/>
  <c r="CF8" i="4"/>
  <c r="AQ8" i="4"/>
  <c r="B8" i="4"/>
  <c r="CS30" i="4" l="1"/>
  <c r="BZ76" i="4"/>
  <c r="MA51" i="4"/>
  <c r="MI76" i="4"/>
  <c r="HJ51" i="4"/>
  <c r="MA30" i="4"/>
  <c r="IT76" i="4"/>
  <c r="CS51" i="4"/>
  <c r="HJ30" i="4"/>
  <c r="C11" i="5"/>
  <c r="D11" i="5"/>
  <c r="E11" i="5"/>
  <c r="B11" i="5"/>
  <c r="LE76" i="4" l="1"/>
  <c r="FX51" i="4"/>
  <c r="KO30" i="4"/>
  <c r="HP76" i="4"/>
  <c r="BG51" i="4"/>
  <c r="FX30" i="4"/>
  <c r="BG30" i="4"/>
  <c r="AV76" i="4"/>
  <c r="KO51" i="4"/>
  <c r="FE30" i="4"/>
  <c r="AN30" i="4"/>
  <c r="AG76" i="4"/>
  <c r="JV51" i="4"/>
  <c r="KP76" i="4"/>
  <c r="FE51" i="4"/>
  <c r="JV30" i="4"/>
  <c r="HA76" i="4"/>
  <c r="AN51" i="4"/>
  <c r="U30" i="4"/>
  <c r="R76" i="4"/>
  <c r="JC51" i="4"/>
  <c r="KA76" i="4"/>
  <c r="EL51" i="4"/>
  <c r="JC30" i="4"/>
  <c r="GL76" i="4"/>
  <c r="U51" i="4"/>
  <c r="EL30" i="4"/>
  <c r="IE76" i="4"/>
  <c r="BZ51" i="4"/>
  <c r="GQ30" i="4"/>
  <c r="BZ30" i="4"/>
  <c r="BK76" i="4"/>
  <c r="LH51" i="4"/>
  <c r="LT76" i="4"/>
  <c r="GQ51" i="4"/>
  <c r="LH30" i="4"/>
</calcChain>
</file>

<file path=xl/sharedStrings.xml><?xml version="1.0" encoding="utf-8"?>
<sst xmlns="http://schemas.openxmlformats.org/spreadsheetml/2006/main" count="232" uniqueCount="131">
  <si>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</si>
  <si>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</si>
  <si>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</si>
  <si>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</si>
  <si>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</si>
  <si>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</si>
  <si>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</si>
  <si>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</si>
  <si>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</si>
  <si>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</si>
  <si>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</si>
  <si>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</si>
  <si>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</si>
  <si>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</si>
  <si>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</si>
  <si>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</si>
  <si>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</si>
  <si>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</si>
  <si>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</si>
  <si>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</si>
  <si>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</si>
  <si>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</si>
  <si>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</si>
  <si>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</si>
  <si>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</si>
  <si>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</si>
  <si>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</si>
  <si>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</si>
  <si>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</si>
  <si>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</si>
  <si>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</si>
  <si>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</si>
  <si>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</si>
  <si>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</si>
  <si>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</si>
  <si>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</si>
  <si>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</si>
  <si>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</si>
  <si>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</si>
  <si>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</si>
  <si>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</si>
  <si>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</si>
  <si>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</si>
  <si>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</si>
  <si>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</si>
  <si>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</si>
  <si>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</si>
  <si>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</si>
  <si>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</si>
  <si>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</si>
  <si>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</si>
  <si>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</si>
  <si>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</si>
  <si>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</si>
  <si>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</si>
  <si>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</si>
  <si>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</si>
  <si>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</si>
  <si>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</si>
  <si>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</si>
  <si>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</si>
  <si>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</si>
  <si>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</si>
  <si>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</si>
  <si>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</si>
  <si>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</si>
  <si>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</si>
  <si>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</si>
  <si>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</si>
  <si>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</si>
  <si>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</si>
  <si>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</si>
  <si>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</si>
  <si>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</si>
  <si>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</si>
  <si>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</si>
  <si>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</si>
  <si>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</si>
  <si>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</si>
  <si>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</si>
  <si>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</si>
  <si>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</si>
  <si>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</si>
  <si>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</si>
  <si>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</si>
  <si>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</si>
  <si>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</si>
  <si>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</si>
  <si>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</si>
  <si>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</si>
  <si>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</si>
  <si>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</si>
  <si>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</si>
  <si>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</si>
  <si>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</si>
  <si>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</si>
  <si>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</si>
  <si>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</si>
  <si>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</si>
  <si>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</si>
  <si>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</si>
  <si>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</si>
  <si>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</si>
  <si>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</si>
  <si>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</si>
  <si>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</si>
  <si>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</si>
  <si>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</si>
  <si>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</si>
  <si>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</si>
  <si>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</si>
  <si>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藍場町地下駐車場</t>
  </si>
  <si>
    <t>法適用</t>
  </si>
  <si>
    <t>駐車場整備事業</t>
  </si>
  <si>
    <t>-</t>
  </si>
  <si>
    <t>Ａ２Ｂ１</t>
  </si>
  <si>
    <t>自治体職員</t>
  </si>
  <si>
    <t>都市計画駐車場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</si>
  <si>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</si>
  <si>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</si>
  <si>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</si>
  <si>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</si>
  <si>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</si>
  <si>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</si>
  <si>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</si>
  <si>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</si>
  <si>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</si>
  <si>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
　施設は、昭和４８年から供用を開始しているため、老朽化が進んでおり、減価償却率は全国平均より高くなっている。今後、計画に基づいて施設の改良等を行っていく予定である。
⑧設備投資見込額
　施設の老朽化が進んでおり、経営計画に沿って、施設の維持に必要な設備投資を実施する予定である。</t>
    <rPh sb="1" eb="3">
      <t>ユウケイ</t>
    </rPh>
    <rPh sb="3" eb="5">
      <t>コテイ</t>
    </rPh>
    <rPh sb="5" eb="7">
      <t>シサン</t>
    </rPh>
    <rPh sb="7" eb="9">
      <t>ゲンカ</t>
    </rPh>
    <rPh sb="18" eb="20">
      <t>ショウワ</t>
    </rPh>
    <phoneticPr fontId="5"/>
  </si>
  <si>
    <t xml:space="preserve"> 今後の経営にあたっては、令和３年度改定の経営戦略(平成29年度～令和8年度)に基づき、老朽化対策も含めた効率的な経営に努める。
　また、駐車場周辺の環境変化も注視しつつ、指定管理者との連携の下、利用者のニーズを的確に把握し、利用促進につながる取組を推進する。</t>
    <phoneticPr fontId="5"/>
  </si>
  <si>
    <t>①経常収支比率
　料金収入等の収益や修繕費等の費用の増減により、年度によって変動があるが、令和５年度は、新型コロナウイルス感染症の５類感染症移行の影響により、令和２年度から続いていた赤字が解消され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
　新型コロナウイルス感染症の影響により、令和２年度以降純損失を計上し数値が低く推移していたが、令和５年度はコロナ禍前の令和元年度と同水準まで回復している。</t>
    <rPh sb="45" eb="47">
      <t>レイワ</t>
    </rPh>
    <rPh sb="48" eb="50">
      <t>ネンド</t>
    </rPh>
    <rPh sb="52" eb="54">
      <t>シンガタ</t>
    </rPh>
    <rPh sb="61" eb="64">
      <t>カンセンショウ</t>
    </rPh>
    <rPh sb="66" eb="67">
      <t>ルイ</t>
    </rPh>
    <rPh sb="67" eb="70">
      <t>カンセンショウ</t>
    </rPh>
    <rPh sb="70" eb="72">
      <t>イコウ</t>
    </rPh>
    <rPh sb="73" eb="75">
      <t>エイキョウ</t>
    </rPh>
    <rPh sb="79" eb="81">
      <t>レイワ</t>
    </rPh>
    <rPh sb="82" eb="84">
      <t>ネンド</t>
    </rPh>
    <rPh sb="86" eb="87">
      <t>ツヅ</t>
    </rPh>
    <rPh sb="91" eb="93">
      <t>アカジ</t>
    </rPh>
    <rPh sb="94" eb="96">
      <t>カイショウ</t>
    </rPh>
    <rPh sb="222" eb="224">
      <t>レイワ</t>
    </rPh>
    <rPh sb="225" eb="227">
      <t>ネンド</t>
    </rPh>
    <rPh sb="227" eb="229">
      <t>イコウ</t>
    </rPh>
    <rPh sb="229" eb="232">
      <t>ジュンソンシツ</t>
    </rPh>
    <rPh sb="233" eb="235">
      <t>ケイジョウ</t>
    </rPh>
    <rPh sb="236" eb="238">
      <t>スウチ</t>
    </rPh>
    <rPh sb="239" eb="240">
      <t>ヒク</t>
    </rPh>
    <rPh sb="241" eb="243">
      <t>スイイ</t>
    </rPh>
    <rPh sb="249" eb="251">
      <t>レイワ</t>
    </rPh>
    <rPh sb="252" eb="254">
      <t>ネンド</t>
    </rPh>
    <rPh sb="258" eb="259">
      <t>カ</t>
    </rPh>
    <rPh sb="259" eb="260">
      <t>マエ</t>
    </rPh>
    <rPh sb="261" eb="263">
      <t>レイワ</t>
    </rPh>
    <rPh sb="263" eb="266">
      <t>ガンネンド</t>
    </rPh>
    <rPh sb="267" eb="270">
      <t>ドウスイジュン</t>
    </rPh>
    <rPh sb="272" eb="274">
      <t>カイフク</t>
    </rPh>
    <phoneticPr fontId="5"/>
  </si>
  <si>
    <t>⑪稼働率
　全国平均より低い水準ではあるが、令和元年度までは100％を超えていた。新型コロナウイルス感染症等の影響で、令和２年度は利用台数が大幅に減少し稼働率も減少したが、定期駐車台数の増加に取り組むなど、適正な管理運営に努めた結果、令和３年度以降は改善傾向がみられ、令和４年度以降は100％を超えている。</t>
    <rPh sb="1" eb="4">
      <t>カドウリツ</t>
    </rPh>
    <rPh sb="6" eb="8">
      <t>ゼンコク</t>
    </rPh>
    <rPh sb="8" eb="10">
      <t>ヘイキン</t>
    </rPh>
    <rPh sb="12" eb="13">
      <t>ヒク</t>
    </rPh>
    <rPh sb="14" eb="16">
      <t>スイジュン</t>
    </rPh>
    <rPh sb="22" eb="24">
      <t>レイワ</t>
    </rPh>
    <rPh sb="24" eb="27">
      <t>ガンネンド</t>
    </rPh>
    <rPh sb="35" eb="36">
      <t>コ</t>
    </rPh>
    <rPh sb="59" eb="61">
      <t>レイワ</t>
    </rPh>
    <rPh sb="62" eb="64">
      <t>ネンド</t>
    </rPh>
    <rPh sb="65" eb="67">
      <t>リヨウ</t>
    </rPh>
    <rPh sb="67" eb="69">
      <t>ダイスウ</t>
    </rPh>
    <rPh sb="70" eb="72">
      <t>オオハバ</t>
    </rPh>
    <rPh sb="73" eb="75">
      <t>ゲンショウ</t>
    </rPh>
    <rPh sb="76" eb="79">
      <t>カドウリツ</t>
    </rPh>
    <rPh sb="80" eb="82">
      <t>ゲンショウ</t>
    </rPh>
    <rPh sb="86" eb="88">
      <t>テイキ</t>
    </rPh>
    <rPh sb="88" eb="90">
      <t>チュウシャ</t>
    </rPh>
    <rPh sb="90" eb="92">
      <t>ダイスウ</t>
    </rPh>
    <rPh sb="93" eb="95">
      <t>ゾウカ</t>
    </rPh>
    <rPh sb="96" eb="97">
      <t>ト</t>
    </rPh>
    <rPh sb="98" eb="99">
      <t>ク</t>
    </rPh>
    <rPh sb="103" eb="105">
      <t>テキセイ</t>
    </rPh>
    <rPh sb="106" eb="108">
      <t>カンリ</t>
    </rPh>
    <rPh sb="108" eb="110">
      <t>ウンエイ</t>
    </rPh>
    <rPh sb="111" eb="112">
      <t>ツト</t>
    </rPh>
    <rPh sb="114" eb="116">
      <t>ケッカ</t>
    </rPh>
    <rPh sb="117" eb="119">
      <t>レイワ</t>
    </rPh>
    <rPh sb="120" eb="122">
      <t>ネンド</t>
    </rPh>
    <rPh sb="122" eb="124">
      <t>イコウ</t>
    </rPh>
    <rPh sb="125" eb="127">
      <t>カイゼン</t>
    </rPh>
    <rPh sb="127" eb="129">
      <t>ケイコウ</t>
    </rPh>
    <rPh sb="134" eb="136">
      <t>レイワ</t>
    </rPh>
    <rPh sb="137" eb="139">
      <t>ネンド</t>
    </rPh>
    <rPh sb="139" eb="141">
      <t>イコウ</t>
    </rPh>
    <rPh sb="147" eb="148">
      <t>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</si>
</sst>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128.1</c:v>
                </c:pt>
                <c:pt idx="1">
                  <c:v>56.8</c:v>
                </c:pt>
                <c:pt idx="2">
                  <c:v>49</c:v>
                </c:pt>
                <c:pt idx="3">
                  <c:v>78.2</c:v>
                </c:pt>
                <c:pt idx="4">
                  <c:v>117.9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E-4984-BE14-6A13B34FA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2032"/>
        <c:axId val="4475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129.5</c:v>
                </c:pt>
                <c:pt idx="1">
                  <c:v>112</c:v>
                </c:pt>
                <c:pt idx="2">
                  <c:v>112.4</c:v>
                </c:pt>
                <c:pt idx="3">
                  <c:v>132.1</c:v>
                </c:pt>
                <c:pt idx="4">
                  <c:v>132.1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E-4984-BE14-6A13B34FA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2032"/>
        <c:axId val="44759296"/>
      </c:lineChart>
      <c:catAx>
        <c:axId val="445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9296"/>
        <c:crosses val="autoZero"/>
        <c:auto val="1"/>
        <c:lblAlgn val="ctr"/>
        <c:lblOffset val="100"/>
        <c:noMultiLvlLbl val="1"/>
      </c:catAx>
      <c:valAx>
        <c:axId val="4475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8-42D9-BC3E-A1ECB2B5D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85056"/>
        <c:axId val="961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8-42D9-BC3E-A1ECB2B5D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85056"/>
        <c:axId val="96110080"/>
      </c:lineChart>
      <c:catAx>
        <c:axId val="946850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110080"/>
        <c:crosses val="autoZero"/>
        <c:auto val="1"/>
        <c:lblAlgn val="ctr"/>
        <c:lblOffset val="100"/>
        <c:noMultiLvlLbl val="1"/>
      </c:catAx>
      <c:valAx>
        <c:axId val="961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685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11B-8653-146433E7F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0-411B-8653-146433E7F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81.900000000000006</c:v>
                </c:pt>
                <c:pt idx="2">
                  <c:v>79.2</c:v>
                </c:pt>
                <c:pt idx="3">
                  <c:v>80.2</c:v>
                </c:pt>
                <c:pt idx="4">
                  <c:v>82.7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70C-9492-92EBA71C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7952"/>
        <c:axId val="764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69.900000000000006</c:v>
                </c:pt>
                <c:pt idx="1">
                  <c:v>70.5</c:v>
                </c:pt>
                <c:pt idx="2">
                  <c:v>70</c:v>
                </c:pt>
                <c:pt idx="3">
                  <c:v>70.099999999999994</c:v>
                </c:pt>
                <c:pt idx="4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70C-9492-92EBA71CB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7952"/>
        <c:axId val="76479872"/>
      </c:lineChart>
      <c:catAx>
        <c:axId val="764779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79872"/>
        <c:crosses val="autoZero"/>
        <c:auto val="1"/>
        <c:lblAlgn val="ctr"/>
        <c:lblOffset val="100"/>
        <c:noMultiLvlLbl val="1"/>
      </c:catAx>
      <c:valAx>
        <c:axId val="764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779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D-49E9-ABC0-D65461AA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4976"/>
        <c:axId val="7841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D-49E9-ABC0-D65461AA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4976"/>
        <c:axId val="78416896"/>
      </c:lineChart>
      <c:catAx>
        <c:axId val="78414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6896"/>
        <c:crosses val="autoZero"/>
        <c:auto val="1"/>
        <c:lblAlgn val="ctr"/>
        <c:lblOffset val="100"/>
        <c:noMultiLvlLbl val="1"/>
      </c:catAx>
      <c:valAx>
        <c:axId val="7841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4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3-47DA-A442-80ADF0E99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30976"/>
        <c:axId val="7843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23-47DA-A442-80ADF0E99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30976"/>
        <c:axId val="78432896"/>
      </c:lineChart>
      <c:catAx>
        <c:axId val="784309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32896"/>
        <c:crosses val="autoZero"/>
        <c:auto val="1"/>
        <c:lblAlgn val="ctr"/>
        <c:lblOffset val="100"/>
        <c:noMultiLvlLbl val="1"/>
      </c:catAx>
      <c:valAx>
        <c:axId val="7843289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30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118.6</c:v>
                </c:pt>
                <c:pt idx="1">
                  <c:v>73.2</c:v>
                </c:pt>
                <c:pt idx="2">
                  <c:v>90.8</c:v>
                </c:pt>
                <c:pt idx="3">
                  <c:v>116.9</c:v>
                </c:pt>
                <c:pt idx="4">
                  <c:v>126.1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D-4534-BF96-1F415457E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112"/>
        <c:axId val="8148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375.9</c:v>
                </c:pt>
                <c:pt idx="1">
                  <c:v>225.3</c:v>
                </c:pt>
                <c:pt idx="2">
                  <c:v>198.3</c:v>
                </c:pt>
                <c:pt idx="3">
                  <c:v>241.3</c:v>
                </c:pt>
                <c:pt idx="4">
                  <c:v>254.6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7D-4534-BF96-1F415457E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112"/>
        <c:axId val="81484032"/>
      </c:lineChart>
      <c:catAx>
        <c:axId val="8148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032"/>
        <c:crosses val="autoZero"/>
        <c:auto val="1"/>
        <c:lblAlgn val="ctr"/>
        <c:lblOffset val="100"/>
        <c:noMultiLvlLbl val="1"/>
      </c:catAx>
      <c:valAx>
        <c:axId val="8148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22.3</c:v>
                </c:pt>
                <c:pt idx="2">
                  <c:v>51.1</c:v>
                </c:pt>
                <c:pt idx="3">
                  <c:v>67.400000000000006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8-4FD4-8779-54ABC17D0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9760"/>
        <c:axId val="8151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54.6</c:v>
                </c:pt>
                <c:pt idx="1">
                  <c:v>13.1</c:v>
                </c:pt>
                <c:pt idx="2">
                  <c:v>25.2</c:v>
                </c:pt>
                <c:pt idx="3">
                  <c:v>37.4</c:v>
                </c:pt>
                <c:pt idx="4">
                  <c:v>55.4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8-4FD4-8779-54ABC17D0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9760"/>
        <c:axId val="81511936"/>
      </c:lineChart>
      <c:catAx>
        <c:axId val="81509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1936"/>
        <c:crosses val="autoZero"/>
        <c:auto val="1"/>
        <c:lblAlgn val="ctr"/>
        <c:lblOffset val="100"/>
        <c:noMultiLvlLbl val="1"/>
      </c:catAx>
      <c:valAx>
        <c:axId val="8151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9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52622</c:v>
                </c:pt>
                <c:pt idx="1">
                  <c:v>7822</c:v>
                </c:pt>
                <c:pt idx="2">
                  <c:v>13339</c:v>
                </c:pt>
                <c:pt idx="3">
                  <c:v>31995</c:v>
                </c:pt>
                <c:pt idx="4">
                  <c:v>54562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9-402C-A294-FD3A4FE78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7664"/>
        <c:axId val="815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50091</c:v>
                </c:pt>
                <c:pt idx="1">
                  <c:v>43003</c:v>
                </c:pt>
                <c:pt idx="2">
                  <c:v>8393</c:v>
                </c:pt>
                <c:pt idx="3">
                  <c:v>56829</c:v>
                </c:pt>
                <c:pt idx="4">
                  <c:v>51039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9-402C-A294-FD3A4FE78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7664"/>
        <c:axId val="81556224"/>
      </c:lineChart>
      <c:catAx>
        <c:axId val="81537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56224"/>
        <c:crosses val="autoZero"/>
        <c:auto val="1"/>
        <c:lblAlgn val="ctr"/>
        <c:lblOffset val="100"/>
        <c:noMultiLvlLbl val="1"/>
      </c:catAx>
      <c:valAx>
        <c:axId val="815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37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【27,207】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【129.0】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L25" zoomScale="80" zoomScaleNormal="80" zoomScaleSheetLayoutView="70" workbookViewId="0">
      <selection activeCell="ND49" sqref="ND49:NR64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2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2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6" t="str">
        <f>データ!H6&amp;"　"&amp;データ!I6</f>
        <v>徳島県　藍場町地下駐車場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2">
      <c r="A8" s="2"/>
      <c r="B8" s="119" t="str">
        <f>データ!J7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3" t="str">
        <f>データ!M7</f>
        <v>Ａ２Ｂ１</v>
      </c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 t="str">
        <f>データ!N7</f>
        <v>自治体職員</v>
      </c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3" t="str">
        <f>データ!S7</f>
        <v>商業施設</v>
      </c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 t="str">
        <f>データ!T7</f>
        <v>無</v>
      </c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22">
        <f>データ!U7</f>
        <v>5400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2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2">
      <c r="A10" s="2"/>
      <c r="B10" s="113">
        <f>データ!O7</f>
        <v>93.8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117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地下式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51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295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300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3" t="str">
        <f>データ!X7</f>
        <v>利用料金制</v>
      </c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  <c r="ML10" s="103"/>
      <c r="MM10" s="103"/>
      <c r="MN10" s="103"/>
      <c r="MO10" s="103"/>
      <c r="MP10" s="103"/>
      <c r="MQ10" s="103"/>
      <c r="MR10" s="103"/>
      <c r="MS10" s="103"/>
      <c r="MT10" s="103"/>
      <c r="MU10" s="103"/>
      <c r="MV10" s="103"/>
      <c r="MW10" s="103"/>
      <c r="MX10" s="103"/>
      <c r="MY10" s="103"/>
      <c r="MZ10" s="103"/>
      <c r="NA10" s="103"/>
      <c r="NB10" s="103"/>
      <c r="NC10" s="2"/>
      <c r="ND10" s="104" t="s">
        <v>21</v>
      </c>
      <c r="NE10" s="105"/>
      <c r="NF10" s="106" t="s">
        <v>22</v>
      </c>
      <c r="NG10" s="106"/>
      <c r="NH10" s="106"/>
      <c r="NI10" s="106"/>
      <c r="NJ10" s="106"/>
      <c r="NK10" s="106"/>
      <c r="NL10" s="106"/>
      <c r="NM10" s="106"/>
      <c r="NN10" s="106"/>
      <c r="NO10" s="106"/>
      <c r="NP10" s="106"/>
      <c r="NQ10" s="107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8" t="s">
        <v>23</v>
      </c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8"/>
      <c r="NE12" s="108"/>
      <c r="NF12" s="108"/>
      <c r="NG12" s="108"/>
      <c r="NH12" s="108"/>
      <c r="NI12" s="108"/>
      <c r="NJ12" s="108"/>
      <c r="NK12" s="108"/>
      <c r="NL12" s="108"/>
      <c r="NM12" s="108"/>
      <c r="NN12" s="108"/>
      <c r="NO12" s="108"/>
      <c r="NP12" s="108"/>
      <c r="NQ12" s="108"/>
      <c r="NR12" s="10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9"/>
      <c r="NE13" s="109"/>
      <c r="NF13" s="109"/>
      <c r="NG13" s="109"/>
      <c r="NH13" s="109"/>
      <c r="NI13" s="109"/>
      <c r="NJ13" s="109"/>
      <c r="NK13" s="109"/>
      <c r="NL13" s="109"/>
      <c r="NM13" s="109"/>
      <c r="NN13" s="109"/>
      <c r="NO13" s="109"/>
      <c r="NP13" s="109"/>
      <c r="NQ13" s="109"/>
      <c r="NR13" s="109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10" t="s">
        <v>129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128.1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56.8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49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78.2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117.9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118.6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73.2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90.8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116.9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126.1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129.5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112.4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132.1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132.1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0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0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0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0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0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375.9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225.3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198.3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241.3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254.6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73.2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22.3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51.1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67.400000000000006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97.4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52622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7822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13339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31995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54562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0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0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0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0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0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54.6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13.1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25.2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37.4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55.4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50091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43003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8393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56829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51039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279200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>
        <f>データ!CB7</f>
        <v>82.4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>
        <f>データ!CC7</f>
        <v>81.900000000000006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>
        <f>データ!CD7</f>
        <v>79.2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>
        <f>データ!CE7</f>
        <v>80.2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>
        <f>データ!CF7</f>
        <v>82.7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>
        <f>データ!CO7</f>
        <v>0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>
        <f>データ!CP7</f>
        <v>0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>
        <f>データ!CQ7</f>
        <v>0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>
        <f>データ!CR7</f>
        <v>0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>
        <f>データ!CS7</f>
        <v>0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>
        <f>データ!CG7</f>
        <v>69.900000000000006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>
        <f>データ!CH7</f>
        <v>70.5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>
        <f>データ!CI7</f>
        <v>70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>
        <f>データ!CJ7</f>
        <v>70.099999999999994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>
        <f>データ!CK7</f>
        <v>73.5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>
        <f>データ!CT7</f>
        <v>0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>
        <f>データ!CU7</f>
        <v>0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>
        <f>データ!CV7</f>
        <v>0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>
        <f>データ!CW7</f>
        <v>0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>
        <f>データ!CX7</f>
        <v>0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0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0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0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【129.0】</v>
      </c>
      <c r="C88" s="34" t="str">
        <f>データ!AT6</f>
        <v>【0.0】</v>
      </c>
      <c r="D88" s="34" t="str">
        <f>データ!BE6</f>
        <v>【0】</v>
      </c>
      <c r="E88" s="34" t="str">
        <f>データ!DU6</f>
        <v>【130.9】</v>
      </c>
      <c r="F88" s="34" t="str">
        <f>データ!BP6</f>
        <v>【41.2】</v>
      </c>
      <c r="G88" s="34" t="str">
        <f>データ!CA6</f>
        <v>【27,207】</v>
      </c>
      <c r="H88" s="34" t="str">
        <f>データ!CL6</f>
        <v>【61.5】</v>
      </c>
      <c r="I88" s="34" t="s">
        <v>47</v>
      </c>
      <c r="J88" s="34" t="s">
        <v>47</v>
      </c>
      <c r="K88" s="34" t="str">
        <f>データ!CY6</f>
        <v>【312.3】</v>
      </c>
      <c r="L88" s="34" t="str">
        <f>データ!DJ6</f>
        <v>【0.0】</v>
      </c>
      <c r="M88" s="35"/>
      <c r="N88" s="35" t="e">
        <f>データ!#REF!</f>
        <v>#REF!</v>
      </c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xhSYuJPhz85E+RB8xCMdnGjYemNXFzj5a76JeWc3J6dPMYu4tqBLiy2bCIU0hbmsMl4l87TjwsI+w0I2yVI8w==" saltValue="fv3qZF0T6deDfn+TmehOG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6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48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49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50</v>
      </c>
      <c r="B3" s="38" t="s">
        <v>51</v>
      </c>
      <c r="C3" s="38" t="s">
        <v>52</v>
      </c>
      <c r="D3" s="38" t="s">
        <v>53</v>
      </c>
      <c r="E3" s="38" t="s">
        <v>54</v>
      </c>
      <c r="F3" s="38" t="s">
        <v>55</v>
      </c>
      <c r="G3" s="38" t="s">
        <v>56</v>
      </c>
      <c r="H3" s="144" t="s">
        <v>57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58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59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60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68</v>
      </c>
      <c r="CN4" s="150" t="s">
        <v>69</v>
      </c>
      <c r="CO4" s="141" t="s">
        <v>70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100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101</v>
      </c>
      <c r="AW5" s="47" t="s">
        <v>102</v>
      </c>
      <c r="AX5" s="47" t="s">
        <v>100</v>
      </c>
      <c r="AY5" s="47" t="s">
        <v>103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100</v>
      </c>
      <c r="BJ5" s="47" t="s">
        <v>104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105</v>
      </c>
      <c r="BR5" s="47" t="s">
        <v>101</v>
      </c>
      <c r="BS5" s="47" t="s">
        <v>102</v>
      </c>
      <c r="BT5" s="47" t="s">
        <v>100</v>
      </c>
      <c r="BU5" s="47" t="s">
        <v>104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106</v>
      </c>
      <c r="CD5" s="47" t="s">
        <v>90</v>
      </c>
      <c r="CE5" s="47" t="s">
        <v>91</v>
      </c>
      <c r="CF5" s="47" t="s">
        <v>103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51"/>
      <c r="CN5" s="151"/>
      <c r="CO5" s="47" t="s">
        <v>99</v>
      </c>
      <c r="CP5" s="47" t="s">
        <v>89</v>
      </c>
      <c r="CQ5" s="47" t="s">
        <v>102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106</v>
      </c>
      <c r="DB5" s="47" t="s">
        <v>102</v>
      </c>
      <c r="DC5" s="47" t="s">
        <v>100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105</v>
      </c>
      <c r="DL5" s="47" t="s">
        <v>101</v>
      </c>
      <c r="DM5" s="47" t="s">
        <v>107</v>
      </c>
      <c r="DN5" s="47" t="s">
        <v>91</v>
      </c>
      <c r="DO5" s="47" t="s">
        <v>103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2023</v>
      </c>
      <c r="C6" s="48">
        <f t="shared" ref="C6:X6" si="1">C8</f>
        <v>360007</v>
      </c>
      <c r="D6" s="48">
        <f t="shared" si="1"/>
        <v>46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徳島県</v>
      </c>
      <c r="I6" s="48" t="str">
        <f t="shared" si="1"/>
        <v>藍場町地下駐車場</v>
      </c>
      <c r="J6" s="48" t="str">
        <f t="shared" si="1"/>
        <v>法適用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自治体職員</v>
      </c>
      <c r="O6" s="49">
        <f t="shared" si="1"/>
        <v>93.8</v>
      </c>
      <c r="P6" s="50" t="str">
        <f t="shared" si="1"/>
        <v>都市計画駐車場</v>
      </c>
      <c r="Q6" s="50" t="str">
        <f t="shared" si="1"/>
        <v>地下式</v>
      </c>
      <c r="R6" s="51">
        <f t="shared" si="1"/>
        <v>51</v>
      </c>
      <c r="S6" s="50" t="str">
        <f t="shared" si="1"/>
        <v>商業施設</v>
      </c>
      <c r="T6" s="50" t="str">
        <f t="shared" si="1"/>
        <v>無</v>
      </c>
      <c r="U6" s="51">
        <f t="shared" si="1"/>
        <v>5400</v>
      </c>
      <c r="V6" s="51">
        <f t="shared" si="1"/>
        <v>295</v>
      </c>
      <c r="W6" s="51">
        <f t="shared" si="1"/>
        <v>300</v>
      </c>
      <c r="X6" s="50" t="str">
        <f t="shared" si="1"/>
        <v>利用料金制</v>
      </c>
      <c r="Y6" s="52">
        <f>IF(Y8="-",NA(),Y8)</f>
        <v>128.1</v>
      </c>
      <c r="Z6" s="52">
        <f t="shared" ref="Z6:AH6" si="2">IF(Z8="-",NA(),Z8)</f>
        <v>56.8</v>
      </c>
      <c r="AA6" s="52">
        <f t="shared" si="2"/>
        <v>49</v>
      </c>
      <c r="AB6" s="52">
        <f t="shared" si="2"/>
        <v>78.2</v>
      </c>
      <c r="AC6" s="52">
        <f t="shared" si="2"/>
        <v>117.9</v>
      </c>
      <c r="AD6" s="52">
        <f t="shared" si="2"/>
        <v>129.5</v>
      </c>
      <c r="AE6" s="52">
        <f t="shared" si="2"/>
        <v>112</v>
      </c>
      <c r="AF6" s="52">
        <f t="shared" si="2"/>
        <v>112.4</v>
      </c>
      <c r="AG6" s="52">
        <f t="shared" si="2"/>
        <v>132.1</v>
      </c>
      <c r="AH6" s="52">
        <f t="shared" si="2"/>
        <v>132.1</v>
      </c>
      <c r="AI6" s="49" t="str">
        <f>IF(AI8="-","",IF(AI8="-","【-】","【"&amp;SUBSTITUTE(TEXT(AI8,"#,##0.0"),"-","△")&amp;"】"))</f>
        <v>【129.0】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0</v>
      </c>
      <c r="AP6" s="52">
        <f t="shared" si="3"/>
        <v>0</v>
      </c>
      <c r="AQ6" s="52">
        <f t="shared" si="3"/>
        <v>0</v>
      </c>
      <c r="AR6" s="52">
        <f t="shared" si="3"/>
        <v>0</v>
      </c>
      <c r="AS6" s="52">
        <f t="shared" si="3"/>
        <v>0</v>
      </c>
      <c r="AT6" s="49" t="str">
        <f>IF(AT8="-","",IF(AT8="-","【-】","【"&amp;SUBSTITUTE(TEXT(AT8,"#,##0.0"),"-","△")&amp;"】"))</f>
        <v>【0.0】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0</v>
      </c>
      <c r="BA6" s="53">
        <f t="shared" si="4"/>
        <v>0</v>
      </c>
      <c r="BB6" s="53">
        <f t="shared" si="4"/>
        <v>0</v>
      </c>
      <c r="BC6" s="53">
        <f t="shared" si="4"/>
        <v>0</v>
      </c>
      <c r="BD6" s="53">
        <f t="shared" si="4"/>
        <v>0</v>
      </c>
      <c r="BE6" s="51" t="str">
        <f>IF(BE8="-","",IF(BE8="-","【-】","【"&amp;SUBSTITUTE(TEXT(BE8,"#,##0"),"-","△")&amp;"】"))</f>
        <v>【0】</v>
      </c>
      <c r="BF6" s="52">
        <f>IF(BF8="-",NA(),BF8)</f>
        <v>73.2</v>
      </c>
      <c r="BG6" s="52">
        <f t="shared" ref="BG6:BO6" si="5">IF(BG8="-",NA(),BG8)</f>
        <v>22.3</v>
      </c>
      <c r="BH6" s="52">
        <f t="shared" si="5"/>
        <v>51.1</v>
      </c>
      <c r="BI6" s="52">
        <f t="shared" si="5"/>
        <v>67.400000000000006</v>
      </c>
      <c r="BJ6" s="52">
        <f t="shared" si="5"/>
        <v>97.4</v>
      </c>
      <c r="BK6" s="52">
        <f t="shared" si="5"/>
        <v>54.6</v>
      </c>
      <c r="BL6" s="52">
        <f t="shared" si="5"/>
        <v>13.1</v>
      </c>
      <c r="BM6" s="52">
        <f t="shared" si="5"/>
        <v>25.2</v>
      </c>
      <c r="BN6" s="52">
        <f t="shared" si="5"/>
        <v>37.4</v>
      </c>
      <c r="BO6" s="52">
        <f t="shared" si="5"/>
        <v>55.4</v>
      </c>
      <c r="BP6" s="49" t="str">
        <f>IF(BP8="-","",IF(BP8="-","【-】","【"&amp;SUBSTITUTE(TEXT(BP8,"#,##0.0"),"-","△")&amp;"】"))</f>
        <v>【41.2】</v>
      </c>
      <c r="BQ6" s="53">
        <f>IF(BQ8="-",NA(),BQ8)</f>
        <v>52622</v>
      </c>
      <c r="BR6" s="53">
        <f t="shared" ref="BR6:BZ6" si="6">IF(BR8="-",NA(),BR8)</f>
        <v>7822</v>
      </c>
      <c r="BS6" s="53">
        <f t="shared" si="6"/>
        <v>13339</v>
      </c>
      <c r="BT6" s="53">
        <f t="shared" si="6"/>
        <v>31995</v>
      </c>
      <c r="BU6" s="53">
        <f t="shared" si="6"/>
        <v>54562</v>
      </c>
      <c r="BV6" s="53">
        <f t="shared" si="6"/>
        <v>50091</v>
      </c>
      <c r="BW6" s="53">
        <f t="shared" si="6"/>
        <v>43003</v>
      </c>
      <c r="BX6" s="53">
        <f t="shared" si="6"/>
        <v>8393</v>
      </c>
      <c r="BY6" s="53">
        <f t="shared" si="6"/>
        <v>56829</v>
      </c>
      <c r="BZ6" s="53">
        <f t="shared" si="6"/>
        <v>51039</v>
      </c>
      <c r="CA6" s="51" t="str">
        <f>IF(CA8="-","",IF(CA8="-","【-】","【"&amp;SUBSTITUTE(TEXT(CA8,"#,##0"),"-","△")&amp;"】"))</f>
        <v>【27,207】</v>
      </c>
      <c r="CB6" s="52">
        <f>IF(CB8="-",NA(),CB8)</f>
        <v>82.4</v>
      </c>
      <c r="CC6" s="52">
        <f t="shared" ref="CC6:CK6" si="7">IF(CC8="-",NA(),CC8)</f>
        <v>81.900000000000006</v>
      </c>
      <c r="CD6" s="52">
        <f t="shared" si="7"/>
        <v>79.2</v>
      </c>
      <c r="CE6" s="52">
        <f t="shared" si="7"/>
        <v>80.2</v>
      </c>
      <c r="CF6" s="52">
        <f t="shared" si="7"/>
        <v>82.7</v>
      </c>
      <c r="CG6" s="52">
        <f t="shared" si="7"/>
        <v>69.900000000000006</v>
      </c>
      <c r="CH6" s="52">
        <f t="shared" si="7"/>
        <v>70.5</v>
      </c>
      <c r="CI6" s="52">
        <f t="shared" si="7"/>
        <v>70</v>
      </c>
      <c r="CJ6" s="52">
        <f t="shared" si="7"/>
        <v>70.099999999999994</v>
      </c>
      <c r="CK6" s="52">
        <f t="shared" si="7"/>
        <v>73.5</v>
      </c>
      <c r="CL6" s="49" t="str">
        <f>IF(CL8="-","",IF(CL8="-","【-】","【"&amp;SUBSTITUTE(TEXT(CL8,"#,##0.0"),"-","△")&amp;"】"))</f>
        <v>【61.5】</v>
      </c>
      <c r="CM6" s="51">
        <f t="shared" ref="CM6:CN6" si="8">CM8</f>
        <v>0</v>
      </c>
      <c r="CN6" s="51">
        <f t="shared" si="8"/>
        <v>279200</v>
      </c>
      <c r="CO6" s="52">
        <f>IF(CO8="-",NA(),CO8)</f>
        <v>0</v>
      </c>
      <c r="CP6" s="52">
        <f t="shared" ref="CP6:CX6" si="9">IF(CP8="-",NA(),CP8)</f>
        <v>0</v>
      </c>
      <c r="CQ6" s="52">
        <f t="shared" si="9"/>
        <v>0</v>
      </c>
      <c r="CR6" s="52">
        <f t="shared" si="9"/>
        <v>0</v>
      </c>
      <c r="CS6" s="52">
        <f t="shared" si="9"/>
        <v>0</v>
      </c>
      <c r="CT6" s="52">
        <f t="shared" si="9"/>
        <v>0</v>
      </c>
      <c r="CU6" s="52">
        <f t="shared" si="9"/>
        <v>0</v>
      </c>
      <c r="CV6" s="52">
        <f t="shared" si="9"/>
        <v>0</v>
      </c>
      <c r="CW6" s="52">
        <f t="shared" si="9"/>
        <v>0</v>
      </c>
      <c r="CX6" s="52">
        <f t="shared" si="9"/>
        <v>0</v>
      </c>
      <c r="CY6" s="49" t="str">
        <f>IF(CY8="-","",IF(CY8="-","【-】","【"&amp;SUBSTITUTE(TEXT(CY8,"#,##0.0"),"-","△")&amp;"】"))</f>
        <v>【312.3】</v>
      </c>
      <c r="CZ6" s="52">
        <f>IF(CZ8="-",NA(),CZ8)</f>
        <v>0</v>
      </c>
      <c r="DA6" s="52">
        <f t="shared" ref="DA6:DI6" si="10">IF(DA8="-",NA(),DA8)</f>
        <v>0</v>
      </c>
      <c r="DB6" s="52">
        <f t="shared" si="10"/>
        <v>0</v>
      </c>
      <c r="DC6" s="52">
        <f t="shared" si="10"/>
        <v>0</v>
      </c>
      <c r="DD6" s="52">
        <f t="shared" si="10"/>
        <v>0</v>
      </c>
      <c r="DE6" s="52">
        <f t="shared" si="10"/>
        <v>0</v>
      </c>
      <c r="DF6" s="52">
        <f t="shared" si="10"/>
        <v>0</v>
      </c>
      <c r="DG6" s="52">
        <f t="shared" si="10"/>
        <v>0</v>
      </c>
      <c r="DH6" s="52">
        <f t="shared" si="10"/>
        <v>0</v>
      </c>
      <c r="DI6" s="52">
        <f t="shared" si="10"/>
        <v>0</v>
      </c>
      <c r="DJ6" s="49" t="str">
        <f>IF(DJ8="-","",IF(DJ8="-","【-】","【"&amp;SUBSTITUTE(TEXT(DJ8,"#,##0.0"),"-","△")&amp;"】"))</f>
        <v>【0.0】</v>
      </c>
      <c r="DK6" s="52">
        <f>IF(DK8="-",NA(),DK8)</f>
        <v>118.6</v>
      </c>
      <c r="DL6" s="52">
        <f t="shared" ref="DL6:DT6" si="11">IF(DL8="-",NA(),DL8)</f>
        <v>73.2</v>
      </c>
      <c r="DM6" s="52">
        <f t="shared" si="11"/>
        <v>90.8</v>
      </c>
      <c r="DN6" s="52">
        <f t="shared" si="11"/>
        <v>116.9</v>
      </c>
      <c r="DO6" s="52">
        <f t="shared" si="11"/>
        <v>126.1</v>
      </c>
      <c r="DP6" s="52">
        <f t="shared" si="11"/>
        <v>375.9</v>
      </c>
      <c r="DQ6" s="52">
        <f t="shared" si="11"/>
        <v>225.3</v>
      </c>
      <c r="DR6" s="52">
        <f t="shared" si="11"/>
        <v>198.3</v>
      </c>
      <c r="DS6" s="52">
        <f t="shared" si="11"/>
        <v>241.3</v>
      </c>
      <c r="DT6" s="52">
        <f t="shared" si="11"/>
        <v>254.6</v>
      </c>
      <c r="DU6" s="49" t="str">
        <f>IF(DU8="-","",IF(DU8="-","【-】","【"&amp;SUBSTITUTE(TEXT(DU8,"#,##0.0"),"-","△")&amp;"】"))</f>
        <v>【130.9】</v>
      </c>
    </row>
    <row r="7" spans="1:125" s="54" customFormat="1" x14ac:dyDescent="0.2">
      <c r="A7" s="37" t="s">
        <v>109</v>
      </c>
      <c r="B7" s="48">
        <f t="shared" ref="B7:X7" si="12">B8</f>
        <v>2023</v>
      </c>
      <c r="C7" s="48">
        <f t="shared" si="12"/>
        <v>360007</v>
      </c>
      <c r="D7" s="48">
        <f t="shared" si="12"/>
        <v>46</v>
      </c>
      <c r="E7" s="48">
        <f t="shared" si="12"/>
        <v>14</v>
      </c>
      <c r="F7" s="48">
        <f t="shared" si="12"/>
        <v>0</v>
      </c>
      <c r="G7" s="48">
        <f t="shared" si="12"/>
        <v>1</v>
      </c>
      <c r="H7" s="48" t="str">
        <f t="shared" si="12"/>
        <v>徳島県</v>
      </c>
      <c r="I7" s="48" t="str">
        <f t="shared" si="12"/>
        <v>藍場町地下駐車場</v>
      </c>
      <c r="J7" s="48" t="str">
        <f t="shared" si="12"/>
        <v>法適用</v>
      </c>
      <c r="K7" s="48" t="str">
        <f t="shared" si="12"/>
        <v>駐車場整備事業</v>
      </c>
      <c r="L7" s="48" t="str">
        <f t="shared" si="12"/>
        <v>-</v>
      </c>
      <c r="M7" s="48" t="str">
        <f t="shared" si="12"/>
        <v>Ａ２Ｂ１</v>
      </c>
      <c r="N7" s="48" t="str">
        <f t="shared" si="12"/>
        <v>自治体職員</v>
      </c>
      <c r="O7" s="49">
        <f t="shared" si="12"/>
        <v>93.8</v>
      </c>
      <c r="P7" s="50" t="str">
        <f t="shared" si="12"/>
        <v>都市計画駐車場</v>
      </c>
      <c r="Q7" s="50" t="str">
        <f t="shared" si="12"/>
        <v>地下式</v>
      </c>
      <c r="R7" s="51">
        <f t="shared" si="12"/>
        <v>51</v>
      </c>
      <c r="S7" s="50" t="str">
        <f t="shared" si="12"/>
        <v>商業施設</v>
      </c>
      <c r="T7" s="50" t="str">
        <f t="shared" si="12"/>
        <v>無</v>
      </c>
      <c r="U7" s="51">
        <f t="shared" si="12"/>
        <v>5400</v>
      </c>
      <c r="V7" s="51">
        <f t="shared" si="12"/>
        <v>295</v>
      </c>
      <c r="W7" s="51">
        <f t="shared" si="12"/>
        <v>300</v>
      </c>
      <c r="X7" s="50" t="str">
        <f t="shared" si="12"/>
        <v>利用料金制</v>
      </c>
      <c r="Y7" s="52">
        <f>Y8</f>
        <v>128.1</v>
      </c>
      <c r="Z7" s="52">
        <f t="shared" ref="Z7:AH7" si="13">Z8</f>
        <v>56.8</v>
      </c>
      <c r="AA7" s="52">
        <f t="shared" si="13"/>
        <v>49</v>
      </c>
      <c r="AB7" s="52">
        <f t="shared" si="13"/>
        <v>78.2</v>
      </c>
      <c r="AC7" s="52">
        <f t="shared" si="13"/>
        <v>117.9</v>
      </c>
      <c r="AD7" s="52">
        <f t="shared" si="13"/>
        <v>129.5</v>
      </c>
      <c r="AE7" s="52">
        <f t="shared" si="13"/>
        <v>112</v>
      </c>
      <c r="AF7" s="52">
        <f t="shared" si="13"/>
        <v>112.4</v>
      </c>
      <c r="AG7" s="52">
        <f t="shared" si="13"/>
        <v>132.1</v>
      </c>
      <c r="AH7" s="52">
        <f t="shared" si="13"/>
        <v>132.1</v>
      </c>
      <c r="AI7" s="49"/>
      <c r="AJ7" s="52">
        <f>AJ8</f>
        <v>0</v>
      </c>
      <c r="AK7" s="52">
        <f t="shared" ref="AK7:AS7" si="14">AK8</f>
        <v>0</v>
      </c>
      <c r="AL7" s="52">
        <f t="shared" si="14"/>
        <v>0</v>
      </c>
      <c r="AM7" s="52">
        <f t="shared" si="14"/>
        <v>0</v>
      </c>
      <c r="AN7" s="52">
        <f t="shared" si="14"/>
        <v>0</v>
      </c>
      <c r="AO7" s="52">
        <f t="shared" si="14"/>
        <v>0</v>
      </c>
      <c r="AP7" s="52">
        <f t="shared" si="14"/>
        <v>0</v>
      </c>
      <c r="AQ7" s="52">
        <f t="shared" si="14"/>
        <v>0</v>
      </c>
      <c r="AR7" s="52">
        <f t="shared" si="14"/>
        <v>0</v>
      </c>
      <c r="AS7" s="52">
        <f t="shared" si="14"/>
        <v>0</v>
      </c>
      <c r="AT7" s="49"/>
      <c r="AU7" s="53">
        <f>AU8</f>
        <v>0</v>
      </c>
      <c r="AV7" s="53">
        <f t="shared" ref="AV7:BD7" si="15">AV8</f>
        <v>0</v>
      </c>
      <c r="AW7" s="53">
        <f t="shared" si="15"/>
        <v>0</v>
      </c>
      <c r="AX7" s="53">
        <f t="shared" si="15"/>
        <v>0</v>
      </c>
      <c r="AY7" s="53">
        <f t="shared" si="15"/>
        <v>0</v>
      </c>
      <c r="AZ7" s="53">
        <f t="shared" si="15"/>
        <v>0</v>
      </c>
      <c r="BA7" s="53">
        <f t="shared" si="15"/>
        <v>0</v>
      </c>
      <c r="BB7" s="53">
        <f t="shared" si="15"/>
        <v>0</v>
      </c>
      <c r="BC7" s="53">
        <f t="shared" si="15"/>
        <v>0</v>
      </c>
      <c r="BD7" s="53">
        <f t="shared" si="15"/>
        <v>0</v>
      </c>
      <c r="BE7" s="51"/>
      <c r="BF7" s="52">
        <f>BF8</f>
        <v>73.2</v>
      </c>
      <c r="BG7" s="52">
        <f t="shared" ref="BG7:BO7" si="16">BG8</f>
        <v>22.3</v>
      </c>
      <c r="BH7" s="52">
        <f t="shared" si="16"/>
        <v>51.1</v>
      </c>
      <c r="BI7" s="52">
        <f t="shared" si="16"/>
        <v>67.400000000000006</v>
      </c>
      <c r="BJ7" s="52">
        <f t="shared" si="16"/>
        <v>97.4</v>
      </c>
      <c r="BK7" s="52">
        <f t="shared" si="16"/>
        <v>54.6</v>
      </c>
      <c r="BL7" s="52">
        <f t="shared" si="16"/>
        <v>13.1</v>
      </c>
      <c r="BM7" s="52">
        <f t="shared" si="16"/>
        <v>25.2</v>
      </c>
      <c r="BN7" s="52">
        <f t="shared" si="16"/>
        <v>37.4</v>
      </c>
      <c r="BO7" s="52">
        <f t="shared" si="16"/>
        <v>55.4</v>
      </c>
      <c r="BP7" s="49"/>
      <c r="BQ7" s="53">
        <f>BQ8</f>
        <v>52622</v>
      </c>
      <c r="BR7" s="53">
        <f t="shared" ref="BR7:BZ7" si="17">BR8</f>
        <v>7822</v>
      </c>
      <c r="BS7" s="53">
        <f t="shared" si="17"/>
        <v>13339</v>
      </c>
      <c r="BT7" s="53">
        <f t="shared" si="17"/>
        <v>31995</v>
      </c>
      <c r="BU7" s="53">
        <f t="shared" si="17"/>
        <v>54562</v>
      </c>
      <c r="BV7" s="53">
        <f t="shared" si="17"/>
        <v>50091</v>
      </c>
      <c r="BW7" s="53">
        <f t="shared" si="17"/>
        <v>43003</v>
      </c>
      <c r="BX7" s="53">
        <f t="shared" si="17"/>
        <v>8393</v>
      </c>
      <c r="BY7" s="53">
        <f t="shared" si="17"/>
        <v>56829</v>
      </c>
      <c r="BZ7" s="53">
        <f t="shared" si="17"/>
        <v>51039</v>
      </c>
      <c r="CA7" s="51"/>
      <c r="CB7" s="52">
        <f>CB8</f>
        <v>82.4</v>
      </c>
      <c r="CC7" s="52">
        <f t="shared" ref="CC7:CK7" si="18">CC8</f>
        <v>81.900000000000006</v>
      </c>
      <c r="CD7" s="52">
        <f t="shared" si="18"/>
        <v>79.2</v>
      </c>
      <c r="CE7" s="52">
        <f t="shared" si="18"/>
        <v>80.2</v>
      </c>
      <c r="CF7" s="52">
        <f t="shared" si="18"/>
        <v>82.7</v>
      </c>
      <c r="CG7" s="52">
        <f t="shared" si="18"/>
        <v>69.900000000000006</v>
      </c>
      <c r="CH7" s="52">
        <f t="shared" si="18"/>
        <v>70.5</v>
      </c>
      <c r="CI7" s="52">
        <f t="shared" si="18"/>
        <v>70</v>
      </c>
      <c r="CJ7" s="52">
        <f t="shared" si="18"/>
        <v>70.099999999999994</v>
      </c>
      <c r="CK7" s="52">
        <f t="shared" si="18"/>
        <v>73.5</v>
      </c>
      <c r="CL7" s="49"/>
      <c r="CM7" s="51">
        <f>CM8</f>
        <v>0</v>
      </c>
      <c r="CN7" s="51">
        <f>CN8</f>
        <v>279200</v>
      </c>
      <c r="CO7" s="52">
        <f>CO8</f>
        <v>0</v>
      </c>
      <c r="CP7" s="52">
        <f t="shared" ref="CP7:CX7" si="19">CP8</f>
        <v>0</v>
      </c>
      <c r="CQ7" s="52">
        <f t="shared" si="19"/>
        <v>0</v>
      </c>
      <c r="CR7" s="52">
        <f t="shared" si="19"/>
        <v>0</v>
      </c>
      <c r="CS7" s="52">
        <f t="shared" si="19"/>
        <v>0</v>
      </c>
      <c r="CT7" s="52">
        <f t="shared" si="19"/>
        <v>0</v>
      </c>
      <c r="CU7" s="52">
        <f t="shared" si="19"/>
        <v>0</v>
      </c>
      <c r="CV7" s="52">
        <f t="shared" si="19"/>
        <v>0</v>
      </c>
      <c r="CW7" s="52">
        <f t="shared" si="19"/>
        <v>0</v>
      </c>
      <c r="CX7" s="52">
        <f t="shared" si="19"/>
        <v>0</v>
      </c>
      <c r="CY7" s="49"/>
      <c r="CZ7" s="52">
        <f>CZ8</f>
        <v>0</v>
      </c>
      <c r="DA7" s="52">
        <f t="shared" ref="DA7:DI7" si="20">DA8</f>
        <v>0</v>
      </c>
      <c r="DB7" s="52">
        <f t="shared" si="20"/>
        <v>0</v>
      </c>
      <c r="DC7" s="52">
        <f t="shared" si="20"/>
        <v>0</v>
      </c>
      <c r="DD7" s="52">
        <f t="shared" si="20"/>
        <v>0</v>
      </c>
      <c r="DE7" s="52">
        <f t="shared" si="20"/>
        <v>0</v>
      </c>
      <c r="DF7" s="52">
        <f t="shared" si="20"/>
        <v>0</v>
      </c>
      <c r="DG7" s="52">
        <f t="shared" si="20"/>
        <v>0</v>
      </c>
      <c r="DH7" s="52">
        <f t="shared" si="20"/>
        <v>0</v>
      </c>
      <c r="DI7" s="52">
        <f t="shared" si="20"/>
        <v>0</v>
      </c>
      <c r="DJ7" s="49"/>
      <c r="DK7" s="52">
        <f>DK8</f>
        <v>118.6</v>
      </c>
      <c r="DL7" s="52">
        <f t="shared" ref="DL7:DT7" si="21">DL8</f>
        <v>73.2</v>
      </c>
      <c r="DM7" s="52">
        <f t="shared" si="21"/>
        <v>90.8</v>
      </c>
      <c r="DN7" s="52">
        <f t="shared" si="21"/>
        <v>116.9</v>
      </c>
      <c r="DO7" s="52">
        <f t="shared" si="21"/>
        <v>126.1</v>
      </c>
      <c r="DP7" s="52">
        <f t="shared" si="21"/>
        <v>375.9</v>
      </c>
      <c r="DQ7" s="52">
        <f t="shared" si="21"/>
        <v>225.3</v>
      </c>
      <c r="DR7" s="52">
        <f t="shared" si="21"/>
        <v>198.3</v>
      </c>
      <c r="DS7" s="52">
        <f t="shared" si="21"/>
        <v>241.3</v>
      </c>
      <c r="DT7" s="52">
        <f t="shared" si="21"/>
        <v>254.6</v>
      </c>
      <c r="DU7" s="49"/>
    </row>
    <row r="8" spans="1:125" s="54" customFormat="1" x14ac:dyDescent="0.2">
      <c r="A8" s="37"/>
      <c r="B8" s="55">
        <v>2023</v>
      </c>
      <c r="C8" s="55">
        <v>360007</v>
      </c>
      <c r="D8" s="55">
        <v>46</v>
      </c>
      <c r="E8" s="55">
        <v>14</v>
      </c>
      <c r="F8" s="55">
        <v>0</v>
      </c>
      <c r="G8" s="55">
        <v>1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>
        <v>93.8</v>
      </c>
      <c r="P8" s="57" t="s">
        <v>117</v>
      </c>
      <c r="Q8" s="57" t="s">
        <v>118</v>
      </c>
      <c r="R8" s="58">
        <v>51</v>
      </c>
      <c r="S8" s="57" t="s">
        <v>119</v>
      </c>
      <c r="T8" s="57" t="s">
        <v>120</v>
      </c>
      <c r="U8" s="58">
        <v>5400</v>
      </c>
      <c r="V8" s="58">
        <v>295</v>
      </c>
      <c r="W8" s="58">
        <v>300</v>
      </c>
      <c r="X8" s="57" t="s">
        <v>121</v>
      </c>
      <c r="Y8" s="59">
        <v>128.1</v>
      </c>
      <c r="Z8" s="59">
        <v>56.8</v>
      </c>
      <c r="AA8" s="59">
        <v>49</v>
      </c>
      <c r="AB8" s="59">
        <v>78.2</v>
      </c>
      <c r="AC8" s="59">
        <v>117.9</v>
      </c>
      <c r="AD8" s="59">
        <v>129.5</v>
      </c>
      <c r="AE8" s="59">
        <v>112</v>
      </c>
      <c r="AF8" s="59">
        <v>112.4</v>
      </c>
      <c r="AG8" s="59">
        <v>132.1</v>
      </c>
      <c r="AH8" s="59">
        <v>132.1</v>
      </c>
      <c r="AI8" s="56">
        <v>129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0</v>
      </c>
      <c r="AP8" s="59">
        <v>0</v>
      </c>
      <c r="AQ8" s="59">
        <v>0</v>
      </c>
      <c r="AR8" s="59">
        <v>0</v>
      </c>
      <c r="AS8" s="59">
        <v>0</v>
      </c>
      <c r="AT8" s="56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59">
        <v>73.2</v>
      </c>
      <c r="BG8" s="59">
        <v>22.3</v>
      </c>
      <c r="BH8" s="59">
        <v>51.1</v>
      </c>
      <c r="BI8" s="59">
        <v>67.400000000000006</v>
      </c>
      <c r="BJ8" s="59">
        <v>97.4</v>
      </c>
      <c r="BK8" s="59">
        <v>54.6</v>
      </c>
      <c r="BL8" s="59">
        <v>13.1</v>
      </c>
      <c r="BM8" s="59">
        <v>25.2</v>
      </c>
      <c r="BN8" s="59">
        <v>37.4</v>
      </c>
      <c r="BO8" s="59">
        <v>55.4</v>
      </c>
      <c r="BP8" s="56">
        <v>41.2</v>
      </c>
      <c r="BQ8" s="60">
        <v>52622</v>
      </c>
      <c r="BR8" s="60">
        <v>7822</v>
      </c>
      <c r="BS8" s="60">
        <v>13339</v>
      </c>
      <c r="BT8" s="61">
        <v>31995</v>
      </c>
      <c r="BU8" s="61">
        <v>54562</v>
      </c>
      <c r="BV8" s="60">
        <v>50091</v>
      </c>
      <c r="BW8" s="60">
        <v>43003</v>
      </c>
      <c r="BX8" s="60">
        <v>8393</v>
      </c>
      <c r="BY8" s="60">
        <v>56829</v>
      </c>
      <c r="BZ8" s="60">
        <v>51039</v>
      </c>
      <c r="CA8" s="58">
        <v>27207</v>
      </c>
      <c r="CB8" s="59">
        <v>82.4</v>
      </c>
      <c r="CC8" s="59">
        <v>81.900000000000006</v>
      </c>
      <c r="CD8" s="59">
        <v>79.2</v>
      </c>
      <c r="CE8" s="59">
        <v>80.2</v>
      </c>
      <c r="CF8" s="59">
        <v>82.7</v>
      </c>
      <c r="CG8" s="59">
        <v>69.900000000000006</v>
      </c>
      <c r="CH8" s="59">
        <v>70.5</v>
      </c>
      <c r="CI8" s="59">
        <v>70</v>
      </c>
      <c r="CJ8" s="59">
        <v>70.099999999999994</v>
      </c>
      <c r="CK8" s="59">
        <v>73.5</v>
      </c>
      <c r="CL8" s="56">
        <v>61.5</v>
      </c>
      <c r="CM8" s="58">
        <v>0</v>
      </c>
      <c r="CN8" s="58">
        <v>279200</v>
      </c>
      <c r="CO8" s="59">
        <v>0</v>
      </c>
      <c r="CP8" s="59">
        <v>0</v>
      </c>
      <c r="CQ8" s="59">
        <v>0</v>
      </c>
      <c r="CR8" s="59">
        <v>0</v>
      </c>
      <c r="CS8" s="59">
        <v>0</v>
      </c>
      <c r="CT8" s="59">
        <v>0</v>
      </c>
      <c r="CU8" s="59">
        <v>0</v>
      </c>
      <c r="CV8" s="59">
        <v>0</v>
      </c>
      <c r="CW8" s="59">
        <v>0</v>
      </c>
      <c r="CX8" s="59">
        <v>0</v>
      </c>
      <c r="CY8" s="56">
        <v>312.3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0</v>
      </c>
      <c r="DF8" s="59">
        <v>0</v>
      </c>
      <c r="DG8" s="59">
        <v>0</v>
      </c>
      <c r="DH8" s="59">
        <v>0</v>
      </c>
      <c r="DI8" s="59">
        <v>0</v>
      </c>
      <c r="DJ8" s="56">
        <v>0</v>
      </c>
      <c r="DK8" s="59">
        <v>118.6</v>
      </c>
      <c r="DL8" s="59">
        <v>73.2</v>
      </c>
      <c r="DM8" s="59">
        <v>90.8</v>
      </c>
      <c r="DN8" s="59">
        <v>116.9</v>
      </c>
      <c r="DO8" s="59">
        <v>126.1</v>
      </c>
      <c r="DP8" s="59">
        <v>375.9</v>
      </c>
      <c r="DQ8" s="59">
        <v>225.3</v>
      </c>
      <c r="DR8" s="59">
        <v>198.3</v>
      </c>
      <c r="DS8" s="59">
        <v>241.3</v>
      </c>
      <c r="DT8" s="59">
        <v>254.6</v>
      </c>
      <c r="DU8" s="56">
        <v>130.9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122</v>
      </c>
      <c r="C10" s="64" t="s">
        <v>123</v>
      </c>
      <c r="D10" s="64" t="s">
        <v>124</v>
      </c>
      <c r="E10" s="64" t="s">
        <v>125</v>
      </c>
      <c r="F10" s="64" t="s">
        <v>126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51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nonose yoshie</cp:lastModifiedBy>
  <cp:lastPrinted>2025-01-23T00:47:49Z</cp:lastPrinted>
  <dcterms:created xsi:type="dcterms:W3CDTF">2024-12-19T01:01:59Z</dcterms:created>
  <dcterms:modified xsi:type="dcterms:W3CDTF">2025-01-23T06:36:33Z</dcterms:modified>
  <cp:category/>
</cp:coreProperties>
</file>