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10135000市町村課\2024\Ｉ_地方債\05 R6年度地方債担当（研修生下席）\②後期（吉田）\01_地方公営企業\009_公営企業に係る経営比較分析表（令和５年度決算）の分析等について（依頼）\08_HP公開\【法  適  用】経営比較分析表\01-01［法適］上水道\"/>
    </mc:Choice>
  </mc:AlternateContent>
  <xr:revisionPtr revIDLastSave="0" documentId="13_ncr:1_{0B3A0201-C376-45D9-ADB0-8FCA46493CF2}" xr6:coauthVersionLast="47" xr6:coauthVersionMax="47" xr10:uidLastSave="{00000000-0000-0000-0000-000000000000}"/>
  <workbookProtection workbookAlgorithmName="SHA-512" workbookHashValue="oMw/VnRhre8LU0tm1zjuOWtq1MVX3KAqlKX11jsqdzMKwLbpfo7gOkLiWcaVvVZL5NKR74Xxn4AAYAu7sAtlvw==" workbookSaltValue="UGhTMartQbYWcUgUnrEwtA==" workbookSpinCount="100000" lockStructure="1"/>
  <bookViews>
    <workbookView xWindow="-120" yWindow="-120" windowWidth="29040" windowHeight="1584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AT10" i="4" s="1"/>
  <c r="U6" i="5"/>
  <c r="T6" i="5"/>
  <c r="BB8" i="4" s="1"/>
  <c r="S6" i="5"/>
  <c r="R6" i="5"/>
  <c r="Q6" i="5"/>
  <c r="P6" i="5"/>
  <c r="P10" i="4" s="1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85" i="4"/>
  <c r="J85" i="4"/>
  <c r="H85" i="4"/>
  <c r="F85" i="4"/>
  <c r="E85" i="4"/>
  <c r="AL10" i="4"/>
  <c r="W10" i="4"/>
  <c r="I10" i="4"/>
  <c r="B10" i="4"/>
  <c r="AT8" i="4"/>
  <c r="AL8" i="4"/>
  <c r="AD8" i="4"/>
  <c r="W8" i="4"/>
  <c r="P8" i="4"/>
  <c r="I8" i="4"/>
  <c r="B8" i="4"/>
</calcChain>
</file>

<file path=xl/sharedStrings.xml><?xml version="1.0" encoding="utf-8"?>
<sst xmlns="http://schemas.openxmlformats.org/spreadsheetml/2006/main" count="228" uniqueCount="113">
  <si>
    <t>経営比較分析表（令和5年度決算）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</si>
  <si>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</si>
  <si>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</si>
  <si>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</si>
  <si>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</si>
  <si>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</si>
  <si>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</si>
  <si>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</si>
  <si>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</si>
  <si>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</si>
  <si>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</si>
  <si>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</si>
  <si>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</si>
  <si>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</si>
  <si>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</si>
  <si>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</si>
  <si>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</si>
  <si>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</si>
  <si>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</si>
  <si>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</si>
  <si>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</si>
  <si>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</si>
  <si>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</si>
  <si>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</si>
  <si>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</si>
  <si>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</si>
  <si>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</si>
  <si>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</si>
  <si>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</si>
  <si>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</si>
  <si>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</si>
  <si>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</si>
  <si>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</si>
  <si>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</si>
  <si>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</si>
  <si>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</si>
  <si>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</si>
  <si>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</si>
  <si>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</si>
  <si>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</si>
  <si>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</si>
  <si>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</si>
  <si>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</si>
  <si>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</si>
  <si>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</si>
  <si>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</si>
  <si>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</si>
  <si>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</si>
  <si>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</si>
  <si>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</si>
  <si>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</si>
  <si>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</si>
  <si>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</si>
  <si>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</si>
  <si>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</si>
  <si>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</si>
  <si>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</si>
  <si>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</si>
  <si>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</si>
  <si>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</si>
  <si>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</si>
  <si>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</si>
  <si>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</si>
  <si>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</si>
  <si>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</si>
  <si>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</si>
  <si>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</si>
  <si>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</si>
  <si>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</si>
  <si>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</si>
  <si>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</si>
  <si>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</si>
  <si>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</si>
  <si>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</si>
  <si>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</si>
  <si>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</si>
  <si>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</si>
  <si>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</si>
  <si>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</si>
  <si>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</si>
  <si>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</si>
  <si>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</si>
  <si>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</si>
  <si>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</si>
  <si>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</si>
  <si>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</si>
  <si>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</si>
  <si>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</si>
  <si>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</si>
  <si>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</si>
  <si>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</si>
  <si>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</si>
  <si>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</si>
  <si>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阿波市</t>
  </si>
  <si>
    <t>法適用</t>
  </si>
  <si>
    <t>水道事業</t>
  </si>
  <si>
    <t>末端給水事業</t>
  </si>
  <si>
    <t>A5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</si>
  <si>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</si>
  <si>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</si>
  <si>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</si>
  <si>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</si>
  <si>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</si>
  <si>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</si>
  <si>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</si>
  <si>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</si>
  <si>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</si>
  <si>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</si>
  <si>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</si>
  <si>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</si>
  <si>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経常収支比率は、動力費等において昨今の価格高騰の影響を受けているが、維持管理費全般において縮減を図ることで100%以上を維持している。
　累積欠損金は発生しておらず、流動比率は平均値を上回っており、当該年度においては経営の健全性が確保されていると考えられる。
　料金回収率は平均値をやや下回っているが、物価高騰対応・水道料金支援事業による料金減額の実施に伴うものと考えられる。給水原価は平均より低く抑えられ経営の効率性に寄与している。
　企業債残高対給水収益比率は平均をやや上回り、施設利用率、有収率は平均値より低い水準で推移している。
　今後においても、上水道基本計画、水道ビジョンに基づき、送配水施設の統合・再整備などによる給水区域の最適化を進めるとともに、令和7年度には水道事業経営戦略の改定を行い、経営の健全性・効率性の維持・向上に努めていく。</t>
    <rPh sb="17" eb="19">
      <t>サッコン</t>
    </rPh>
    <rPh sb="49" eb="50">
      <t>ハカ</t>
    </rPh>
    <rPh sb="100" eb="104">
      <t>トウガイネンド</t>
    </rPh>
    <rPh sb="144" eb="146">
      <t>シタマワ</t>
    </rPh>
    <rPh sb="152" eb="158">
      <t>ブッカコウトウタイオウ</t>
    </rPh>
    <rPh sb="159" eb="165">
      <t>スイドウリョウキンシエン</t>
    </rPh>
    <rPh sb="165" eb="167">
      <t>ジギョウ</t>
    </rPh>
    <rPh sb="170" eb="172">
      <t>リョウキン</t>
    </rPh>
    <rPh sb="172" eb="174">
      <t>ゲンガク</t>
    </rPh>
    <rPh sb="175" eb="177">
      <t>ジッシ</t>
    </rPh>
    <rPh sb="178" eb="179">
      <t>トモナ</t>
    </rPh>
    <rPh sb="183" eb="184">
      <t>カンガ</t>
    </rPh>
    <rPh sb="332" eb="334">
      <t>レイワ</t>
    </rPh>
    <rPh sb="335" eb="337">
      <t>ネンド</t>
    </rPh>
    <rPh sb="365" eb="367">
      <t>イジ</t>
    </rPh>
    <phoneticPr fontId="4"/>
  </si>
  <si>
    <t>　現時点では概ね健全な経営がなされているが、管路の更新など施設の老朽化対策の推進に係る財源確保、有収率の向上が課題となっている。
　今後においても、上水道基本計画、水道ビジョンに基づく事業を順次進め、安定した供給体制の維持と、持続可能な経営体制の確立を目指す。</t>
    <rPh sb="38" eb="40">
      <t>スイシン</t>
    </rPh>
    <rPh sb="41" eb="42">
      <t>カカ</t>
    </rPh>
    <rPh sb="43" eb="47">
      <t>ザイゲンカクホ</t>
    </rPh>
    <rPh sb="95" eb="97">
      <t>ジュンジ</t>
    </rPh>
    <rPh sb="100" eb="102">
      <t>アンテイ</t>
    </rPh>
    <rPh sb="120" eb="122">
      <t>タイセイ</t>
    </rPh>
    <phoneticPr fontId="4"/>
  </si>
  <si>
    <t>　有形固定資産減価償却率、管路経年化率ともに平均値より高い水準で推移している。当該年度は管路更新率が平均値を上回っている。
　管路など施設の老朽化が、有収率が伸び悩んでいる要因の一つと考えられ、今後においても、老朽管布設替の計画的な施工など、施設の耐震化等とあわせ老朽化対策を進めていく。</t>
    <rPh sb="39" eb="43">
      <t>トウガイネンド</t>
    </rPh>
    <rPh sb="54" eb="56">
      <t>ウワマワ</t>
    </rPh>
    <rPh sb="127" eb="128">
      <t>トウ</t>
    </rPh>
    <rPh sb="134" eb="135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</si>
</sst>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0.55000000000000004</c:v>
                </c:pt>
                <c:pt idx="1">
                  <c:v>0.56000000000000005</c:v>
                </c:pt>
                <c:pt idx="2">
                  <c:v>0.38</c:v>
                </c:pt>
                <c:pt idx="3">
                  <c:v>0.35</c:v>
                </c:pt>
                <c:pt idx="4">
                  <c:v>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4B-4965-8695-2D6111623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0.54</c:v>
                </c:pt>
                <c:pt idx="1">
                  <c:v>0.56999999999999995</c:v>
                </c:pt>
                <c:pt idx="2">
                  <c:v>0.52</c:v>
                </c:pt>
                <c:pt idx="3">
                  <c:v>0.48</c:v>
                </c:pt>
                <c:pt idx="4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4B-4965-8695-2D6111623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54.37</c:v>
                </c:pt>
                <c:pt idx="1">
                  <c:v>56.01</c:v>
                </c:pt>
                <c:pt idx="2">
                  <c:v>54.19</c:v>
                </c:pt>
                <c:pt idx="3">
                  <c:v>53.46</c:v>
                </c:pt>
                <c:pt idx="4">
                  <c:v>52.13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08-44AF-9EDF-67A3A21B9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59.67</c:v>
                </c:pt>
                <c:pt idx="1">
                  <c:v>60.12</c:v>
                </c:pt>
                <c:pt idx="2">
                  <c:v>60.34</c:v>
                </c:pt>
                <c:pt idx="3">
                  <c:v>59.54</c:v>
                </c:pt>
                <c:pt idx="4">
                  <c:v>59.26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08-44AF-9EDF-67A3A21B9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69.22</c:v>
                </c:pt>
                <c:pt idx="1">
                  <c:v>68.56</c:v>
                </c:pt>
                <c:pt idx="2">
                  <c:v>70.510000000000005</c:v>
                </c:pt>
                <c:pt idx="3">
                  <c:v>71</c:v>
                </c:pt>
                <c:pt idx="4">
                  <c:v>71.510000000000005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82-4958-A564-5F4560C92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84.6</c:v>
                </c:pt>
                <c:pt idx="1">
                  <c:v>84.24</c:v>
                </c:pt>
                <c:pt idx="2">
                  <c:v>84.19</c:v>
                </c:pt>
                <c:pt idx="3">
                  <c:v>83.93</c:v>
                </c:pt>
                <c:pt idx="4">
                  <c:v>83.84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82-4958-A564-5F4560C92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113.18</c:v>
                </c:pt>
                <c:pt idx="1">
                  <c:v>116.71</c:v>
                </c:pt>
                <c:pt idx="2">
                  <c:v>113.92</c:v>
                </c:pt>
                <c:pt idx="3">
                  <c:v>109.68</c:v>
                </c:pt>
                <c:pt idx="4">
                  <c:v>107.51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98-4D4A-84CB-121C28272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109.01</c:v>
                </c:pt>
                <c:pt idx="1">
                  <c:v>108.83</c:v>
                </c:pt>
                <c:pt idx="2">
                  <c:v>109.23</c:v>
                </c:pt>
                <c:pt idx="3">
                  <c:v>108.04</c:v>
                </c:pt>
                <c:pt idx="4">
                  <c:v>107.49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98-4D4A-84CB-121C28272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56.85</c:v>
                </c:pt>
                <c:pt idx="1">
                  <c:v>57.73</c:v>
                </c:pt>
                <c:pt idx="2">
                  <c:v>57.98</c:v>
                </c:pt>
                <c:pt idx="3">
                  <c:v>58.83</c:v>
                </c:pt>
                <c:pt idx="4">
                  <c:v>55.81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E7-42B1-B708-788C86F95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48.17</c:v>
                </c:pt>
                <c:pt idx="1">
                  <c:v>48.83</c:v>
                </c:pt>
                <c:pt idx="2">
                  <c:v>49.96</c:v>
                </c:pt>
                <c:pt idx="3">
                  <c:v>50.82</c:v>
                </c:pt>
                <c:pt idx="4">
                  <c:v>51.82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E7-42B1-B708-788C86F95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22.29</c:v>
                </c:pt>
                <c:pt idx="1">
                  <c:v>26.49</c:v>
                </c:pt>
                <c:pt idx="2">
                  <c:v>26.83</c:v>
                </c:pt>
                <c:pt idx="3">
                  <c:v>26.35</c:v>
                </c:pt>
                <c:pt idx="4">
                  <c:v>29.34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A6-49E6-AE1B-03DFF7D7A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17.12</c:v>
                </c:pt>
                <c:pt idx="1">
                  <c:v>18.18</c:v>
                </c:pt>
                <c:pt idx="2">
                  <c:v>19.32</c:v>
                </c:pt>
                <c:pt idx="3">
                  <c:v>21.16</c:v>
                </c:pt>
                <c:pt idx="4">
                  <c:v>22.72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A6-49E6-AE1B-03DFF7D7A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90-482C-B00A-26A735E9A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3.7</c:v>
                </c:pt>
                <c:pt idx="1">
                  <c:v>4.34</c:v>
                </c:pt>
                <c:pt idx="2">
                  <c:v>4.6900000000000004</c:v>
                </c:pt>
                <c:pt idx="3">
                  <c:v>4.72</c:v>
                </c:pt>
                <c:pt idx="4">
                  <c:v>5.76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90-482C-B00A-26A735E9A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1561.75</c:v>
                </c:pt>
                <c:pt idx="1">
                  <c:v>875.68</c:v>
                </c:pt>
                <c:pt idx="2">
                  <c:v>1099.8699999999999</c:v>
                </c:pt>
                <c:pt idx="3">
                  <c:v>582.80999999999995</c:v>
                </c:pt>
                <c:pt idx="4">
                  <c:v>569.26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85-4297-94B2-E3A12A73A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365.18</c:v>
                </c:pt>
                <c:pt idx="1">
                  <c:v>327.77</c:v>
                </c:pt>
                <c:pt idx="2">
                  <c:v>338.02</c:v>
                </c:pt>
                <c:pt idx="3">
                  <c:v>345.94</c:v>
                </c:pt>
                <c:pt idx="4">
                  <c:v>329.7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85-4297-94B2-E3A12A73A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317.75</c:v>
                </c:pt>
                <c:pt idx="1">
                  <c:v>326.82</c:v>
                </c:pt>
                <c:pt idx="2">
                  <c:v>352.73</c:v>
                </c:pt>
                <c:pt idx="3">
                  <c:v>413.36</c:v>
                </c:pt>
                <c:pt idx="4">
                  <c:v>454.88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8A-4C0A-A316-2AE01EDC8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371.65</c:v>
                </c:pt>
                <c:pt idx="1">
                  <c:v>397.1</c:v>
                </c:pt>
                <c:pt idx="2">
                  <c:v>379.91</c:v>
                </c:pt>
                <c:pt idx="3">
                  <c:v>386.61</c:v>
                </c:pt>
                <c:pt idx="4">
                  <c:v>381.56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8A-4C0A-A316-2AE01EDC8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110.54</c:v>
                </c:pt>
                <c:pt idx="1">
                  <c:v>114.92</c:v>
                </c:pt>
                <c:pt idx="2">
                  <c:v>112.08</c:v>
                </c:pt>
                <c:pt idx="3">
                  <c:v>94.19</c:v>
                </c:pt>
                <c:pt idx="4">
                  <c:v>93.4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9E-4D17-8347-5EB36CCD8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98.77</c:v>
                </c:pt>
                <c:pt idx="1">
                  <c:v>95.79</c:v>
                </c:pt>
                <c:pt idx="2">
                  <c:v>98.3</c:v>
                </c:pt>
                <c:pt idx="3">
                  <c:v>93.82</c:v>
                </c:pt>
                <c:pt idx="4">
                  <c:v>95.04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9E-4D17-8347-5EB36CCD8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115.4</c:v>
                </c:pt>
                <c:pt idx="1">
                  <c:v>110.47</c:v>
                </c:pt>
                <c:pt idx="2">
                  <c:v>112.97</c:v>
                </c:pt>
                <c:pt idx="3">
                  <c:v>121.49</c:v>
                </c:pt>
                <c:pt idx="4">
                  <c:v>121.21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C5-4AF7-AAC4-B43D4A6A5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173.67</c:v>
                </c:pt>
                <c:pt idx="1">
                  <c:v>171.13</c:v>
                </c:pt>
                <c:pt idx="2">
                  <c:v>173.7</c:v>
                </c:pt>
                <c:pt idx="3">
                  <c:v>178.94</c:v>
                </c:pt>
                <c:pt idx="4">
                  <c:v>180.19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C5-4AF7-AAC4-B43D4A6A5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【177.56】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5" zoomScaleNormal="85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</row>
    <row r="3" spans="1:78" ht="9.75" customHeight="1" x14ac:dyDescent="0.15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</row>
    <row r="4" spans="1:78" ht="9.75" customHeight="1" x14ac:dyDescent="0.15">
      <c r="A4" s="2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1" t="str">
        <f>データ!H6</f>
        <v>徳島県　阿波市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2"/>
      <c r="AE6" s="32"/>
      <c r="AF6" s="32"/>
      <c r="AG6" s="3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3" t="s">
        <v>1</v>
      </c>
      <c r="C7" s="34"/>
      <c r="D7" s="34"/>
      <c r="E7" s="34"/>
      <c r="F7" s="34"/>
      <c r="G7" s="34"/>
      <c r="H7" s="34"/>
      <c r="I7" s="33" t="s">
        <v>2</v>
      </c>
      <c r="J7" s="34"/>
      <c r="K7" s="34"/>
      <c r="L7" s="34"/>
      <c r="M7" s="34"/>
      <c r="N7" s="34"/>
      <c r="O7" s="35"/>
      <c r="P7" s="36" t="s">
        <v>3</v>
      </c>
      <c r="Q7" s="36"/>
      <c r="R7" s="36"/>
      <c r="S7" s="36"/>
      <c r="T7" s="36"/>
      <c r="U7" s="36"/>
      <c r="V7" s="36"/>
      <c r="W7" s="36" t="s">
        <v>4</v>
      </c>
      <c r="X7" s="36"/>
      <c r="Y7" s="36"/>
      <c r="Z7" s="36"/>
      <c r="AA7" s="36"/>
      <c r="AB7" s="36"/>
      <c r="AC7" s="36"/>
      <c r="AD7" s="36" t="s">
        <v>5</v>
      </c>
      <c r="AE7" s="36"/>
      <c r="AF7" s="36"/>
      <c r="AG7" s="36"/>
      <c r="AH7" s="36"/>
      <c r="AI7" s="36"/>
      <c r="AJ7" s="36"/>
      <c r="AK7" s="2"/>
      <c r="AL7" s="36" t="s">
        <v>6</v>
      </c>
      <c r="AM7" s="36"/>
      <c r="AN7" s="36"/>
      <c r="AO7" s="36"/>
      <c r="AP7" s="36"/>
      <c r="AQ7" s="36"/>
      <c r="AR7" s="36"/>
      <c r="AS7" s="36"/>
      <c r="AT7" s="33" t="s">
        <v>7</v>
      </c>
      <c r="AU7" s="34"/>
      <c r="AV7" s="34"/>
      <c r="AW7" s="34"/>
      <c r="AX7" s="34"/>
      <c r="AY7" s="34"/>
      <c r="AZ7" s="34"/>
      <c r="BA7" s="34"/>
      <c r="BB7" s="36" t="s">
        <v>8</v>
      </c>
      <c r="BC7" s="36"/>
      <c r="BD7" s="36"/>
      <c r="BE7" s="36"/>
      <c r="BF7" s="36"/>
      <c r="BG7" s="36"/>
      <c r="BH7" s="36"/>
      <c r="BI7" s="36"/>
      <c r="BJ7" s="3"/>
      <c r="BK7" s="3"/>
      <c r="BL7" s="37" t="s">
        <v>9</v>
      </c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9"/>
    </row>
    <row r="8" spans="1:78" ht="18.75" customHeight="1" x14ac:dyDescent="0.15">
      <c r="A8" s="2"/>
      <c r="B8" s="40" t="str">
        <f>データ!$I$6</f>
        <v>法適用</v>
      </c>
      <c r="C8" s="41"/>
      <c r="D8" s="41"/>
      <c r="E8" s="41"/>
      <c r="F8" s="41"/>
      <c r="G8" s="41"/>
      <c r="H8" s="41"/>
      <c r="I8" s="40" t="str">
        <f>データ!$J$6</f>
        <v>水道事業</v>
      </c>
      <c r="J8" s="41"/>
      <c r="K8" s="41"/>
      <c r="L8" s="41"/>
      <c r="M8" s="41"/>
      <c r="N8" s="41"/>
      <c r="O8" s="42"/>
      <c r="P8" s="43" t="str">
        <f>データ!$K$6</f>
        <v>末端給水事業</v>
      </c>
      <c r="Q8" s="43"/>
      <c r="R8" s="43"/>
      <c r="S8" s="43"/>
      <c r="T8" s="43"/>
      <c r="U8" s="43"/>
      <c r="V8" s="43"/>
      <c r="W8" s="43" t="str">
        <f>データ!$L$6</f>
        <v>A5</v>
      </c>
      <c r="X8" s="43"/>
      <c r="Y8" s="43"/>
      <c r="Z8" s="43"/>
      <c r="AA8" s="43"/>
      <c r="AB8" s="43"/>
      <c r="AC8" s="43"/>
      <c r="AD8" s="43" t="str">
        <f>データ!$M$6</f>
        <v>非設置</v>
      </c>
      <c r="AE8" s="43"/>
      <c r="AF8" s="43"/>
      <c r="AG8" s="43"/>
      <c r="AH8" s="43"/>
      <c r="AI8" s="43"/>
      <c r="AJ8" s="43"/>
      <c r="AK8" s="2"/>
      <c r="AL8" s="44">
        <f>データ!$R$6</f>
        <v>34773</v>
      </c>
      <c r="AM8" s="44"/>
      <c r="AN8" s="44"/>
      <c r="AO8" s="44"/>
      <c r="AP8" s="44"/>
      <c r="AQ8" s="44"/>
      <c r="AR8" s="44"/>
      <c r="AS8" s="44"/>
      <c r="AT8" s="45">
        <f>データ!$S$6</f>
        <v>191.11</v>
      </c>
      <c r="AU8" s="46"/>
      <c r="AV8" s="46"/>
      <c r="AW8" s="46"/>
      <c r="AX8" s="46"/>
      <c r="AY8" s="46"/>
      <c r="AZ8" s="46"/>
      <c r="BA8" s="46"/>
      <c r="BB8" s="47">
        <f>データ!$T$6</f>
        <v>181.95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10</v>
      </c>
      <c r="BM8" s="49"/>
      <c r="BN8" s="50" t="s">
        <v>11</v>
      </c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1"/>
    </row>
    <row r="9" spans="1:78" ht="18.75" customHeight="1" x14ac:dyDescent="0.15">
      <c r="A9" s="2"/>
      <c r="B9" s="33" t="s">
        <v>12</v>
      </c>
      <c r="C9" s="34"/>
      <c r="D9" s="34"/>
      <c r="E9" s="34"/>
      <c r="F9" s="34"/>
      <c r="G9" s="34"/>
      <c r="H9" s="34"/>
      <c r="I9" s="33" t="s">
        <v>13</v>
      </c>
      <c r="J9" s="34"/>
      <c r="K9" s="34"/>
      <c r="L9" s="34"/>
      <c r="M9" s="34"/>
      <c r="N9" s="34"/>
      <c r="O9" s="35"/>
      <c r="P9" s="36" t="s">
        <v>14</v>
      </c>
      <c r="Q9" s="36"/>
      <c r="R9" s="36"/>
      <c r="S9" s="36"/>
      <c r="T9" s="36"/>
      <c r="U9" s="36"/>
      <c r="V9" s="36"/>
      <c r="W9" s="36" t="s">
        <v>15</v>
      </c>
      <c r="X9" s="36"/>
      <c r="Y9" s="36"/>
      <c r="Z9" s="36"/>
      <c r="AA9" s="36"/>
      <c r="AB9" s="36"/>
      <c r="AC9" s="36"/>
      <c r="AD9" s="2"/>
      <c r="AE9" s="2"/>
      <c r="AF9" s="2"/>
      <c r="AG9" s="2"/>
      <c r="AH9" s="2"/>
      <c r="AI9" s="2"/>
      <c r="AJ9" s="2"/>
      <c r="AK9" s="2"/>
      <c r="AL9" s="36" t="s">
        <v>16</v>
      </c>
      <c r="AM9" s="36"/>
      <c r="AN9" s="36"/>
      <c r="AO9" s="36"/>
      <c r="AP9" s="36"/>
      <c r="AQ9" s="36"/>
      <c r="AR9" s="36"/>
      <c r="AS9" s="36"/>
      <c r="AT9" s="33" t="s">
        <v>17</v>
      </c>
      <c r="AU9" s="34"/>
      <c r="AV9" s="34"/>
      <c r="AW9" s="34"/>
      <c r="AX9" s="34"/>
      <c r="AY9" s="34"/>
      <c r="AZ9" s="34"/>
      <c r="BA9" s="34"/>
      <c r="BB9" s="36" t="s">
        <v>18</v>
      </c>
      <c r="BC9" s="36"/>
      <c r="BD9" s="36"/>
      <c r="BE9" s="36"/>
      <c r="BF9" s="36"/>
      <c r="BG9" s="36"/>
      <c r="BH9" s="36"/>
      <c r="BI9" s="36"/>
      <c r="BJ9" s="3"/>
      <c r="BK9" s="3"/>
      <c r="BL9" s="52" t="s">
        <v>19</v>
      </c>
      <c r="BM9" s="53"/>
      <c r="BN9" s="54" t="s">
        <v>20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15">
      <c r="A10" s="2"/>
      <c r="B10" s="45" t="str">
        <f>データ!$N$6</f>
        <v>-</v>
      </c>
      <c r="C10" s="46"/>
      <c r="D10" s="46"/>
      <c r="E10" s="46"/>
      <c r="F10" s="46"/>
      <c r="G10" s="46"/>
      <c r="H10" s="46"/>
      <c r="I10" s="45">
        <f>データ!$O$6</f>
        <v>68.73</v>
      </c>
      <c r="J10" s="46"/>
      <c r="K10" s="46"/>
      <c r="L10" s="46"/>
      <c r="M10" s="46"/>
      <c r="N10" s="46"/>
      <c r="O10" s="80"/>
      <c r="P10" s="47">
        <f>データ!$P$6</f>
        <v>98.79</v>
      </c>
      <c r="Q10" s="47"/>
      <c r="R10" s="47"/>
      <c r="S10" s="47"/>
      <c r="T10" s="47"/>
      <c r="U10" s="47"/>
      <c r="V10" s="47"/>
      <c r="W10" s="44">
        <f>データ!$Q$6</f>
        <v>2530</v>
      </c>
      <c r="X10" s="44"/>
      <c r="Y10" s="44"/>
      <c r="Z10" s="44"/>
      <c r="AA10" s="44"/>
      <c r="AB10" s="44"/>
      <c r="AC10" s="44"/>
      <c r="AD10" s="2"/>
      <c r="AE10" s="2"/>
      <c r="AF10" s="2"/>
      <c r="AG10" s="2"/>
      <c r="AH10" s="2"/>
      <c r="AI10" s="2"/>
      <c r="AJ10" s="2"/>
      <c r="AK10" s="2"/>
      <c r="AL10" s="44">
        <f>データ!$U$6</f>
        <v>34178</v>
      </c>
      <c r="AM10" s="44"/>
      <c r="AN10" s="44"/>
      <c r="AO10" s="44"/>
      <c r="AP10" s="44"/>
      <c r="AQ10" s="44"/>
      <c r="AR10" s="44"/>
      <c r="AS10" s="44"/>
      <c r="AT10" s="45">
        <f>データ!$V$6</f>
        <v>83.18</v>
      </c>
      <c r="AU10" s="46"/>
      <c r="AV10" s="46"/>
      <c r="AW10" s="46"/>
      <c r="AX10" s="46"/>
      <c r="AY10" s="46"/>
      <c r="AZ10" s="46"/>
      <c r="BA10" s="46"/>
      <c r="BB10" s="47">
        <f>データ!$W$6</f>
        <v>410.89</v>
      </c>
      <c r="BC10" s="47"/>
      <c r="BD10" s="47"/>
      <c r="BE10" s="47"/>
      <c r="BF10" s="47"/>
      <c r="BG10" s="47"/>
      <c r="BH10" s="47"/>
      <c r="BI10" s="47"/>
      <c r="BJ10" s="2"/>
      <c r="BK10" s="2"/>
      <c r="BL10" s="62" t="s">
        <v>21</v>
      </c>
      <c r="BM10" s="63"/>
      <c r="BN10" s="64" t="s">
        <v>22</v>
      </c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23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 x14ac:dyDescent="0.15">
      <c r="A14" s="2"/>
      <c r="B14" s="68" t="s">
        <v>24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25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 x14ac:dyDescent="0.15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6" t="s">
        <v>110</v>
      </c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8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6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8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6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8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6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8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6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8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6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8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6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8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6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8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6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8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6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8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6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8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6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8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6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8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6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8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6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8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6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8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6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8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6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8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6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8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6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8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6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8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6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8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6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8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6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8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6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8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6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8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6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8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6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8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4" t="s">
        <v>26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6" t="s">
        <v>112</v>
      </c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8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6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8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6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8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6"/>
      <c r="BM50" s="57"/>
      <c r="BN50" s="57"/>
      <c r="BO50" s="57"/>
      <c r="BP50" s="57"/>
      <c r="BQ50" s="57"/>
      <c r="BR50" s="57"/>
      <c r="BS50" s="57"/>
      <c r="BT50" s="57"/>
      <c r="BU50" s="57"/>
      <c r="BV50" s="57"/>
      <c r="BW50" s="57"/>
      <c r="BX50" s="57"/>
      <c r="BY50" s="57"/>
      <c r="BZ50" s="58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6"/>
      <c r="BM51" s="57"/>
      <c r="BN51" s="57"/>
      <c r="BO51" s="57"/>
      <c r="BP51" s="57"/>
      <c r="BQ51" s="57"/>
      <c r="BR51" s="57"/>
      <c r="BS51" s="57"/>
      <c r="BT51" s="57"/>
      <c r="BU51" s="57"/>
      <c r="BV51" s="57"/>
      <c r="BW51" s="57"/>
      <c r="BX51" s="57"/>
      <c r="BY51" s="57"/>
      <c r="BZ51" s="58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6"/>
      <c r="BM52" s="57"/>
      <c r="BN52" s="57"/>
      <c r="BO52" s="57"/>
      <c r="BP52" s="57"/>
      <c r="BQ52" s="57"/>
      <c r="BR52" s="57"/>
      <c r="BS52" s="57"/>
      <c r="BT52" s="57"/>
      <c r="BU52" s="57"/>
      <c r="BV52" s="57"/>
      <c r="BW52" s="57"/>
      <c r="BX52" s="57"/>
      <c r="BY52" s="57"/>
      <c r="BZ52" s="58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6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57"/>
      <c r="BZ53" s="58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6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8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6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8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6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8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6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8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6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8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6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8"/>
    </row>
    <row r="60" spans="1:78" ht="13.5" customHeight="1" x14ac:dyDescent="0.15">
      <c r="A60" s="2"/>
      <c r="B60" s="71" t="s">
        <v>27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6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8"/>
    </row>
    <row r="61" spans="1:78" ht="13.5" customHeight="1" x14ac:dyDescent="0.15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6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BZ61" s="58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6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8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4" t="s">
        <v>28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6" t="s">
        <v>111</v>
      </c>
      <c r="BM66" s="57"/>
      <c r="BN66" s="57"/>
      <c r="BO66" s="57"/>
      <c r="BP66" s="57"/>
      <c r="BQ66" s="57"/>
      <c r="BR66" s="57"/>
      <c r="BS66" s="57"/>
      <c r="BT66" s="57"/>
      <c r="BU66" s="57"/>
      <c r="BV66" s="57"/>
      <c r="BW66" s="57"/>
      <c r="BX66" s="57"/>
      <c r="BY66" s="57"/>
      <c r="BZ66" s="58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6"/>
      <c r="BM67" s="57"/>
      <c r="BN67" s="57"/>
      <c r="BO67" s="57"/>
      <c r="BP67" s="57"/>
      <c r="BQ67" s="57"/>
      <c r="BR67" s="57"/>
      <c r="BS67" s="57"/>
      <c r="BT67" s="57"/>
      <c r="BU67" s="57"/>
      <c r="BV67" s="57"/>
      <c r="BW67" s="57"/>
      <c r="BX67" s="57"/>
      <c r="BY67" s="57"/>
      <c r="BZ67" s="58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6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7"/>
      <c r="BX68" s="57"/>
      <c r="BY68" s="57"/>
      <c r="BZ68" s="58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6"/>
      <c r="BM69" s="57"/>
      <c r="BN69" s="57"/>
      <c r="BO69" s="57"/>
      <c r="BP69" s="57"/>
      <c r="BQ69" s="57"/>
      <c r="BR69" s="57"/>
      <c r="BS69" s="57"/>
      <c r="BT69" s="57"/>
      <c r="BU69" s="57"/>
      <c r="BV69" s="57"/>
      <c r="BW69" s="57"/>
      <c r="BX69" s="57"/>
      <c r="BY69" s="57"/>
      <c r="BZ69" s="58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6"/>
      <c r="BM70" s="57"/>
      <c r="BN70" s="57"/>
      <c r="BO70" s="57"/>
      <c r="BP70" s="57"/>
      <c r="BQ70" s="57"/>
      <c r="BR70" s="57"/>
      <c r="BS70" s="57"/>
      <c r="BT70" s="57"/>
      <c r="BU70" s="57"/>
      <c r="BV70" s="57"/>
      <c r="BW70" s="57"/>
      <c r="BX70" s="57"/>
      <c r="BY70" s="57"/>
      <c r="BZ70" s="58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6"/>
      <c r="BM71" s="57"/>
      <c r="BN71" s="57"/>
      <c r="BO71" s="57"/>
      <c r="BP71" s="57"/>
      <c r="BQ71" s="57"/>
      <c r="BR71" s="57"/>
      <c r="BS71" s="57"/>
      <c r="BT71" s="57"/>
      <c r="BU71" s="57"/>
      <c r="BV71" s="57"/>
      <c r="BW71" s="57"/>
      <c r="BX71" s="57"/>
      <c r="BY71" s="57"/>
      <c r="BZ71" s="58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6"/>
      <c r="BM72" s="57"/>
      <c r="BN72" s="57"/>
      <c r="BO72" s="57"/>
      <c r="BP72" s="57"/>
      <c r="BQ72" s="57"/>
      <c r="BR72" s="57"/>
      <c r="BS72" s="57"/>
      <c r="BT72" s="57"/>
      <c r="BU72" s="57"/>
      <c r="BV72" s="57"/>
      <c r="BW72" s="57"/>
      <c r="BX72" s="57"/>
      <c r="BY72" s="57"/>
      <c r="BZ72" s="58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6"/>
      <c r="BM73" s="57"/>
      <c r="BN73" s="57"/>
      <c r="BO73" s="57"/>
      <c r="BP73" s="57"/>
      <c r="BQ73" s="57"/>
      <c r="BR73" s="57"/>
      <c r="BS73" s="57"/>
      <c r="BT73" s="57"/>
      <c r="BU73" s="57"/>
      <c r="BV73" s="57"/>
      <c r="BW73" s="57"/>
      <c r="BX73" s="57"/>
      <c r="BY73" s="57"/>
      <c r="BZ73" s="58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6"/>
      <c r="BM74" s="57"/>
      <c r="BN74" s="57"/>
      <c r="BO74" s="57"/>
      <c r="BP74" s="57"/>
      <c r="BQ74" s="57"/>
      <c r="BR74" s="57"/>
      <c r="BS74" s="57"/>
      <c r="BT74" s="57"/>
      <c r="BU74" s="57"/>
      <c r="BV74" s="57"/>
      <c r="BW74" s="57"/>
      <c r="BX74" s="57"/>
      <c r="BY74" s="57"/>
      <c r="BZ74" s="58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6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8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6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8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6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8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6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8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6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8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6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8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6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8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9"/>
      <c r="BM82" s="60"/>
      <c r="BN82" s="60"/>
      <c r="BO82" s="60"/>
      <c r="BP82" s="60"/>
      <c r="BQ82" s="60"/>
      <c r="BR82" s="60"/>
      <c r="BS82" s="60"/>
      <c r="BT82" s="60"/>
      <c r="BU82" s="60"/>
      <c r="BV82" s="60"/>
      <c r="BW82" s="60"/>
      <c r="BX82" s="60"/>
      <c r="BY82" s="60"/>
      <c r="BZ82" s="61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【108.24】</v>
      </c>
      <c r="F85" s="13" t="str">
        <f>データ!AS6</f>
        <v>【1.50】</v>
      </c>
      <c r="G85" s="13" t="str">
        <f>データ!BD6</f>
        <v>【243.36】</v>
      </c>
      <c r="H85" s="13" t="str">
        <f>データ!BO6</f>
        <v>【265.93】</v>
      </c>
      <c r="I85" s="13" t="str">
        <f>データ!BZ6</f>
        <v>【97.82】</v>
      </c>
      <c r="J85" s="13" t="str">
        <f>データ!CK6</f>
        <v>【177.56】</v>
      </c>
      <c r="K85" s="13" t="str">
        <f>データ!CV6</f>
        <v>【59.81】</v>
      </c>
      <c r="L85" s="13" t="str">
        <f>データ!DG6</f>
        <v>【89.42】</v>
      </c>
      <c r="M85" s="13" t="str">
        <f>データ!DR6</f>
        <v>【52.02】</v>
      </c>
      <c r="N85" s="13" t="str">
        <f>データ!EC6</f>
        <v>【25.37】</v>
      </c>
      <c r="O85" s="13" t="str">
        <f>データ!EN6</f>
        <v>【0.62】</v>
      </c>
    </row>
  </sheetData>
  <sheetProtection algorithmName="SHA-512" hashValue="xGn2kKeAliakli9xwu/a/mRLaSnOzIaQaTaVKXS+hLtAvlQJlvFS8BOgpNtmBZHCqSUoIUbAK/BZlXWhLBVT4A==" saltValue="1hBNQHYeHnq/Tu1Bz4oVMg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2" t="s">
        <v>50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8" t="s">
        <v>51</v>
      </c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 t="s">
        <v>52</v>
      </c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54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 t="s">
        <v>55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 t="s">
        <v>56</v>
      </c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 t="s">
        <v>57</v>
      </c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 t="s">
        <v>58</v>
      </c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 t="s">
        <v>59</v>
      </c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 t="s">
        <v>60</v>
      </c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61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 t="s">
        <v>62</v>
      </c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63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 t="s">
        <v>64</v>
      </c>
      <c r="EE4" s="81"/>
      <c r="EF4" s="81"/>
      <c r="EG4" s="81"/>
      <c r="EH4" s="81"/>
      <c r="EI4" s="81"/>
      <c r="EJ4" s="81"/>
      <c r="EK4" s="81"/>
      <c r="EL4" s="81"/>
      <c r="EM4" s="81"/>
      <c r="EN4" s="81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2023</v>
      </c>
      <c r="C6" s="20">
        <f t="shared" ref="C6:W6" si="3">C7</f>
        <v>362069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徳島県　阿波市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A5</v>
      </c>
      <c r="M6" s="20" t="str">
        <f t="shared" si="3"/>
        <v>非設置</v>
      </c>
      <c r="N6" s="21" t="str">
        <f t="shared" si="3"/>
        <v>-</v>
      </c>
      <c r="O6" s="21">
        <f t="shared" si="3"/>
        <v>68.73</v>
      </c>
      <c r="P6" s="21">
        <f t="shared" si="3"/>
        <v>98.79</v>
      </c>
      <c r="Q6" s="21">
        <f t="shared" si="3"/>
        <v>2530</v>
      </c>
      <c r="R6" s="21">
        <f t="shared" si="3"/>
        <v>34773</v>
      </c>
      <c r="S6" s="21">
        <f t="shared" si="3"/>
        <v>191.11</v>
      </c>
      <c r="T6" s="21">
        <f t="shared" si="3"/>
        <v>181.95</v>
      </c>
      <c r="U6" s="21">
        <f t="shared" si="3"/>
        <v>34178</v>
      </c>
      <c r="V6" s="21">
        <f t="shared" si="3"/>
        <v>83.18</v>
      </c>
      <c r="W6" s="21">
        <f t="shared" si="3"/>
        <v>410.89</v>
      </c>
      <c r="X6" s="22">
        <f>IF(X7="",NA(),X7)</f>
        <v>113.18</v>
      </c>
      <c r="Y6" s="22">
        <f t="shared" ref="Y6:AG6" si="4">IF(Y7="",NA(),Y7)</f>
        <v>116.71</v>
      </c>
      <c r="Z6" s="22">
        <f t="shared" si="4"/>
        <v>113.92</v>
      </c>
      <c r="AA6" s="22">
        <f t="shared" si="4"/>
        <v>109.68</v>
      </c>
      <c r="AB6" s="22">
        <f t="shared" si="4"/>
        <v>107.51</v>
      </c>
      <c r="AC6" s="22">
        <f t="shared" si="4"/>
        <v>109.01</v>
      </c>
      <c r="AD6" s="22">
        <f t="shared" si="4"/>
        <v>108.83</v>
      </c>
      <c r="AE6" s="22">
        <f t="shared" si="4"/>
        <v>109.23</v>
      </c>
      <c r="AF6" s="22">
        <f t="shared" si="4"/>
        <v>108.04</v>
      </c>
      <c r="AG6" s="22">
        <f t="shared" si="4"/>
        <v>107.49</v>
      </c>
      <c r="AH6" s="21" t="str">
        <f>IF(AH7="","",IF(AH7="-","【-】","【"&amp;SUBSTITUTE(TEXT(AH7,"#,##0.00"),"-","△")&amp;"】"))</f>
        <v>【108.24】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3.7</v>
      </c>
      <c r="AO6" s="22">
        <f t="shared" si="5"/>
        <v>4.34</v>
      </c>
      <c r="AP6" s="22">
        <f t="shared" si="5"/>
        <v>4.6900000000000004</v>
      </c>
      <c r="AQ6" s="22">
        <f t="shared" si="5"/>
        <v>4.72</v>
      </c>
      <c r="AR6" s="22">
        <f t="shared" si="5"/>
        <v>5.76</v>
      </c>
      <c r="AS6" s="21" t="str">
        <f>IF(AS7="","",IF(AS7="-","【-】","【"&amp;SUBSTITUTE(TEXT(AS7,"#,##0.00"),"-","△")&amp;"】"))</f>
        <v>【1.50】</v>
      </c>
      <c r="AT6" s="22">
        <f>IF(AT7="",NA(),AT7)</f>
        <v>1561.75</v>
      </c>
      <c r="AU6" s="22">
        <f t="shared" ref="AU6:BC6" si="6">IF(AU7="",NA(),AU7)</f>
        <v>875.68</v>
      </c>
      <c r="AV6" s="22">
        <f t="shared" si="6"/>
        <v>1099.8699999999999</v>
      </c>
      <c r="AW6" s="22">
        <f t="shared" si="6"/>
        <v>582.80999999999995</v>
      </c>
      <c r="AX6" s="22">
        <f t="shared" si="6"/>
        <v>569.26</v>
      </c>
      <c r="AY6" s="22">
        <f t="shared" si="6"/>
        <v>365.18</v>
      </c>
      <c r="AZ6" s="22">
        <f t="shared" si="6"/>
        <v>327.77</v>
      </c>
      <c r="BA6" s="22">
        <f t="shared" si="6"/>
        <v>338.02</v>
      </c>
      <c r="BB6" s="22">
        <f t="shared" si="6"/>
        <v>345.94</v>
      </c>
      <c r="BC6" s="22">
        <f t="shared" si="6"/>
        <v>329.7</v>
      </c>
      <c r="BD6" s="21" t="str">
        <f>IF(BD7="","",IF(BD7="-","【-】","【"&amp;SUBSTITUTE(TEXT(BD7,"#,##0.00"),"-","△")&amp;"】"))</f>
        <v>【243.36】</v>
      </c>
      <c r="BE6" s="22">
        <f>IF(BE7="",NA(),BE7)</f>
        <v>317.75</v>
      </c>
      <c r="BF6" s="22">
        <f t="shared" ref="BF6:BN6" si="7">IF(BF7="",NA(),BF7)</f>
        <v>326.82</v>
      </c>
      <c r="BG6" s="22">
        <f t="shared" si="7"/>
        <v>352.73</v>
      </c>
      <c r="BH6" s="22">
        <f t="shared" si="7"/>
        <v>413.36</v>
      </c>
      <c r="BI6" s="22">
        <f t="shared" si="7"/>
        <v>454.88</v>
      </c>
      <c r="BJ6" s="22">
        <f t="shared" si="7"/>
        <v>371.65</v>
      </c>
      <c r="BK6" s="22">
        <f t="shared" si="7"/>
        <v>397.1</v>
      </c>
      <c r="BL6" s="22">
        <f t="shared" si="7"/>
        <v>379.91</v>
      </c>
      <c r="BM6" s="22">
        <f t="shared" si="7"/>
        <v>386.61</v>
      </c>
      <c r="BN6" s="22">
        <f t="shared" si="7"/>
        <v>381.56</v>
      </c>
      <c r="BO6" s="21" t="str">
        <f>IF(BO7="","",IF(BO7="-","【-】","【"&amp;SUBSTITUTE(TEXT(BO7,"#,##0.00"),"-","△")&amp;"】"))</f>
        <v>【265.93】</v>
      </c>
      <c r="BP6" s="22">
        <f>IF(BP7="",NA(),BP7)</f>
        <v>110.54</v>
      </c>
      <c r="BQ6" s="22">
        <f t="shared" ref="BQ6:BY6" si="8">IF(BQ7="",NA(),BQ7)</f>
        <v>114.92</v>
      </c>
      <c r="BR6" s="22">
        <f t="shared" si="8"/>
        <v>112.08</v>
      </c>
      <c r="BS6" s="22">
        <f t="shared" si="8"/>
        <v>94.19</v>
      </c>
      <c r="BT6" s="22">
        <f t="shared" si="8"/>
        <v>93.4</v>
      </c>
      <c r="BU6" s="22">
        <f t="shared" si="8"/>
        <v>98.77</v>
      </c>
      <c r="BV6" s="22">
        <f t="shared" si="8"/>
        <v>95.79</v>
      </c>
      <c r="BW6" s="22">
        <f t="shared" si="8"/>
        <v>98.3</v>
      </c>
      <c r="BX6" s="22">
        <f t="shared" si="8"/>
        <v>93.82</v>
      </c>
      <c r="BY6" s="22">
        <f t="shared" si="8"/>
        <v>95.04</v>
      </c>
      <c r="BZ6" s="21" t="str">
        <f>IF(BZ7="","",IF(BZ7="-","【-】","【"&amp;SUBSTITUTE(TEXT(BZ7,"#,##0.00"),"-","△")&amp;"】"))</f>
        <v>【97.82】</v>
      </c>
      <c r="CA6" s="22">
        <f>IF(CA7="",NA(),CA7)</f>
        <v>115.4</v>
      </c>
      <c r="CB6" s="22">
        <f t="shared" ref="CB6:CJ6" si="9">IF(CB7="",NA(),CB7)</f>
        <v>110.47</v>
      </c>
      <c r="CC6" s="22">
        <f t="shared" si="9"/>
        <v>112.97</v>
      </c>
      <c r="CD6" s="22">
        <f t="shared" si="9"/>
        <v>121.49</v>
      </c>
      <c r="CE6" s="22">
        <f t="shared" si="9"/>
        <v>121.21</v>
      </c>
      <c r="CF6" s="22">
        <f t="shared" si="9"/>
        <v>173.67</v>
      </c>
      <c r="CG6" s="22">
        <f t="shared" si="9"/>
        <v>171.13</v>
      </c>
      <c r="CH6" s="22">
        <f t="shared" si="9"/>
        <v>173.7</v>
      </c>
      <c r="CI6" s="22">
        <f t="shared" si="9"/>
        <v>178.94</v>
      </c>
      <c r="CJ6" s="22">
        <f t="shared" si="9"/>
        <v>180.19</v>
      </c>
      <c r="CK6" s="21" t="str">
        <f>IF(CK7="","",IF(CK7="-","【-】","【"&amp;SUBSTITUTE(TEXT(CK7,"#,##0.00"),"-","△")&amp;"】"))</f>
        <v>【177.56】</v>
      </c>
      <c r="CL6" s="22">
        <f>IF(CL7="",NA(),CL7)</f>
        <v>54.37</v>
      </c>
      <c r="CM6" s="22">
        <f t="shared" ref="CM6:CU6" si="10">IF(CM7="",NA(),CM7)</f>
        <v>56.01</v>
      </c>
      <c r="CN6" s="22">
        <f t="shared" si="10"/>
        <v>54.19</v>
      </c>
      <c r="CO6" s="22">
        <f t="shared" si="10"/>
        <v>53.46</v>
      </c>
      <c r="CP6" s="22">
        <f t="shared" si="10"/>
        <v>52.13</v>
      </c>
      <c r="CQ6" s="22">
        <f t="shared" si="10"/>
        <v>59.67</v>
      </c>
      <c r="CR6" s="22">
        <f t="shared" si="10"/>
        <v>60.12</v>
      </c>
      <c r="CS6" s="22">
        <f t="shared" si="10"/>
        <v>60.34</v>
      </c>
      <c r="CT6" s="22">
        <f t="shared" si="10"/>
        <v>59.54</v>
      </c>
      <c r="CU6" s="22">
        <f t="shared" si="10"/>
        <v>59.26</v>
      </c>
      <c r="CV6" s="21" t="str">
        <f>IF(CV7="","",IF(CV7="-","【-】","【"&amp;SUBSTITUTE(TEXT(CV7,"#,##0.00"),"-","△")&amp;"】"))</f>
        <v>【59.81】</v>
      </c>
      <c r="CW6" s="22">
        <f>IF(CW7="",NA(),CW7)</f>
        <v>69.22</v>
      </c>
      <c r="CX6" s="22">
        <f t="shared" ref="CX6:DF6" si="11">IF(CX7="",NA(),CX7)</f>
        <v>68.56</v>
      </c>
      <c r="CY6" s="22">
        <f t="shared" si="11"/>
        <v>70.510000000000005</v>
      </c>
      <c r="CZ6" s="22">
        <f t="shared" si="11"/>
        <v>71</v>
      </c>
      <c r="DA6" s="22">
        <f t="shared" si="11"/>
        <v>71.510000000000005</v>
      </c>
      <c r="DB6" s="22">
        <f t="shared" si="11"/>
        <v>84.6</v>
      </c>
      <c r="DC6" s="22">
        <f t="shared" si="11"/>
        <v>84.24</v>
      </c>
      <c r="DD6" s="22">
        <f t="shared" si="11"/>
        <v>84.19</v>
      </c>
      <c r="DE6" s="22">
        <f t="shared" si="11"/>
        <v>83.93</v>
      </c>
      <c r="DF6" s="22">
        <f t="shared" si="11"/>
        <v>83.84</v>
      </c>
      <c r="DG6" s="21" t="str">
        <f>IF(DG7="","",IF(DG7="-","【-】","【"&amp;SUBSTITUTE(TEXT(DG7,"#,##0.00"),"-","△")&amp;"】"))</f>
        <v>【89.42】</v>
      </c>
      <c r="DH6" s="22">
        <f>IF(DH7="",NA(),DH7)</f>
        <v>56.85</v>
      </c>
      <c r="DI6" s="22">
        <f t="shared" ref="DI6:DQ6" si="12">IF(DI7="",NA(),DI7)</f>
        <v>57.73</v>
      </c>
      <c r="DJ6" s="22">
        <f t="shared" si="12"/>
        <v>57.98</v>
      </c>
      <c r="DK6" s="22">
        <f t="shared" si="12"/>
        <v>58.83</v>
      </c>
      <c r="DL6" s="22">
        <f t="shared" si="12"/>
        <v>55.81</v>
      </c>
      <c r="DM6" s="22">
        <f t="shared" si="12"/>
        <v>48.17</v>
      </c>
      <c r="DN6" s="22">
        <f t="shared" si="12"/>
        <v>48.83</v>
      </c>
      <c r="DO6" s="22">
        <f t="shared" si="12"/>
        <v>49.96</v>
      </c>
      <c r="DP6" s="22">
        <f t="shared" si="12"/>
        <v>50.82</v>
      </c>
      <c r="DQ6" s="22">
        <f t="shared" si="12"/>
        <v>51.82</v>
      </c>
      <c r="DR6" s="21" t="str">
        <f>IF(DR7="","",IF(DR7="-","【-】","【"&amp;SUBSTITUTE(TEXT(DR7,"#,##0.00"),"-","△")&amp;"】"))</f>
        <v>【52.02】</v>
      </c>
      <c r="DS6" s="22">
        <f>IF(DS7="",NA(),DS7)</f>
        <v>22.29</v>
      </c>
      <c r="DT6" s="22">
        <f t="shared" ref="DT6:EB6" si="13">IF(DT7="",NA(),DT7)</f>
        <v>26.49</v>
      </c>
      <c r="DU6" s="22">
        <f t="shared" si="13"/>
        <v>26.83</v>
      </c>
      <c r="DV6" s="22">
        <f t="shared" si="13"/>
        <v>26.35</v>
      </c>
      <c r="DW6" s="22">
        <f t="shared" si="13"/>
        <v>29.34</v>
      </c>
      <c r="DX6" s="22">
        <f t="shared" si="13"/>
        <v>17.12</v>
      </c>
      <c r="DY6" s="22">
        <f t="shared" si="13"/>
        <v>18.18</v>
      </c>
      <c r="DZ6" s="22">
        <f t="shared" si="13"/>
        <v>19.32</v>
      </c>
      <c r="EA6" s="22">
        <f t="shared" si="13"/>
        <v>21.16</v>
      </c>
      <c r="EB6" s="22">
        <f t="shared" si="13"/>
        <v>22.72</v>
      </c>
      <c r="EC6" s="21" t="str">
        <f>IF(EC7="","",IF(EC7="-","【-】","【"&amp;SUBSTITUTE(TEXT(EC7,"#,##0.00"),"-","△")&amp;"】"))</f>
        <v>【25.37】</v>
      </c>
      <c r="ED6" s="22">
        <f>IF(ED7="",NA(),ED7)</f>
        <v>0.55000000000000004</v>
      </c>
      <c r="EE6" s="22">
        <f t="shared" ref="EE6:EM6" si="14">IF(EE7="",NA(),EE7)</f>
        <v>0.56000000000000005</v>
      </c>
      <c r="EF6" s="22">
        <f t="shared" si="14"/>
        <v>0.38</v>
      </c>
      <c r="EG6" s="22">
        <f t="shared" si="14"/>
        <v>0.35</v>
      </c>
      <c r="EH6" s="22">
        <f t="shared" si="14"/>
        <v>0.81</v>
      </c>
      <c r="EI6" s="22">
        <f t="shared" si="14"/>
        <v>0.54</v>
      </c>
      <c r="EJ6" s="22">
        <f t="shared" si="14"/>
        <v>0.56999999999999995</v>
      </c>
      <c r="EK6" s="22">
        <f t="shared" si="14"/>
        <v>0.52</v>
      </c>
      <c r="EL6" s="22">
        <f t="shared" si="14"/>
        <v>0.48</v>
      </c>
      <c r="EM6" s="22">
        <f t="shared" si="14"/>
        <v>0.48</v>
      </c>
      <c r="EN6" s="21" t="str">
        <f>IF(EN7="","",IF(EN7="-","【-】","【"&amp;SUBSTITUTE(TEXT(EN7,"#,##0.00"),"-","△")&amp;"】"))</f>
        <v>【0.62】</v>
      </c>
    </row>
    <row r="7" spans="1:144" s="23" customFormat="1" x14ac:dyDescent="0.15">
      <c r="A7" s="15"/>
      <c r="B7" s="24">
        <v>2023</v>
      </c>
      <c r="C7" s="24">
        <v>362069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68.73</v>
      </c>
      <c r="P7" s="25">
        <v>98.79</v>
      </c>
      <c r="Q7" s="25">
        <v>2530</v>
      </c>
      <c r="R7" s="25">
        <v>34773</v>
      </c>
      <c r="S7" s="25">
        <v>191.11</v>
      </c>
      <c r="T7" s="25">
        <v>181.95</v>
      </c>
      <c r="U7" s="25">
        <v>34178</v>
      </c>
      <c r="V7" s="25">
        <v>83.18</v>
      </c>
      <c r="W7" s="25">
        <v>410.89</v>
      </c>
      <c r="X7" s="25">
        <v>113.18</v>
      </c>
      <c r="Y7" s="25">
        <v>116.71</v>
      </c>
      <c r="Z7" s="25">
        <v>113.92</v>
      </c>
      <c r="AA7" s="25">
        <v>109.68</v>
      </c>
      <c r="AB7" s="25">
        <v>107.51</v>
      </c>
      <c r="AC7" s="25">
        <v>109.01</v>
      </c>
      <c r="AD7" s="25">
        <v>108.83</v>
      </c>
      <c r="AE7" s="25">
        <v>109.23</v>
      </c>
      <c r="AF7" s="25">
        <v>108.04</v>
      </c>
      <c r="AG7" s="25">
        <v>107.49</v>
      </c>
      <c r="AH7" s="25">
        <v>108.24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3.7</v>
      </c>
      <c r="AO7" s="25">
        <v>4.34</v>
      </c>
      <c r="AP7" s="25">
        <v>4.6900000000000004</v>
      </c>
      <c r="AQ7" s="25">
        <v>4.72</v>
      </c>
      <c r="AR7" s="25">
        <v>5.76</v>
      </c>
      <c r="AS7" s="25">
        <v>1.5</v>
      </c>
      <c r="AT7" s="25">
        <v>1561.75</v>
      </c>
      <c r="AU7" s="25">
        <v>875.68</v>
      </c>
      <c r="AV7" s="25">
        <v>1099.8699999999999</v>
      </c>
      <c r="AW7" s="25">
        <v>582.80999999999995</v>
      </c>
      <c r="AX7" s="25">
        <v>569.26</v>
      </c>
      <c r="AY7" s="25">
        <v>365.18</v>
      </c>
      <c r="AZ7" s="25">
        <v>327.77</v>
      </c>
      <c r="BA7" s="25">
        <v>338.02</v>
      </c>
      <c r="BB7" s="25">
        <v>345.94</v>
      </c>
      <c r="BC7" s="25">
        <v>329.7</v>
      </c>
      <c r="BD7" s="25">
        <v>243.36</v>
      </c>
      <c r="BE7" s="25">
        <v>317.75</v>
      </c>
      <c r="BF7" s="25">
        <v>326.82</v>
      </c>
      <c r="BG7" s="25">
        <v>352.73</v>
      </c>
      <c r="BH7" s="25">
        <v>413.36</v>
      </c>
      <c r="BI7" s="25">
        <v>454.88</v>
      </c>
      <c r="BJ7" s="25">
        <v>371.65</v>
      </c>
      <c r="BK7" s="25">
        <v>397.1</v>
      </c>
      <c r="BL7" s="25">
        <v>379.91</v>
      </c>
      <c r="BM7" s="25">
        <v>386.61</v>
      </c>
      <c r="BN7" s="25">
        <v>381.56</v>
      </c>
      <c r="BO7" s="25">
        <v>265.93</v>
      </c>
      <c r="BP7" s="25">
        <v>110.54</v>
      </c>
      <c r="BQ7" s="25">
        <v>114.92</v>
      </c>
      <c r="BR7" s="25">
        <v>112.08</v>
      </c>
      <c r="BS7" s="25">
        <v>94.19</v>
      </c>
      <c r="BT7" s="25">
        <v>93.4</v>
      </c>
      <c r="BU7" s="25">
        <v>98.77</v>
      </c>
      <c r="BV7" s="25">
        <v>95.79</v>
      </c>
      <c r="BW7" s="25">
        <v>98.3</v>
      </c>
      <c r="BX7" s="25">
        <v>93.82</v>
      </c>
      <c r="BY7" s="25">
        <v>95.04</v>
      </c>
      <c r="BZ7" s="25">
        <v>97.82</v>
      </c>
      <c r="CA7" s="25">
        <v>115.4</v>
      </c>
      <c r="CB7" s="25">
        <v>110.47</v>
      </c>
      <c r="CC7" s="25">
        <v>112.97</v>
      </c>
      <c r="CD7" s="25">
        <v>121.49</v>
      </c>
      <c r="CE7" s="25">
        <v>121.21</v>
      </c>
      <c r="CF7" s="25">
        <v>173.67</v>
      </c>
      <c r="CG7" s="25">
        <v>171.13</v>
      </c>
      <c r="CH7" s="25">
        <v>173.7</v>
      </c>
      <c r="CI7" s="25">
        <v>178.94</v>
      </c>
      <c r="CJ7" s="25">
        <v>180.19</v>
      </c>
      <c r="CK7" s="25">
        <v>177.56</v>
      </c>
      <c r="CL7" s="25">
        <v>54.37</v>
      </c>
      <c r="CM7" s="25">
        <v>56.01</v>
      </c>
      <c r="CN7" s="25">
        <v>54.19</v>
      </c>
      <c r="CO7" s="25">
        <v>53.46</v>
      </c>
      <c r="CP7" s="25">
        <v>52.13</v>
      </c>
      <c r="CQ7" s="25">
        <v>59.67</v>
      </c>
      <c r="CR7" s="25">
        <v>60.12</v>
      </c>
      <c r="CS7" s="25">
        <v>60.34</v>
      </c>
      <c r="CT7" s="25">
        <v>59.54</v>
      </c>
      <c r="CU7" s="25">
        <v>59.26</v>
      </c>
      <c r="CV7" s="25">
        <v>59.81</v>
      </c>
      <c r="CW7" s="25">
        <v>69.22</v>
      </c>
      <c r="CX7" s="25">
        <v>68.56</v>
      </c>
      <c r="CY7" s="25">
        <v>70.510000000000005</v>
      </c>
      <c r="CZ7" s="25">
        <v>71</v>
      </c>
      <c r="DA7" s="25">
        <v>71.510000000000005</v>
      </c>
      <c r="DB7" s="25">
        <v>84.6</v>
      </c>
      <c r="DC7" s="25">
        <v>84.24</v>
      </c>
      <c r="DD7" s="25">
        <v>84.19</v>
      </c>
      <c r="DE7" s="25">
        <v>83.93</v>
      </c>
      <c r="DF7" s="25">
        <v>83.84</v>
      </c>
      <c r="DG7" s="25">
        <v>89.42</v>
      </c>
      <c r="DH7" s="25">
        <v>56.85</v>
      </c>
      <c r="DI7" s="25">
        <v>57.73</v>
      </c>
      <c r="DJ7" s="25">
        <v>57.98</v>
      </c>
      <c r="DK7" s="25">
        <v>58.83</v>
      </c>
      <c r="DL7" s="25">
        <v>55.81</v>
      </c>
      <c r="DM7" s="25">
        <v>48.17</v>
      </c>
      <c r="DN7" s="25">
        <v>48.83</v>
      </c>
      <c r="DO7" s="25">
        <v>49.96</v>
      </c>
      <c r="DP7" s="25">
        <v>50.82</v>
      </c>
      <c r="DQ7" s="25">
        <v>51.82</v>
      </c>
      <c r="DR7" s="25">
        <v>52.02</v>
      </c>
      <c r="DS7" s="25">
        <v>22.29</v>
      </c>
      <c r="DT7" s="25">
        <v>26.49</v>
      </c>
      <c r="DU7" s="25">
        <v>26.83</v>
      </c>
      <c r="DV7" s="25">
        <v>26.35</v>
      </c>
      <c r="DW7" s="25">
        <v>29.34</v>
      </c>
      <c r="DX7" s="25">
        <v>17.12</v>
      </c>
      <c r="DY7" s="25">
        <v>18.18</v>
      </c>
      <c r="DZ7" s="25">
        <v>19.32</v>
      </c>
      <c r="EA7" s="25">
        <v>21.16</v>
      </c>
      <c r="EB7" s="25">
        <v>22.72</v>
      </c>
      <c r="EC7" s="25">
        <v>25.37</v>
      </c>
      <c r="ED7" s="25">
        <v>0.55000000000000004</v>
      </c>
      <c r="EE7" s="25">
        <v>0.56000000000000005</v>
      </c>
      <c r="EF7" s="25">
        <v>0.38</v>
      </c>
      <c r="EG7" s="25">
        <v>0.35</v>
      </c>
      <c r="EH7" s="25">
        <v>0.81</v>
      </c>
      <c r="EI7" s="25">
        <v>0.54</v>
      </c>
      <c r="EJ7" s="25">
        <v>0.56999999999999995</v>
      </c>
      <c r="EK7" s="25">
        <v>0.52</v>
      </c>
      <c r="EL7" s="25">
        <v>0.48</v>
      </c>
      <c r="EM7" s="25">
        <v>0.48</v>
      </c>
      <c r="EN7" s="25">
        <v>0.62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DATEVALUE($B7-B11&amp;"/1/"&amp;B12)</f>
        <v>36892</v>
      </c>
      <c r="C10" s="29">
        <f t="shared" ref="C10:F10" si="15">DATEVALUE($B7-C11&amp;"/1/"&amp;C12)</f>
        <v>37257</v>
      </c>
      <c r="D10" s="29">
        <f t="shared" si="15"/>
        <v>37622</v>
      </c>
      <c r="E10" s="29">
        <f t="shared" si="15"/>
        <v>37987</v>
      </c>
      <c r="F10" s="29">
        <f t="shared" si="15"/>
        <v>38353</v>
      </c>
    </row>
    <row r="11" spans="1:144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107</v>
      </c>
      <c r="E13" t="s">
        <v>107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2417146</cp:lastModifiedBy>
  <cp:lastPrinted>2025-02-05T00:15:06Z</cp:lastPrinted>
  <dcterms:created xsi:type="dcterms:W3CDTF">2025-01-24T06:53:54Z</dcterms:created>
  <dcterms:modified xsi:type="dcterms:W3CDTF">2025-02-17T00:50:49Z</dcterms:modified>
  <cp:category/>
</cp:coreProperties>
</file>