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32F5B69F-45F4-4987-B0CB-E0254E51AD62}" xr6:coauthVersionLast="47" xr6:coauthVersionMax="47" xr10:uidLastSave="{00000000-0000-0000-0000-000000000000}"/>
  <workbookProtection workbookAlgorithmName="SHA-512" workbookHashValue="VlNlGat/tYq20w9BKaRXCDQgwD8O50sGR++sGJhop6ez5/IeG8H5A4jKAob5BYi2sOPV3O9fRefQSD1UEKAwuA==" workbookSaltValue="0I8BP0VMb32SsEnanK0N5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I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<sst xmlns="http://schemas.openxmlformats.org/spreadsheetml/2006/main" count="228" uniqueCount="113">
  <si>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</si>
  <si>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</si>
  <si>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</si>
  <si>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</si>
  <si>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</si>
  <si>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</si>
  <si>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</si>
  <si>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</si>
  <si>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</si>
  <si>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</si>
  <si>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</si>
  <si>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</si>
  <si>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</si>
  <si>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</si>
  <si>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</si>
  <si>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</si>
  <si>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</si>
  <si>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</si>
  <si>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</si>
  <si>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</si>
  <si>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</si>
  <si>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</si>
  <si>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</si>
  <si>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</si>
  <si>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</si>
  <si>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</si>
  <si>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</si>
  <si>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</si>
  <si>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</si>
  <si>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</si>
  <si>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</si>
  <si>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</si>
  <si>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</si>
  <si>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</si>
  <si>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</si>
  <si>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</si>
  <si>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</si>
  <si>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</si>
  <si>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</si>
  <si>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</si>
  <si>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</si>
  <si>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</si>
  <si>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</si>
  <si>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</si>
  <si>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</si>
  <si>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</si>
  <si>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</si>
  <si>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</si>
  <si>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</si>
  <si>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</si>
  <si>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</si>
  <si>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</si>
  <si>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</si>
  <si>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</si>
  <si>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</si>
  <si>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</si>
  <si>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</si>
  <si>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</si>
  <si>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</si>
  <si>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</si>
  <si>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</si>
  <si>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</si>
  <si>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</si>
  <si>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</si>
  <si>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</si>
  <si>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</si>
  <si>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</si>
  <si>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</si>
  <si>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</si>
  <si>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</si>
  <si>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</si>
  <si>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</si>
  <si>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</si>
  <si>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</si>
  <si>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</si>
  <si>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</si>
  <si>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</si>
  <si>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</si>
  <si>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</si>
  <si>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</si>
  <si>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</si>
  <si>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</si>
  <si>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</si>
  <si>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</si>
  <si>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</si>
  <si>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</si>
  <si>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</si>
  <si>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</si>
  <si>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</si>
  <si>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</si>
  <si>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</si>
  <si>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</si>
  <si>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</si>
  <si>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</si>
  <si>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</si>
  <si>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</si>
  <si>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</si>
  <si>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</si>
  <si>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</si>
  <si>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</si>
  <si>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</si>
  <si>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</si>
  <si>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</si>
  <si>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</si>
  <si>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</si>
  <si>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</si>
  <si>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</si>
  <si>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</si>
  <si>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</si>
  <si>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</si>
  <si>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有形固定資産減価償却率及び管路経年化率は上昇傾向にあり、施設の老朽化が進んでいることを示しています。有形固定資産減価償却率は、類似団体平均値を下回っていますが、これは、複数年にわたる工事（浄水場整備事業や送水管布設替工事）を実施しており、これらの資産の減価償却が始まっていないことが要因になります。
令和5年度の管路更新率は類似団体平均値を下回る結果となりました。これは、工事期間が複数年にわたる基幹管路の更新工事を実施しており、事業費が多額かつ工事完了までその更新延長分が管路更新率に反映されないためです。工事完了年度には指標の改善を見込んでいます。
</t>
    <rPh sb="50" eb="52">
      <t>ユウケイ</t>
    </rPh>
    <rPh sb="52" eb="54">
      <t>コテイ</t>
    </rPh>
    <rPh sb="54" eb="56">
      <t>シサン</t>
    </rPh>
    <rPh sb="56" eb="58">
      <t>ゲンカ</t>
    </rPh>
    <rPh sb="58" eb="60">
      <t>ショウキャク</t>
    </rPh>
    <rPh sb="60" eb="61">
      <t>リツ</t>
    </rPh>
    <rPh sb="63" eb="65">
      <t>ルイジ</t>
    </rPh>
    <rPh sb="65" eb="67">
      <t>ダンタイ</t>
    </rPh>
    <rPh sb="67" eb="70">
      <t>ヘイキンチ</t>
    </rPh>
    <rPh sb="71" eb="73">
      <t>シタマワ</t>
    </rPh>
    <rPh sb="84" eb="86">
      <t>フクスウ</t>
    </rPh>
    <rPh sb="86" eb="87">
      <t>ネン</t>
    </rPh>
    <rPh sb="91" eb="93">
      <t>コウジ</t>
    </rPh>
    <rPh sb="94" eb="97">
      <t>ジョウスイジョウ</t>
    </rPh>
    <rPh sb="97" eb="99">
      <t>セイビ</t>
    </rPh>
    <rPh sb="99" eb="101">
      <t>ジギョウ</t>
    </rPh>
    <rPh sb="102" eb="105">
      <t>ソウスイカン</t>
    </rPh>
    <rPh sb="105" eb="108">
      <t>フセツガ</t>
    </rPh>
    <rPh sb="108" eb="110">
      <t>コウジ</t>
    </rPh>
    <rPh sb="112" eb="114">
      <t>ジッシ</t>
    </rPh>
    <rPh sb="123" eb="125">
      <t>シサン</t>
    </rPh>
    <rPh sb="126" eb="130">
      <t>ゲンカショウキャク</t>
    </rPh>
    <rPh sb="131" eb="132">
      <t>ハジ</t>
    </rPh>
    <rPh sb="141" eb="143">
      <t>ヨウイン</t>
    </rPh>
    <rPh sb="151" eb="153">
      <t>レイワ</t>
    </rPh>
    <rPh sb="154" eb="156">
      <t>ネンド</t>
    </rPh>
    <rPh sb="167" eb="169">
      <t>ヘイキン</t>
    </rPh>
    <rPh sb="171" eb="173">
      <t>シタマワ</t>
    </rPh>
    <rPh sb="174" eb="176">
      <t>ケッカ</t>
    </rPh>
    <rPh sb="187" eb="189">
      <t>コウジ</t>
    </rPh>
    <rPh sb="189" eb="191">
      <t>キカン</t>
    </rPh>
    <rPh sb="192" eb="194">
      <t>フクスウ</t>
    </rPh>
    <rPh sb="194" eb="195">
      <t>ネン</t>
    </rPh>
    <rPh sb="199" eb="201">
      <t>キカン</t>
    </rPh>
    <rPh sb="201" eb="203">
      <t>カンロ</t>
    </rPh>
    <rPh sb="204" eb="206">
      <t>コウシン</t>
    </rPh>
    <rPh sb="206" eb="208">
      <t>コウジ</t>
    </rPh>
    <rPh sb="209" eb="211">
      <t>ジッシ</t>
    </rPh>
    <rPh sb="216" eb="219">
      <t>ジギョウヒ</t>
    </rPh>
    <rPh sb="220" eb="222">
      <t>タガク</t>
    </rPh>
    <rPh sb="224" eb="226">
      <t>コウジ</t>
    </rPh>
    <rPh sb="226" eb="228">
      <t>カンリョウ</t>
    </rPh>
    <rPh sb="232" eb="234">
      <t>コウシン</t>
    </rPh>
    <rPh sb="234" eb="236">
      <t>エンチョウ</t>
    </rPh>
    <rPh sb="236" eb="237">
      <t>ブン</t>
    </rPh>
    <rPh sb="238" eb="240">
      <t>カンロ</t>
    </rPh>
    <rPh sb="240" eb="242">
      <t>コウシン</t>
    </rPh>
    <rPh sb="242" eb="243">
      <t>リツ</t>
    </rPh>
    <rPh sb="244" eb="246">
      <t>ハンエイ</t>
    </rPh>
    <rPh sb="255" eb="257">
      <t>コウジ</t>
    </rPh>
    <rPh sb="257" eb="259">
      <t>カンリョウ</t>
    </rPh>
    <rPh sb="259" eb="261">
      <t>ネンド</t>
    </rPh>
    <rPh sb="263" eb="265">
      <t>シヒョウ</t>
    </rPh>
    <rPh sb="266" eb="268">
      <t>カイゼン</t>
    </rPh>
    <rPh sb="269" eb="271">
      <t>ミコ</t>
    </rPh>
    <phoneticPr fontId="4"/>
  </si>
  <si>
    <t xml:space="preserve">平成31年4月の水道料金等の増額改定以降は、経費の見直しなどを含め、経常収支比率、料金回収率、給水原価については、改定前に比べ改善しました。
料金回収率について、令和2年度の一時的なポイント低下は、令和2年度5月分及び6月分の水道料金を減免したことによる影響です。令和5年度は、令和4年度と比較してやや低下しましたが、概ね料金改定後の水準で推移しています。
流動比率のポイント低下は、令和3年度から開始している鳴門市・北島町共同浄水場整備事業の事業費支払の増加が主な要因になります。令和8年度まで当該事業が継続され、多額の資金が動くことから令和6年度以降も同じ傾向になると考えています。また、当該事業に要する資金確保のため、財源となる企業債を発行しており、企業債残高対給水収益比率は、大きく上昇する結果となりました。
施設利用率が類似団体よりも低くなり、低下を続けていますが、浄水場の更新時には、ダウンサイジングを進める予定としています。
有収率については、平成30年度から漏水調査の頻度を増やしたことにより改善傾向にあります。令和5年度は、やや低下したものの類似団体平均値を上回っています。
</t>
    <rPh sb="128" eb="130">
      <t>エイキョウ</t>
    </rPh>
    <rPh sb="133" eb="135">
      <t>レイワ</t>
    </rPh>
    <rPh sb="136" eb="138">
      <t>ネンド</t>
    </rPh>
    <rPh sb="146" eb="148">
      <t>ヒカク</t>
    </rPh>
    <rPh sb="152" eb="154">
      <t>テイカ</t>
    </rPh>
    <rPh sb="160" eb="161">
      <t>オオム</t>
    </rPh>
    <rPh sb="171" eb="173">
      <t>スイイ</t>
    </rPh>
    <rPh sb="227" eb="229">
      <t>シハライ</t>
    </rPh>
    <rPh sb="230" eb="232">
      <t>ゾウカ</t>
    </rPh>
    <rPh sb="303" eb="304">
      <t>ヨウ</t>
    </rPh>
    <rPh sb="449" eb="450">
      <t>フ</t>
    </rPh>
    <rPh sb="460" eb="462">
      <t>ケイコウ</t>
    </rPh>
    <rPh sb="468" eb="470">
      <t>レイワ</t>
    </rPh>
    <rPh sb="471" eb="473">
      <t>ネンド</t>
    </rPh>
    <rPh sb="477" eb="479">
      <t>テイカ</t>
    </rPh>
    <rPh sb="490" eb="491">
      <t>チ</t>
    </rPh>
    <phoneticPr fontId="4"/>
  </si>
  <si>
    <t xml:space="preserve">料金改定により経営に係る指標は改善しましたが、一方で、施設の老朽化は進んでおり、これらの更新を着実に進める必要があります。今後も施設の老朽化に対応するため、水道料金を原資の一部とし、国庫補助金などを十分に活用しながら、送配水施設耐震化計画等に基づき、計画的な施設更新を進めてまいります。
近年、資材費やエネルギー価格等の高騰により、これらの更新費用は増加しています。人口減少等による料金収入の減少はもとより、浄水場整備事業等による企業債残高及び支払利息の増加、減価償却費の増加が見込まれ、今後も厳しい経営環境が続くものと考えています。将来に渡って事業を継続していくためには、効率化・経営健全化等、鳴門市水道事業ビジョンに掲げる施策を継続実施するなど、一層の経営努力を推進してまいります。
</t>
    <rPh sb="23" eb="25">
      <t>イッポウ</t>
    </rPh>
    <rPh sb="78" eb="80">
      <t>スイドウ</t>
    </rPh>
    <rPh sb="80" eb="82">
      <t>リョウキン</t>
    </rPh>
    <rPh sb="230" eb="232">
      <t>ゲンカ</t>
    </rPh>
    <rPh sb="232" eb="234">
      <t>ショウキャク</t>
    </rPh>
    <rPh sb="234" eb="235">
      <t>ヒ</t>
    </rPh>
    <rPh sb="236" eb="238">
      <t>ゾウカ</t>
    </rPh>
    <rPh sb="244" eb="246">
      <t>コンゴ</t>
    </rPh>
    <rPh sb="255" eb="256">
      <t>ツヅ</t>
    </rPh>
    <rPh sb="260" eb="2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</si>
</sst>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0.96</c:v>
                </c:pt>
                <c:pt idx="2">
                  <c:v>0.87</c:v>
                </c:pt>
                <c:pt idx="3">
                  <c:v>0.84</c:v>
                </c:pt>
                <c:pt idx="4">
                  <c:v>0.49</c:v>
                </c:pt>
              </c:numCache>
            </c:numRef>
          </c:val>
          <c:extLst>
            <c:ext xmlns:c16="http://schemas.microsoft.com/office/drawing/2014/chart" uri="{C3380CC4-5D6E-409C-BE32-E72D297353CC}">
              <c16:uniqueId val="{00000000-FC63-4464-94E6-5D4D61CF95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C63-4464-94E6-5D4D61CF95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45.72</c:v>
                </c:pt>
                <c:pt idx="1">
                  <c:v>45.8</c:v>
                </c:pt>
                <c:pt idx="2">
                  <c:v>43.92</c:v>
                </c:pt>
                <c:pt idx="3">
                  <c:v>43.38</c:v>
                </c:pt>
                <c:pt idx="4">
                  <c:v>43.46</c:v>
                </c:pt>
              </c:numCache>
            </c:numRef>
          </c:val>
          <c:extLst>
            <c:ext xmlns:c16="http://schemas.microsoft.com/office/drawing/2014/chart" uri="{C3380CC4-5D6E-409C-BE32-E72D297353CC}">
              <c16:uniqueId val="{00000000-C5DA-4A84-90F2-18BA7B5A11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C5DA-4A84-90F2-18BA7B5A11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87.34</c:v>
                </c:pt>
                <c:pt idx="1">
                  <c:v>87.31</c:v>
                </c:pt>
                <c:pt idx="2">
                  <c:v>90.22</c:v>
                </c:pt>
                <c:pt idx="3">
                  <c:v>90.72</c:v>
                </c:pt>
                <c:pt idx="4">
                  <c:v>89.1</c:v>
                </c:pt>
              </c:numCache>
            </c:numRef>
          </c:val>
          <c:extLst>
            <c:ext xmlns:c16="http://schemas.microsoft.com/office/drawing/2014/chart" uri="{C3380CC4-5D6E-409C-BE32-E72D297353CC}">
              <c16:uniqueId val="{00000000-688B-4DB1-BA58-33CA636FCD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88B-4DB1-BA58-33CA636FCD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122.8</c:v>
                </c:pt>
                <c:pt idx="1">
                  <c:v>124.33</c:v>
                </c:pt>
                <c:pt idx="2">
                  <c:v>121</c:v>
                </c:pt>
                <c:pt idx="3">
                  <c:v>121.41</c:v>
                </c:pt>
                <c:pt idx="4">
                  <c:v>119.54</c:v>
                </c:pt>
              </c:numCache>
            </c:numRef>
          </c:val>
          <c:extLst>
            <c:ext xmlns:c16="http://schemas.microsoft.com/office/drawing/2014/chart" uri="{C3380CC4-5D6E-409C-BE32-E72D297353CC}">
              <c16:uniqueId val="{00000000-146A-46E0-9966-981C8842A4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46A-46E0-9966-981C8842A4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49.07</c:v>
                </c:pt>
                <c:pt idx="1">
                  <c:v>49.52</c:v>
                </c:pt>
                <c:pt idx="2">
                  <c:v>49.78</c:v>
                </c:pt>
                <c:pt idx="3">
                  <c:v>49.8</c:v>
                </c:pt>
                <c:pt idx="4">
                  <c:v>50.61</c:v>
                </c:pt>
              </c:numCache>
            </c:numRef>
          </c:val>
          <c:extLst>
            <c:ext xmlns:c16="http://schemas.microsoft.com/office/drawing/2014/chart" uri="{C3380CC4-5D6E-409C-BE32-E72D297353CC}">
              <c16:uniqueId val="{00000000-083C-4C06-A322-9CFF07D749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83C-4C06-A322-9CFF07D749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40.590000000000003</c:v>
                </c:pt>
                <c:pt idx="1">
                  <c:v>42.46</c:v>
                </c:pt>
                <c:pt idx="2">
                  <c:v>44.11</c:v>
                </c:pt>
                <c:pt idx="3">
                  <c:v>45.13</c:v>
                </c:pt>
                <c:pt idx="4">
                  <c:v>46.48</c:v>
                </c:pt>
              </c:numCache>
            </c:numRef>
          </c:val>
          <c:extLst>
            <c:ext xmlns:c16="http://schemas.microsoft.com/office/drawing/2014/chart" uri="{C3380CC4-5D6E-409C-BE32-E72D297353CC}">
              <c16:uniqueId val="{00000000-B10B-460F-BE02-CB7F922EAC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10B-460F-BE02-CB7F922EAC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5-4A7A-AF51-8747EF62EE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525-4A7A-AF51-8747EF62EE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388.51</c:v>
                </c:pt>
                <c:pt idx="1">
                  <c:v>389.55</c:v>
                </c:pt>
                <c:pt idx="2">
                  <c:v>325.54000000000002</c:v>
                </c:pt>
                <c:pt idx="3">
                  <c:v>184.95</c:v>
                </c:pt>
                <c:pt idx="4">
                  <c:v>182.94</c:v>
                </c:pt>
              </c:numCache>
            </c:numRef>
          </c:val>
          <c:extLst>
            <c:ext xmlns:c16="http://schemas.microsoft.com/office/drawing/2014/chart" uri="{C3380CC4-5D6E-409C-BE32-E72D297353CC}">
              <c16:uniqueId val="{00000000-8774-4FBC-9CEF-2AFBE59E02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774-4FBC-9CEF-2AFBE59E02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291.89999999999998</c:v>
                </c:pt>
                <c:pt idx="1">
                  <c:v>365.56</c:v>
                </c:pt>
                <c:pt idx="2">
                  <c:v>336.19</c:v>
                </c:pt>
                <c:pt idx="3">
                  <c:v>409.63</c:v>
                </c:pt>
                <c:pt idx="4">
                  <c:v>483</c:v>
                </c:pt>
              </c:numCache>
            </c:numRef>
          </c:val>
          <c:extLst>
            <c:ext xmlns:c16="http://schemas.microsoft.com/office/drawing/2014/chart" uri="{C3380CC4-5D6E-409C-BE32-E72D297353CC}">
              <c16:uniqueId val="{00000000-6730-4E67-B413-346544A8E6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730-4E67-B413-346544A8E6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122.15</c:v>
                </c:pt>
                <c:pt idx="1">
                  <c:v>103.03</c:v>
                </c:pt>
                <c:pt idx="2">
                  <c:v>120.37</c:v>
                </c:pt>
                <c:pt idx="3">
                  <c:v>121.7</c:v>
                </c:pt>
                <c:pt idx="4">
                  <c:v>119.29</c:v>
                </c:pt>
              </c:numCache>
            </c:numRef>
          </c:val>
          <c:extLst>
            <c:ext xmlns:c16="http://schemas.microsoft.com/office/drawing/2014/chart" uri="{C3380CC4-5D6E-409C-BE32-E72D297353CC}">
              <c16:uniqueId val="{00000000-5B2C-4CD4-9649-28FF07AE87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B2C-4CD4-9649-28FF07AE87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121.32</c:v>
                </c:pt>
                <c:pt idx="1">
                  <c:v>123.68</c:v>
                </c:pt>
                <c:pt idx="2">
                  <c:v>125.56</c:v>
                </c:pt>
                <c:pt idx="3">
                  <c:v>124.57</c:v>
                </c:pt>
                <c:pt idx="4">
                  <c:v>127.26</c:v>
                </c:pt>
              </c:numCache>
            </c:numRef>
          </c:val>
          <c:extLst>
            <c:ext xmlns:c16="http://schemas.microsoft.com/office/drawing/2014/chart" uri="{C3380CC4-5D6E-409C-BE32-E72D297353CC}">
              <c16:uniqueId val="{00000000-AD67-4EBC-99C9-40AB5DBCE4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D67-4EBC-99C9-40AB5DBCE4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鳴門市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その他</v>
      </c>
      <c r="AE8" s="43"/>
      <c r="AF8" s="43"/>
      <c r="AG8" s="43"/>
      <c r="AH8" s="43"/>
      <c r="AI8" s="43"/>
      <c r="AJ8" s="43"/>
      <c r="AK8" s="2"/>
      <c r="AL8" s="44">
        <f>データ!$R$6</f>
        <v>54033</v>
      </c>
      <c r="AM8" s="44"/>
      <c r="AN8" s="44"/>
      <c r="AO8" s="44"/>
      <c r="AP8" s="44"/>
      <c r="AQ8" s="44"/>
      <c r="AR8" s="44"/>
      <c r="AS8" s="44"/>
      <c r="AT8" s="45">
        <f>データ!$S$6</f>
        <v>135.66</v>
      </c>
      <c r="AU8" s="46"/>
      <c r="AV8" s="46"/>
      <c r="AW8" s="46"/>
      <c r="AX8" s="46"/>
      <c r="AY8" s="46"/>
      <c r="AZ8" s="46"/>
      <c r="BA8" s="46"/>
      <c r="BB8" s="47">
        <f>データ!$T$6</f>
        <v>398.3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62.05</v>
      </c>
      <c r="J10" s="46"/>
      <c r="K10" s="46"/>
      <c r="L10" s="46"/>
      <c r="M10" s="46"/>
      <c r="N10" s="46"/>
      <c r="O10" s="80"/>
      <c r="P10" s="47">
        <f>データ!$P$6</f>
        <v>99.8</v>
      </c>
      <c r="Q10" s="47"/>
      <c r="R10" s="47"/>
      <c r="S10" s="47"/>
      <c r="T10" s="47"/>
      <c r="U10" s="47"/>
      <c r="V10" s="47"/>
      <c r="W10" s="44">
        <f>データ!$Q$6</f>
        <v>2552</v>
      </c>
      <c r="X10" s="44"/>
      <c r="Y10" s="44"/>
      <c r="Z10" s="44"/>
      <c r="AA10" s="44"/>
      <c r="AB10" s="44"/>
      <c r="AC10" s="44"/>
      <c r="AD10" s="2"/>
      <c r="AE10" s="2"/>
      <c r="AF10" s="2"/>
      <c r="AG10" s="2"/>
      <c r="AH10" s="2"/>
      <c r="AI10" s="2"/>
      <c r="AJ10" s="2"/>
      <c r="AK10" s="2"/>
      <c r="AL10" s="44">
        <f>データ!$U$6</f>
        <v>53443</v>
      </c>
      <c r="AM10" s="44"/>
      <c r="AN10" s="44"/>
      <c r="AO10" s="44"/>
      <c r="AP10" s="44"/>
      <c r="AQ10" s="44"/>
      <c r="AR10" s="44"/>
      <c r="AS10" s="44"/>
      <c r="AT10" s="45">
        <f>データ!$V$6</f>
        <v>83.91</v>
      </c>
      <c r="AU10" s="46"/>
      <c r="AV10" s="46"/>
      <c r="AW10" s="46"/>
      <c r="AX10" s="46"/>
      <c r="AY10" s="46"/>
      <c r="AZ10" s="46"/>
      <c r="BA10" s="46"/>
      <c r="BB10" s="47">
        <f>データ!$W$6</f>
        <v>636.91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y+S1NGLav/lU/CM6+uee2EXNbRHmyRBEO5EikEE2FPb/kZ+cNs9UXaHARgx777OehvPQzZmzmrq7cJw02KnWg==" saltValue="o8yzFuxVY6PZpRpvNkZV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362026</v>
      </c>
      <c r="D6" s="20">
        <f t="shared" si="3"/>
        <v>46</v>
      </c>
      <c r="E6" s="20">
        <f t="shared" si="3"/>
        <v>1</v>
      </c>
      <c r="F6" s="20">
        <f t="shared" si="3"/>
        <v>0</v>
      </c>
      <c r="G6" s="20">
        <f t="shared" si="3"/>
        <v>1</v>
      </c>
      <c r="H6" s="20" t="str">
        <f t="shared" si="3"/>
        <v>徳島県　鳴門市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62.05</v>
      </c>
      <c r="P6" s="21">
        <f t="shared" si="3"/>
        <v>99.8</v>
      </c>
      <c r="Q6" s="21">
        <f t="shared" si="3"/>
        <v>2552</v>
      </c>
      <c r="R6" s="21">
        <f t="shared" si="3"/>
        <v>54033</v>
      </c>
      <c r="S6" s="21">
        <f t="shared" si="3"/>
        <v>135.66</v>
      </c>
      <c r="T6" s="21">
        <f t="shared" si="3"/>
        <v>398.3</v>
      </c>
      <c r="U6" s="21">
        <f t="shared" si="3"/>
        <v>53443</v>
      </c>
      <c r="V6" s="21">
        <f t="shared" si="3"/>
        <v>83.91</v>
      </c>
      <c r="W6" s="21">
        <f t="shared" si="3"/>
        <v>636.91</v>
      </c>
      <c r="X6" s="22">
        <f>IF(X7="",NA(),X7)</f>
        <v>122.8</v>
      </c>
      <c r="Y6" s="22">
        <f t="shared" ref="Y6:AG6" si="4">IF(Y7="",NA(),Y7)</f>
        <v>124.33</v>
      </c>
      <c r="Z6" s="22">
        <f t="shared" si="4"/>
        <v>121</v>
      </c>
      <c r="AA6" s="22">
        <f t="shared" si="4"/>
        <v>121.41</v>
      </c>
      <c r="AB6" s="22">
        <f t="shared" si="4"/>
        <v>119.54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388.51</v>
      </c>
      <c r="AU6" s="22">
        <f t="shared" ref="AU6:BC6" si="6">IF(AU7="",NA(),AU7)</f>
        <v>389.55</v>
      </c>
      <c r="AV6" s="22">
        <f t="shared" si="6"/>
        <v>325.54000000000002</v>
      </c>
      <c r="AW6" s="22">
        <f t="shared" si="6"/>
        <v>184.95</v>
      </c>
      <c r="AX6" s="22">
        <f t="shared" si="6"/>
        <v>182.94</v>
      </c>
      <c r="AY6" s="22">
        <f t="shared" si="6"/>
        <v>360.86</v>
      </c>
      <c r="AZ6" s="22">
        <f t="shared" si="6"/>
        <v>350.79</v>
      </c>
      <c r="BA6" s="22">
        <f t="shared" si="6"/>
        <v>354.57</v>
      </c>
      <c r="BB6" s="22">
        <f t="shared" si="6"/>
        <v>357.74</v>
      </c>
      <c r="BC6" s="22">
        <f t="shared" si="6"/>
        <v>344.88</v>
      </c>
      <c r="BD6" s="21" t="str">
        <f>IF(BD7="","",IF(BD7="-","【-】","【"&amp;SUBSTITUTE(TEXT(BD7,"#,##0.00"),"-","△")&amp;"】"))</f>
        <v>【243.36】</v>
      </c>
      <c r="BE6" s="22">
        <f>IF(BE7="",NA(),BE7)</f>
        <v>291.89999999999998</v>
      </c>
      <c r="BF6" s="22">
        <f t="shared" ref="BF6:BN6" si="7">IF(BF7="",NA(),BF7)</f>
        <v>365.56</v>
      </c>
      <c r="BG6" s="22">
        <f t="shared" si="7"/>
        <v>336.19</v>
      </c>
      <c r="BH6" s="22">
        <f t="shared" si="7"/>
        <v>409.63</v>
      </c>
      <c r="BI6" s="22">
        <f t="shared" si="7"/>
        <v>483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122.15</v>
      </c>
      <c r="BQ6" s="22">
        <f t="shared" ref="BQ6:BY6" si="8">IF(BQ7="",NA(),BQ7)</f>
        <v>103.03</v>
      </c>
      <c r="BR6" s="22">
        <f t="shared" si="8"/>
        <v>120.37</v>
      </c>
      <c r="BS6" s="22">
        <f t="shared" si="8"/>
        <v>121.7</v>
      </c>
      <c r="BT6" s="22">
        <f t="shared" si="8"/>
        <v>119.29</v>
      </c>
      <c r="BU6" s="22">
        <f t="shared" si="8"/>
        <v>103.32</v>
      </c>
      <c r="BV6" s="22">
        <f t="shared" si="8"/>
        <v>100.85</v>
      </c>
      <c r="BW6" s="22">
        <f t="shared" si="8"/>
        <v>103.79</v>
      </c>
      <c r="BX6" s="22">
        <f t="shared" si="8"/>
        <v>98.3</v>
      </c>
      <c r="BY6" s="22">
        <f t="shared" si="8"/>
        <v>98.89</v>
      </c>
      <c r="BZ6" s="21" t="str">
        <f>IF(BZ7="","",IF(BZ7="-","【-】","【"&amp;SUBSTITUTE(TEXT(BZ7,"#,##0.00"),"-","△")&amp;"】"))</f>
        <v>【97.82】</v>
      </c>
      <c r="CA6" s="22">
        <f>IF(CA7="",NA(),CA7)</f>
        <v>121.32</v>
      </c>
      <c r="CB6" s="22">
        <f t="shared" ref="CB6:CJ6" si="9">IF(CB7="",NA(),CB7)</f>
        <v>123.68</v>
      </c>
      <c r="CC6" s="22">
        <f t="shared" si="9"/>
        <v>125.56</v>
      </c>
      <c r="CD6" s="22">
        <f t="shared" si="9"/>
        <v>124.57</v>
      </c>
      <c r="CE6" s="22">
        <f t="shared" si="9"/>
        <v>127.26</v>
      </c>
      <c r="CF6" s="22">
        <f t="shared" si="9"/>
        <v>168.56</v>
      </c>
      <c r="CG6" s="22">
        <f t="shared" si="9"/>
        <v>167.1</v>
      </c>
      <c r="CH6" s="22">
        <f t="shared" si="9"/>
        <v>167.86</v>
      </c>
      <c r="CI6" s="22">
        <f t="shared" si="9"/>
        <v>173.68</v>
      </c>
      <c r="CJ6" s="22">
        <f t="shared" si="9"/>
        <v>174.52</v>
      </c>
      <c r="CK6" s="21" t="str">
        <f>IF(CK7="","",IF(CK7="-","【-】","【"&amp;SUBSTITUTE(TEXT(CK7,"#,##0.00"),"-","△")&amp;"】"))</f>
        <v>【177.56】</v>
      </c>
      <c r="CL6" s="22">
        <f>IF(CL7="",NA(),CL7)</f>
        <v>45.72</v>
      </c>
      <c r="CM6" s="22">
        <f t="shared" ref="CM6:CU6" si="10">IF(CM7="",NA(),CM7)</f>
        <v>45.8</v>
      </c>
      <c r="CN6" s="22">
        <f t="shared" si="10"/>
        <v>43.92</v>
      </c>
      <c r="CO6" s="22">
        <f t="shared" si="10"/>
        <v>43.38</v>
      </c>
      <c r="CP6" s="22">
        <f t="shared" si="10"/>
        <v>43.46</v>
      </c>
      <c r="CQ6" s="22">
        <f t="shared" si="10"/>
        <v>59.51</v>
      </c>
      <c r="CR6" s="22">
        <f t="shared" si="10"/>
        <v>59.91</v>
      </c>
      <c r="CS6" s="22">
        <f t="shared" si="10"/>
        <v>59.4</v>
      </c>
      <c r="CT6" s="22">
        <f t="shared" si="10"/>
        <v>59.24</v>
      </c>
      <c r="CU6" s="22">
        <f t="shared" si="10"/>
        <v>58.77</v>
      </c>
      <c r="CV6" s="21" t="str">
        <f>IF(CV7="","",IF(CV7="-","【-】","【"&amp;SUBSTITUTE(TEXT(CV7,"#,##0.00"),"-","△")&amp;"】"))</f>
        <v>【59.81】</v>
      </c>
      <c r="CW6" s="22">
        <f>IF(CW7="",NA(),CW7)</f>
        <v>87.34</v>
      </c>
      <c r="CX6" s="22">
        <f t="shared" ref="CX6:DF6" si="11">IF(CX7="",NA(),CX7)</f>
        <v>87.31</v>
      </c>
      <c r="CY6" s="22">
        <f t="shared" si="11"/>
        <v>90.22</v>
      </c>
      <c r="CZ6" s="22">
        <f t="shared" si="11"/>
        <v>90.72</v>
      </c>
      <c r="DA6" s="22">
        <f t="shared" si="11"/>
        <v>89.1</v>
      </c>
      <c r="DB6" s="22">
        <f t="shared" si="11"/>
        <v>87.08</v>
      </c>
      <c r="DC6" s="22">
        <f t="shared" si="11"/>
        <v>87.26</v>
      </c>
      <c r="DD6" s="22">
        <f t="shared" si="11"/>
        <v>87.57</v>
      </c>
      <c r="DE6" s="22">
        <f t="shared" si="11"/>
        <v>87.26</v>
      </c>
      <c r="DF6" s="22">
        <f t="shared" si="11"/>
        <v>86.95</v>
      </c>
      <c r="DG6" s="21" t="str">
        <f>IF(DG7="","",IF(DG7="-","【-】","【"&amp;SUBSTITUTE(TEXT(DG7,"#,##0.00"),"-","△")&amp;"】"))</f>
        <v>【89.42】</v>
      </c>
      <c r="DH6" s="22">
        <f>IF(DH7="",NA(),DH7)</f>
        <v>49.07</v>
      </c>
      <c r="DI6" s="22">
        <f t="shared" ref="DI6:DQ6" si="12">IF(DI7="",NA(),DI7)</f>
        <v>49.52</v>
      </c>
      <c r="DJ6" s="22">
        <f t="shared" si="12"/>
        <v>49.78</v>
      </c>
      <c r="DK6" s="22">
        <f t="shared" si="12"/>
        <v>49.8</v>
      </c>
      <c r="DL6" s="22">
        <f t="shared" si="12"/>
        <v>50.61</v>
      </c>
      <c r="DM6" s="22">
        <f t="shared" si="12"/>
        <v>48.55</v>
      </c>
      <c r="DN6" s="22">
        <f t="shared" si="12"/>
        <v>49.2</v>
      </c>
      <c r="DO6" s="22">
        <f t="shared" si="12"/>
        <v>50.01</v>
      </c>
      <c r="DP6" s="22">
        <f t="shared" si="12"/>
        <v>50.99</v>
      </c>
      <c r="DQ6" s="22">
        <f t="shared" si="12"/>
        <v>51.79</v>
      </c>
      <c r="DR6" s="21" t="str">
        <f>IF(DR7="","",IF(DR7="-","【-】","【"&amp;SUBSTITUTE(TEXT(DR7,"#,##0.00"),"-","△")&amp;"】"))</f>
        <v>【52.02】</v>
      </c>
      <c r="DS6" s="22">
        <f>IF(DS7="",NA(),DS7)</f>
        <v>40.590000000000003</v>
      </c>
      <c r="DT6" s="22">
        <f t="shared" ref="DT6:EB6" si="13">IF(DT7="",NA(),DT7)</f>
        <v>42.46</v>
      </c>
      <c r="DU6" s="22">
        <f t="shared" si="13"/>
        <v>44.11</v>
      </c>
      <c r="DV6" s="22">
        <f t="shared" si="13"/>
        <v>45.13</v>
      </c>
      <c r="DW6" s="22">
        <f t="shared" si="13"/>
        <v>46.48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1.02</v>
      </c>
      <c r="EE6" s="22">
        <f t="shared" ref="EE6:EM6" si="14">IF(EE7="",NA(),EE7)</f>
        <v>0.96</v>
      </c>
      <c r="EF6" s="22">
        <f t="shared" si="14"/>
        <v>0.87</v>
      </c>
      <c r="EG6" s="22">
        <f t="shared" si="14"/>
        <v>0.84</v>
      </c>
      <c r="EH6" s="22">
        <f t="shared" si="14"/>
        <v>0.49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362026</v>
      </c>
      <c r="D7" s="24">
        <v>46</v>
      </c>
      <c r="E7" s="24">
        <v>1</v>
      </c>
      <c r="F7" s="24">
        <v>0</v>
      </c>
      <c r="G7" s="24">
        <v>1</v>
      </c>
      <c r="H7" s="24" t="s">
        <v>93</v>
      </c>
      <c r="I7" s="24" t="s">
        <v>94</v>
      </c>
      <c r="J7" s="24" t="s">
        <v>95</v>
      </c>
      <c r="K7" s="24" t="s">
        <v>96</v>
      </c>
      <c r="L7" s="24" t="s">
        <v>97</v>
      </c>
      <c r="M7" s="24" t="s">
        <v>98</v>
      </c>
      <c r="N7" s="25" t="s">
        <v>99</v>
      </c>
      <c r="O7" s="25">
        <v>62.05</v>
      </c>
      <c r="P7" s="25">
        <v>99.8</v>
      </c>
      <c r="Q7" s="25">
        <v>2552</v>
      </c>
      <c r="R7" s="25">
        <v>54033</v>
      </c>
      <c r="S7" s="25">
        <v>135.66</v>
      </c>
      <c r="T7" s="25">
        <v>398.3</v>
      </c>
      <c r="U7" s="25">
        <v>53443</v>
      </c>
      <c r="V7" s="25">
        <v>83.91</v>
      </c>
      <c r="W7" s="25">
        <v>636.91</v>
      </c>
      <c r="X7" s="25">
        <v>122.8</v>
      </c>
      <c r="Y7" s="25">
        <v>124.33</v>
      </c>
      <c r="Z7" s="25">
        <v>121</v>
      </c>
      <c r="AA7" s="25">
        <v>121.41</v>
      </c>
      <c r="AB7" s="25">
        <v>119.54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388.51</v>
      </c>
      <c r="AU7" s="25">
        <v>389.55</v>
      </c>
      <c r="AV7" s="25">
        <v>325.54000000000002</v>
      </c>
      <c r="AW7" s="25">
        <v>184.95</v>
      </c>
      <c r="AX7" s="25">
        <v>182.94</v>
      </c>
      <c r="AY7" s="25">
        <v>360.86</v>
      </c>
      <c r="AZ7" s="25">
        <v>350.79</v>
      </c>
      <c r="BA7" s="25">
        <v>354.57</v>
      </c>
      <c r="BB7" s="25">
        <v>357.74</v>
      </c>
      <c r="BC7" s="25">
        <v>344.88</v>
      </c>
      <c r="BD7" s="25">
        <v>243.36</v>
      </c>
      <c r="BE7" s="25">
        <v>291.89999999999998</v>
      </c>
      <c r="BF7" s="25">
        <v>365.56</v>
      </c>
      <c r="BG7" s="25">
        <v>336.19</v>
      </c>
      <c r="BH7" s="25">
        <v>409.63</v>
      </c>
      <c r="BI7" s="25">
        <v>483</v>
      </c>
      <c r="BJ7" s="25">
        <v>309.27999999999997</v>
      </c>
      <c r="BK7" s="25">
        <v>322.92</v>
      </c>
      <c r="BL7" s="25">
        <v>303.45999999999998</v>
      </c>
      <c r="BM7" s="25">
        <v>307.27999999999997</v>
      </c>
      <c r="BN7" s="25">
        <v>304.02</v>
      </c>
      <c r="BO7" s="25">
        <v>265.93</v>
      </c>
      <c r="BP7" s="25">
        <v>122.15</v>
      </c>
      <c r="BQ7" s="25">
        <v>103.03</v>
      </c>
      <c r="BR7" s="25">
        <v>120.37</v>
      </c>
      <c r="BS7" s="25">
        <v>121.7</v>
      </c>
      <c r="BT7" s="25">
        <v>119.29</v>
      </c>
      <c r="BU7" s="25">
        <v>103.32</v>
      </c>
      <c r="BV7" s="25">
        <v>100.85</v>
      </c>
      <c r="BW7" s="25">
        <v>103.79</v>
      </c>
      <c r="BX7" s="25">
        <v>98.3</v>
      </c>
      <c r="BY7" s="25">
        <v>98.89</v>
      </c>
      <c r="BZ7" s="25">
        <v>97.82</v>
      </c>
      <c r="CA7" s="25">
        <v>121.32</v>
      </c>
      <c r="CB7" s="25">
        <v>123.68</v>
      </c>
      <c r="CC7" s="25">
        <v>125.56</v>
      </c>
      <c r="CD7" s="25">
        <v>124.57</v>
      </c>
      <c r="CE7" s="25">
        <v>127.26</v>
      </c>
      <c r="CF7" s="25">
        <v>168.56</v>
      </c>
      <c r="CG7" s="25">
        <v>167.1</v>
      </c>
      <c r="CH7" s="25">
        <v>167.86</v>
      </c>
      <c r="CI7" s="25">
        <v>173.68</v>
      </c>
      <c r="CJ7" s="25">
        <v>174.52</v>
      </c>
      <c r="CK7" s="25">
        <v>177.56</v>
      </c>
      <c r="CL7" s="25">
        <v>45.72</v>
      </c>
      <c r="CM7" s="25">
        <v>45.8</v>
      </c>
      <c r="CN7" s="25">
        <v>43.92</v>
      </c>
      <c r="CO7" s="25">
        <v>43.38</v>
      </c>
      <c r="CP7" s="25">
        <v>43.46</v>
      </c>
      <c r="CQ7" s="25">
        <v>59.51</v>
      </c>
      <c r="CR7" s="25">
        <v>59.91</v>
      </c>
      <c r="CS7" s="25">
        <v>59.4</v>
      </c>
      <c r="CT7" s="25">
        <v>59.24</v>
      </c>
      <c r="CU7" s="25">
        <v>58.77</v>
      </c>
      <c r="CV7" s="25">
        <v>59.81</v>
      </c>
      <c r="CW7" s="25">
        <v>87.34</v>
      </c>
      <c r="CX7" s="25">
        <v>87.31</v>
      </c>
      <c r="CY7" s="25">
        <v>90.22</v>
      </c>
      <c r="CZ7" s="25">
        <v>90.72</v>
      </c>
      <c r="DA7" s="25">
        <v>89.1</v>
      </c>
      <c r="DB7" s="25">
        <v>87.08</v>
      </c>
      <c r="DC7" s="25">
        <v>87.26</v>
      </c>
      <c r="DD7" s="25">
        <v>87.57</v>
      </c>
      <c r="DE7" s="25">
        <v>87.26</v>
      </c>
      <c r="DF7" s="25">
        <v>86.95</v>
      </c>
      <c r="DG7" s="25">
        <v>89.42</v>
      </c>
      <c r="DH7" s="25">
        <v>49.07</v>
      </c>
      <c r="DI7" s="25">
        <v>49.52</v>
      </c>
      <c r="DJ7" s="25">
        <v>49.78</v>
      </c>
      <c r="DK7" s="25">
        <v>49.8</v>
      </c>
      <c r="DL7" s="25">
        <v>50.61</v>
      </c>
      <c r="DM7" s="25">
        <v>48.55</v>
      </c>
      <c r="DN7" s="25">
        <v>49.2</v>
      </c>
      <c r="DO7" s="25">
        <v>50.01</v>
      </c>
      <c r="DP7" s="25">
        <v>50.99</v>
      </c>
      <c r="DQ7" s="25">
        <v>51.79</v>
      </c>
      <c r="DR7" s="25">
        <v>52.02</v>
      </c>
      <c r="DS7" s="25">
        <v>40.590000000000003</v>
      </c>
      <c r="DT7" s="25">
        <v>42.46</v>
      </c>
      <c r="DU7" s="25">
        <v>44.11</v>
      </c>
      <c r="DV7" s="25">
        <v>45.13</v>
      </c>
      <c r="DW7" s="25">
        <v>46.48</v>
      </c>
      <c r="DX7" s="25">
        <v>17.11</v>
      </c>
      <c r="DY7" s="25">
        <v>18.329999999999998</v>
      </c>
      <c r="DZ7" s="25">
        <v>20.27</v>
      </c>
      <c r="EA7" s="25">
        <v>21.69</v>
      </c>
      <c r="EB7" s="25">
        <v>23.19</v>
      </c>
      <c r="EC7" s="25">
        <v>25.37</v>
      </c>
      <c r="ED7" s="25">
        <v>1.02</v>
      </c>
      <c r="EE7" s="25">
        <v>0.96</v>
      </c>
      <c r="EF7" s="25">
        <v>0.87</v>
      </c>
      <c r="EG7" s="25">
        <v>0.84</v>
      </c>
      <c r="EH7" s="25">
        <v>0.49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2025-01-29T06:43:31Z</cp:lastPrinted>
  <dcterms:created xsi:type="dcterms:W3CDTF">2025-01-24T06:53:52Z</dcterms:created>
  <dcterms:modified xsi:type="dcterms:W3CDTF">2025-02-17T00:37:43Z</dcterms:modified>
  <cp:category/>
</cp:coreProperties>
</file>