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非適用】経営比較分析表\08-04［非適］下水道（漁集）\"/>
    </mc:Choice>
  </mc:AlternateContent>
  <xr:revisionPtr revIDLastSave="0" documentId="13_ncr:1_{8C35ACE1-2920-44A4-99E7-F9BF6A2D8BDF}" xr6:coauthVersionLast="47" xr6:coauthVersionMax="47" xr10:uidLastSave="{00000000-0000-0000-0000-000000000000}"/>
  <workbookProtection workbookAlgorithmName="SHA-512" workbookHashValue="pLNc7tUWBRGtOgaaYu2BAeWkuwhWNcrqFaaeMeLGR72hr8lbUwaIUveGBdRTyjaI4CtDY2E7gwv0I4JuxrXIqQ==" workbookSaltValue="2xpzwspKcoz0vTLw4LBn3Q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AL10" i="4"/>
  <c r="I10" i="4"/>
  <c r="AL8" i="4"/>
  <c r="P8" i="4"/>
</calcChain>
</file>

<file path=xl/sharedStrings.xml><?xml version="1.0" encoding="utf-8"?>
<sst xmlns="http://schemas.openxmlformats.org/spreadsheetml/2006/main" count="236" uniqueCount="121">
  <si>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</si>
  <si>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</si>
  <si>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</si>
  <si>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</si>
  <si>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</si>
  <si>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</si>
  <si>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</si>
  <si>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</si>
  <si>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</si>
  <si>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</si>
  <si>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</si>
  <si>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</si>
  <si>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</si>
  <si>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</si>
  <si>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</si>
  <si>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</si>
  <si>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</si>
  <si>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</si>
  <si>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</si>
  <si>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</si>
  <si>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</si>
  <si>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</si>
  <si>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</si>
  <si>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</si>
  <si>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</si>
  <si>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</si>
  <si>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</si>
  <si>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</si>
  <si>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</si>
  <si>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</si>
  <si>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</si>
  <si>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</si>
  <si>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</si>
  <si>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</si>
  <si>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</si>
  <si>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</si>
  <si>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</si>
  <si>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</si>
  <si>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</si>
  <si>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</si>
  <si>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</si>
  <si>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</si>
  <si>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</si>
  <si>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</si>
  <si>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</si>
  <si>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</si>
  <si>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</si>
  <si>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</si>
  <si>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</si>
  <si>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</si>
  <si>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</si>
  <si>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</si>
  <si>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</si>
  <si>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</si>
  <si>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</si>
  <si>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</si>
  <si>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</si>
  <si>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</si>
  <si>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</si>
  <si>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</si>
  <si>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</si>
  <si>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</si>
  <si>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</si>
  <si>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</si>
  <si>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</si>
  <si>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</si>
  <si>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</si>
  <si>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</si>
  <si>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</si>
  <si>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</si>
  <si>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</si>
  <si>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</si>
  <si>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</si>
  <si>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</si>
  <si>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</si>
  <si>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</si>
  <si>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</si>
  <si>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</si>
  <si>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</si>
  <si>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</si>
  <si>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</si>
  <si>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</si>
  <si>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</si>
  <si>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</si>
  <si>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</si>
  <si>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</si>
  <si>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</si>
  <si>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</si>
  <si>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</si>
  <si>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</si>
  <si>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</si>
  <si>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</si>
  <si>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</si>
  <si>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</si>
  <si>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</si>
  <si>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</si>
  <si>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</si>
  <si>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</si>
  <si>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</si>
  <si>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</si>
  <si>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</si>
  <si>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</si>
  <si>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</si>
  <si>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</si>
  <si>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</si>
  <si>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</si>
  <si>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</si>
  <si>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</si>
  <si>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</si>
  <si>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</si>
  <si>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</si>
  <si>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</si>
  <si>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</si>
  <si>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</si>
  <si>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</si>
  <si>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</si>
  <si>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</si>
  <si>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</si>
  <si>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町内で１処理区を有しており、平成１３年から一部供用開始、翌年度には全部供用開始としている。
　経営については、一般会計からの繰入金に依存している状況である。本施設の加入率は１００％であり、今後も収入増は見込めないことから、引き続き経費の削減に努める。なお、経営基盤強化のため令和６年度より公営企業法を適用した。</t>
    <phoneticPr fontId="4"/>
  </si>
  <si>
    <t>　供用開始から２０年が経過しており、管渠の更新には至ってないものの、真空ポンプや通報装置等、各種機器の修繕が発生している。今後は、令和２年度に策定した最適整備構想を基に整備を進めていく。</t>
    <phoneticPr fontId="4"/>
  </si>
  <si>
    <t>　効率的な設備投資や経費削減を行い、一般会計からの繰入金を抑制し、経営改善に努める。また、経営基盤の強化として、令和６年度からの公営企業法を適用。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</si>
</sst>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F-4BBC-A9FF-685B5E2B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1.6</c:v>
                </c:pt>
                <c:pt idx="2">
                  <c:v>0.01</c:v>
                </c:pt>
                <c:pt idx="3">
                  <c:v>0.01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F-4BBC-A9FF-685B5E2B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38.14</c:v>
                </c:pt>
                <c:pt idx="1">
                  <c:v>41.24</c:v>
                </c:pt>
                <c:pt idx="2">
                  <c:v>41.24</c:v>
                </c:pt>
                <c:pt idx="3">
                  <c:v>39.18</c:v>
                </c:pt>
                <c:pt idx="4">
                  <c:v>40.21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1-44EA-A393-F3FD3D63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32.479999999999997</c:v>
                </c:pt>
                <c:pt idx="1">
                  <c:v>30.19</c:v>
                </c:pt>
                <c:pt idx="2">
                  <c:v>28.77</c:v>
                </c:pt>
                <c:pt idx="3">
                  <c:v>26.22</c:v>
                </c:pt>
                <c:pt idx="4">
                  <c:v>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1-44EA-A393-F3FD3D63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3-46E8-A743-30BF113D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79.09</c:v>
                </c:pt>
                <c:pt idx="2">
                  <c:v>78.900000000000006</c:v>
                </c:pt>
                <c:pt idx="3">
                  <c:v>78.03</c:v>
                </c:pt>
                <c:pt idx="4">
                  <c:v>78.55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3-46E8-A743-30BF113D7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103.18</c:v>
                </c:pt>
                <c:pt idx="1">
                  <c:v>100.99</c:v>
                </c:pt>
                <c:pt idx="2">
                  <c:v>100.54</c:v>
                </c:pt>
                <c:pt idx="3">
                  <c:v>107.84</c:v>
                </c:pt>
                <c:pt idx="4">
                  <c:v>109.35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2-41E8-B70E-718F6ADED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2-41E8-B70E-718F6ADED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A-4DD2-B2C5-B04B42CA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A-4DD2-B2C5-B04B42CA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B-49D5-A401-9BEB8EA39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B-49D5-A401-9BEB8EA39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7-4B69-87ED-D64CECB57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7-4B69-87ED-D64CECB57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F-4839-A872-ABC7C6F8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F-4839-A872-ABC7C6F8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3386.15</c:v>
                </c:pt>
                <c:pt idx="4" formatCode="#,##0.00;&quot;△&quot;#,##0.00;&quot;-&quot;">
                  <c:v>2892.89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0-4230-8634-65D5783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998.42</c:v>
                </c:pt>
                <c:pt idx="1">
                  <c:v>1095.52</c:v>
                </c:pt>
                <c:pt idx="2">
                  <c:v>1056.55</c:v>
                </c:pt>
                <c:pt idx="3">
                  <c:v>1278.54</c:v>
                </c:pt>
                <c:pt idx="4">
                  <c:v>1149.7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0-4230-8634-65D5783DF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38.82</c:v>
                </c:pt>
                <c:pt idx="1">
                  <c:v>35.93</c:v>
                </c:pt>
                <c:pt idx="2">
                  <c:v>31.35</c:v>
                </c:pt>
                <c:pt idx="3">
                  <c:v>29.86</c:v>
                </c:pt>
                <c:pt idx="4">
                  <c:v>32.619999999999997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8-4E33-BAE1-57A65F70B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39.64</c:v>
                </c:pt>
                <c:pt idx="2">
                  <c:v>40</c:v>
                </c:pt>
                <c:pt idx="3">
                  <c:v>38.74</c:v>
                </c:pt>
                <c:pt idx="4">
                  <c:v>35.96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8-4E33-BAE1-57A65F70B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300.57</c:v>
                </c:pt>
                <c:pt idx="1">
                  <c:v>296.83</c:v>
                </c:pt>
                <c:pt idx="2">
                  <c:v>341.14</c:v>
                </c:pt>
                <c:pt idx="3">
                  <c:v>375.1</c:v>
                </c:pt>
                <c:pt idx="4">
                  <c:v>380.59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7-4202-A13F-B1913FFAF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417.56</c:v>
                </c:pt>
                <c:pt idx="1">
                  <c:v>449.72</c:v>
                </c:pt>
                <c:pt idx="2">
                  <c:v>437.27</c:v>
                </c:pt>
                <c:pt idx="3">
                  <c:v>456.72</c:v>
                </c:pt>
                <c:pt idx="4">
                  <c:v>481.96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7-4202-A13F-B1913FFAF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【1,069.89】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徳島県　海陽町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漁業集落排水</v>
      </c>
      <c r="Q8" s="34"/>
      <c r="R8" s="34"/>
      <c r="S8" s="34"/>
      <c r="T8" s="34"/>
      <c r="U8" s="34"/>
      <c r="V8" s="34"/>
      <c r="W8" s="34" t="str">
        <f>データ!L6</f>
        <v>H2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8402</v>
      </c>
      <c r="AM8" s="36"/>
      <c r="AN8" s="36"/>
      <c r="AO8" s="36"/>
      <c r="AP8" s="36"/>
      <c r="AQ8" s="36"/>
      <c r="AR8" s="36"/>
      <c r="AS8" s="36"/>
      <c r="AT8" s="37">
        <f>データ!T6</f>
        <v>327.67</v>
      </c>
      <c r="AU8" s="37"/>
      <c r="AV8" s="37"/>
      <c r="AW8" s="37"/>
      <c r="AX8" s="37"/>
      <c r="AY8" s="37"/>
      <c r="AZ8" s="37"/>
      <c r="BA8" s="37"/>
      <c r="BB8" s="37">
        <f>データ!U6</f>
        <v>25.64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1.52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2090</v>
      </c>
      <c r="AE10" s="36"/>
      <c r="AF10" s="36"/>
      <c r="AG10" s="36"/>
      <c r="AH10" s="36"/>
      <c r="AI10" s="36"/>
      <c r="AJ10" s="36"/>
      <c r="AK10" s="2"/>
      <c r="AL10" s="36">
        <f>データ!V6</f>
        <v>126</v>
      </c>
      <c r="AM10" s="36"/>
      <c r="AN10" s="36"/>
      <c r="AO10" s="36"/>
      <c r="AP10" s="36"/>
      <c r="AQ10" s="36"/>
      <c r="AR10" s="36"/>
      <c r="AS10" s="36"/>
      <c r="AT10" s="37">
        <f>データ!W6</f>
        <v>7.0000000000000007E-2</v>
      </c>
      <c r="AU10" s="37"/>
      <c r="AV10" s="37"/>
      <c r="AW10" s="37"/>
      <c r="AX10" s="37"/>
      <c r="AY10" s="37"/>
      <c r="AZ10" s="37"/>
      <c r="BA10" s="37"/>
      <c r="BB10" s="37">
        <f>データ!X6</f>
        <v>1800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118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119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120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【1,069.89】</v>
      </c>
      <c r="I86" s="12" t="str">
        <f>データ!CA6</f>
        <v>【39.89】</v>
      </c>
      <c r="J86" s="12" t="str">
        <f>データ!CL6</f>
        <v>【426.52】</v>
      </c>
      <c r="K86" s="12" t="str">
        <f>データ!CW6</f>
        <v>【28.16】</v>
      </c>
      <c r="L86" s="12" t="str">
        <f>データ!DH6</f>
        <v>【80.73】</v>
      </c>
      <c r="M86" s="12" t="s">
        <v>43</v>
      </c>
      <c r="N86" s="12" t="s">
        <v>45</v>
      </c>
      <c r="O86" s="12" t="str">
        <f>データ!EO6</f>
        <v>【0.00】</v>
      </c>
    </row>
  </sheetData>
  <sheetProtection algorithmName="SHA-512" hashValue="wnkG8gi8NM7ZEazsqd4ldYXyq5A0vtmLIVEKU7u3jOPlA8xw5LmJUyx3Ps3my2vN9ts107CmjYAdO2Idy3fVCg==" saltValue="W6CQzq1pBg8yjqN3il5+P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2" t="s">
        <v>55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56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57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60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61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62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63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64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65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66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67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68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69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2023</v>
      </c>
      <c r="C6" s="19">
        <f t="shared" ref="C6:X6" si="3">C7</f>
        <v>363880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徳島県　海陽町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1.52</v>
      </c>
      <c r="Q6" s="20">
        <f t="shared" si="3"/>
        <v>100</v>
      </c>
      <c r="R6" s="20">
        <f t="shared" si="3"/>
        <v>2090</v>
      </c>
      <c r="S6" s="20">
        <f t="shared" si="3"/>
        <v>8402</v>
      </c>
      <c r="T6" s="20">
        <f t="shared" si="3"/>
        <v>327.67</v>
      </c>
      <c r="U6" s="20">
        <f t="shared" si="3"/>
        <v>25.64</v>
      </c>
      <c r="V6" s="20">
        <f t="shared" si="3"/>
        <v>126</v>
      </c>
      <c r="W6" s="20">
        <f t="shared" si="3"/>
        <v>7.0000000000000007E-2</v>
      </c>
      <c r="X6" s="20">
        <f t="shared" si="3"/>
        <v>1800</v>
      </c>
      <c r="Y6" s="21">
        <f>IF(Y7="",NA(),Y7)</f>
        <v>103.18</v>
      </c>
      <c r="Z6" s="21">
        <f t="shared" ref="Z6:AH6" si="4">IF(Z7="",NA(),Z7)</f>
        <v>100.99</v>
      </c>
      <c r="AA6" s="21">
        <f t="shared" si="4"/>
        <v>100.54</v>
      </c>
      <c r="AB6" s="21">
        <f t="shared" si="4"/>
        <v>107.84</v>
      </c>
      <c r="AC6" s="21">
        <f t="shared" si="4"/>
        <v>109.35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1">
        <f t="shared" si="7"/>
        <v>3386.15</v>
      </c>
      <c r="BJ6" s="21">
        <f t="shared" si="7"/>
        <v>2892.89</v>
      </c>
      <c r="BK6" s="21">
        <f t="shared" si="7"/>
        <v>998.42</v>
      </c>
      <c r="BL6" s="21">
        <f t="shared" si="7"/>
        <v>1095.52</v>
      </c>
      <c r="BM6" s="21">
        <f t="shared" si="7"/>
        <v>1056.55</v>
      </c>
      <c r="BN6" s="21">
        <f t="shared" si="7"/>
        <v>1278.54</v>
      </c>
      <c r="BO6" s="21">
        <f t="shared" si="7"/>
        <v>1149.7</v>
      </c>
      <c r="BP6" s="20" t="str">
        <f>IF(BP7="","",IF(BP7="-","【-】","【"&amp;SUBSTITUTE(TEXT(BP7,"#,##0.00"),"-","△")&amp;"】"))</f>
        <v>【1,069.89】</v>
      </c>
      <c r="BQ6" s="21">
        <f>IF(BQ7="",NA(),BQ7)</f>
        <v>38.82</v>
      </c>
      <c r="BR6" s="21">
        <f t="shared" ref="BR6:BZ6" si="8">IF(BR7="",NA(),BR7)</f>
        <v>35.93</v>
      </c>
      <c r="BS6" s="21">
        <f t="shared" si="8"/>
        <v>31.35</v>
      </c>
      <c r="BT6" s="21">
        <f t="shared" si="8"/>
        <v>29.86</v>
      </c>
      <c r="BU6" s="21">
        <f t="shared" si="8"/>
        <v>32.619999999999997</v>
      </c>
      <c r="BV6" s="21">
        <f t="shared" si="8"/>
        <v>41.41</v>
      </c>
      <c r="BW6" s="21">
        <f t="shared" si="8"/>
        <v>39.64</v>
      </c>
      <c r="BX6" s="21">
        <f t="shared" si="8"/>
        <v>40</v>
      </c>
      <c r="BY6" s="21">
        <f t="shared" si="8"/>
        <v>38.74</v>
      </c>
      <c r="BZ6" s="21">
        <f t="shared" si="8"/>
        <v>35.96</v>
      </c>
      <c r="CA6" s="20" t="str">
        <f>IF(CA7="","",IF(CA7="-","【-】","【"&amp;SUBSTITUTE(TEXT(CA7,"#,##0.00"),"-","△")&amp;"】"))</f>
        <v>【39.89】</v>
      </c>
      <c r="CB6" s="21">
        <f>IF(CB7="",NA(),CB7)</f>
        <v>300.57</v>
      </c>
      <c r="CC6" s="21">
        <f t="shared" ref="CC6:CK6" si="9">IF(CC7="",NA(),CC7)</f>
        <v>296.83</v>
      </c>
      <c r="CD6" s="21">
        <f t="shared" si="9"/>
        <v>341.14</v>
      </c>
      <c r="CE6" s="21">
        <f t="shared" si="9"/>
        <v>375.1</v>
      </c>
      <c r="CF6" s="21">
        <f t="shared" si="9"/>
        <v>380.59</v>
      </c>
      <c r="CG6" s="21">
        <f t="shared" si="9"/>
        <v>417.56</v>
      </c>
      <c r="CH6" s="21">
        <f t="shared" si="9"/>
        <v>449.72</v>
      </c>
      <c r="CI6" s="21">
        <f t="shared" si="9"/>
        <v>437.27</v>
      </c>
      <c r="CJ6" s="21">
        <f t="shared" si="9"/>
        <v>456.72</v>
      </c>
      <c r="CK6" s="21">
        <f t="shared" si="9"/>
        <v>481.96</v>
      </c>
      <c r="CL6" s="20" t="str">
        <f>IF(CL7="","",IF(CL7="-","【-】","【"&amp;SUBSTITUTE(TEXT(CL7,"#,##0.00"),"-","△")&amp;"】"))</f>
        <v>【426.52】</v>
      </c>
      <c r="CM6" s="21">
        <f>IF(CM7="",NA(),CM7)</f>
        <v>38.14</v>
      </c>
      <c r="CN6" s="21">
        <f t="shared" ref="CN6:CV6" si="10">IF(CN7="",NA(),CN7)</f>
        <v>41.24</v>
      </c>
      <c r="CO6" s="21">
        <f t="shared" si="10"/>
        <v>41.24</v>
      </c>
      <c r="CP6" s="21">
        <f t="shared" si="10"/>
        <v>39.18</v>
      </c>
      <c r="CQ6" s="21">
        <f t="shared" si="10"/>
        <v>40.21</v>
      </c>
      <c r="CR6" s="21">
        <f t="shared" si="10"/>
        <v>32.479999999999997</v>
      </c>
      <c r="CS6" s="21">
        <f t="shared" si="10"/>
        <v>30.19</v>
      </c>
      <c r="CT6" s="21">
        <f t="shared" si="10"/>
        <v>28.77</v>
      </c>
      <c r="CU6" s="21">
        <f t="shared" si="10"/>
        <v>26.22</v>
      </c>
      <c r="CV6" s="21">
        <f t="shared" si="10"/>
        <v>26.12</v>
      </c>
      <c r="CW6" s="20" t="str">
        <f>IF(CW7="","",IF(CW7="-","【-】","【"&amp;SUBSTITUTE(TEXT(CW7,"#,##0.00"),"-","△")&amp;"】"))</f>
        <v>【28.16】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79.2</v>
      </c>
      <c r="DD6" s="21">
        <f t="shared" si="11"/>
        <v>79.09</v>
      </c>
      <c r="DE6" s="21">
        <f t="shared" si="11"/>
        <v>78.900000000000006</v>
      </c>
      <c r="DF6" s="21">
        <f t="shared" si="11"/>
        <v>78.03</v>
      </c>
      <c r="DG6" s="21">
        <f t="shared" si="11"/>
        <v>78.55</v>
      </c>
      <c r="DH6" s="20" t="str">
        <f>IF(DH7="","",IF(DH7="-","【-】","【"&amp;SUBSTITUTE(TEXT(DH7,"#,##0.00"),"-","△")&amp;"】"))</f>
        <v>【80.73】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1.6</v>
      </c>
      <c r="EL6" s="21">
        <f t="shared" si="14"/>
        <v>0.01</v>
      </c>
      <c r="EM6" s="21">
        <f t="shared" si="14"/>
        <v>0.01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2023</v>
      </c>
      <c r="C7" s="23">
        <v>363880</v>
      </c>
      <c r="D7" s="23">
        <v>47</v>
      </c>
      <c r="E7" s="23">
        <v>17</v>
      </c>
      <c r="F7" s="23">
        <v>6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1.52</v>
      </c>
      <c r="Q7" s="24">
        <v>100</v>
      </c>
      <c r="R7" s="24">
        <v>2090</v>
      </c>
      <c r="S7" s="24">
        <v>8402</v>
      </c>
      <c r="T7" s="24">
        <v>327.67</v>
      </c>
      <c r="U7" s="24">
        <v>25.64</v>
      </c>
      <c r="V7" s="24">
        <v>126</v>
      </c>
      <c r="W7" s="24">
        <v>7.0000000000000007E-2</v>
      </c>
      <c r="X7" s="24">
        <v>1800</v>
      </c>
      <c r="Y7" s="24">
        <v>103.18</v>
      </c>
      <c r="Z7" s="24">
        <v>100.99</v>
      </c>
      <c r="AA7" s="24">
        <v>100.54</v>
      </c>
      <c r="AB7" s="24">
        <v>107.84</v>
      </c>
      <c r="AC7" s="24">
        <v>109.35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3386.15</v>
      </c>
      <c r="BJ7" s="24">
        <v>2892.89</v>
      </c>
      <c r="BK7" s="24">
        <v>998.42</v>
      </c>
      <c r="BL7" s="24">
        <v>1095.52</v>
      </c>
      <c r="BM7" s="24">
        <v>1056.55</v>
      </c>
      <c r="BN7" s="24">
        <v>1278.54</v>
      </c>
      <c r="BO7" s="24">
        <v>1149.7</v>
      </c>
      <c r="BP7" s="24">
        <v>1069.8900000000001</v>
      </c>
      <c r="BQ7" s="24">
        <v>38.82</v>
      </c>
      <c r="BR7" s="24">
        <v>35.93</v>
      </c>
      <c r="BS7" s="24">
        <v>31.35</v>
      </c>
      <c r="BT7" s="24">
        <v>29.86</v>
      </c>
      <c r="BU7" s="24">
        <v>32.619999999999997</v>
      </c>
      <c r="BV7" s="24">
        <v>41.41</v>
      </c>
      <c r="BW7" s="24">
        <v>39.64</v>
      </c>
      <c r="BX7" s="24">
        <v>40</v>
      </c>
      <c r="BY7" s="24">
        <v>38.74</v>
      </c>
      <c r="BZ7" s="24">
        <v>35.96</v>
      </c>
      <c r="CA7" s="24">
        <v>39.89</v>
      </c>
      <c r="CB7" s="24">
        <v>300.57</v>
      </c>
      <c r="CC7" s="24">
        <v>296.83</v>
      </c>
      <c r="CD7" s="24">
        <v>341.14</v>
      </c>
      <c r="CE7" s="24">
        <v>375.1</v>
      </c>
      <c r="CF7" s="24">
        <v>380.59</v>
      </c>
      <c r="CG7" s="24">
        <v>417.56</v>
      </c>
      <c r="CH7" s="24">
        <v>449.72</v>
      </c>
      <c r="CI7" s="24">
        <v>437.27</v>
      </c>
      <c r="CJ7" s="24">
        <v>456.72</v>
      </c>
      <c r="CK7" s="24">
        <v>481.96</v>
      </c>
      <c r="CL7" s="24">
        <v>426.52</v>
      </c>
      <c r="CM7" s="24">
        <v>38.14</v>
      </c>
      <c r="CN7" s="24">
        <v>41.24</v>
      </c>
      <c r="CO7" s="24">
        <v>41.24</v>
      </c>
      <c r="CP7" s="24">
        <v>39.18</v>
      </c>
      <c r="CQ7" s="24">
        <v>40.21</v>
      </c>
      <c r="CR7" s="24">
        <v>32.479999999999997</v>
      </c>
      <c r="CS7" s="24">
        <v>30.19</v>
      </c>
      <c r="CT7" s="24">
        <v>28.77</v>
      </c>
      <c r="CU7" s="24">
        <v>26.22</v>
      </c>
      <c r="CV7" s="24">
        <v>26.12</v>
      </c>
      <c r="CW7" s="24">
        <v>28.16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79.2</v>
      </c>
      <c r="DD7" s="24">
        <v>79.09</v>
      </c>
      <c r="DE7" s="24">
        <v>78.900000000000006</v>
      </c>
      <c r="DF7" s="24">
        <v>78.03</v>
      </c>
      <c r="DG7" s="24">
        <v>78.55</v>
      </c>
      <c r="DH7" s="24">
        <v>80.73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1.6</v>
      </c>
      <c r="EL7" s="24">
        <v>0.01</v>
      </c>
      <c r="EM7" s="24">
        <v>0.01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dcterms:created xsi:type="dcterms:W3CDTF">2025-01-24T07:38:14Z</dcterms:created>
  <dcterms:modified xsi:type="dcterms:W3CDTF">2025-02-17T01:42:09Z</dcterms:modified>
  <cp:category/>
</cp:coreProperties>
</file>