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5 R6年度地方債担当（研修生下席）\②後期（吉田）\01_地方公営企業\009_公営企業に係る経営比較分析表（令和５年度決算）の分析等について（依頼）\08_HP公開\【法非適用】経営比較分析表\08-03［非適］下水道（農集）\"/>
    </mc:Choice>
  </mc:AlternateContent>
  <xr:revisionPtr revIDLastSave="0" documentId="13_ncr:1_{F2FBFF9E-B101-44BD-9F8E-C24CA16C6F5D}" xr6:coauthVersionLast="47" xr6:coauthVersionMax="47" xr10:uidLastSave="{00000000-0000-0000-0000-000000000000}"/>
  <workbookProtection workbookAlgorithmName="SHA-512" workbookHashValue="ZvIJcNgzRSZYlGuYAcDEh8eQ/YSMxBYfRUaEMJ4Rg17BLerDqkeheEbukJRbUtPI9aPIjWi38UaVLQJSBA+pTQ==" workbookSaltValue="ALFeMbeJ0foInc+Lt/au2A==" workbookSpinCount="100000" lockStructure="1"/>
  <bookViews>
    <workbookView xWindow="-12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I86" i="4"/>
  <c r="E86" i="4"/>
  <c r="AL10" i="4"/>
  <c r="AL8" i="4"/>
  <c r="P8" i="4"/>
  <c r="I8" i="4"/>
</calcChain>
</file>

<file path=xl/sharedStrings.xml><?xml version="1.0" encoding="utf-8"?>
<sst xmlns="http://schemas.openxmlformats.org/spreadsheetml/2006/main" count="235" uniqueCount="117">
  <si>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</si>
  <si>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</si>
  <si>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</si>
  <si>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</si>
  <si>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</si>
  <si>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</si>
  <si>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</si>
  <si>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</si>
  <si>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</si>
  <si>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</si>
  <si>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</si>
  <si>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</si>
  <si>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</si>
  <si>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</si>
  <si>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</si>
  <si>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</si>
  <si>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</si>
  <si>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</si>
  <si>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</si>
  <si>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</si>
  <si>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</si>
  <si>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</si>
  <si>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</si>
  <si>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</si>
  <si>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</si>
  <si>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</si>
  <si>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</si>
  <si>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</si>
  <si>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</si>
  <si>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</si>
  <si>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</si>
  <si>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</si>
  <si>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</si>
  <si>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</si>
  <si>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</si>
  <si>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</si>
  <si>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</si>
  <si>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</si>
  <si>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</si>
  <si>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</si>
  <si>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</si>
  <si>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</si>
  <si>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</si>
  <si>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</si>
  <si>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</si>
  <si>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</si>
  <si>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</si>
  <si>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</si>
  <si>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</si>
  <si>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</si>
  <si>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</si>
  <si>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</si>
  <si>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</si>
  <si>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</si>
  <si>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</si>
  <si>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</si>
  <si>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</si>
  <si>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</si>
  <si>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</si>
  <si>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</si>
  <si>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</si>
  <si>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</si>
  <si>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</si>
  <si>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</si>
  <si>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</si>
  <si>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</si>
  <si>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</si>
  <si>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</si>
  <si>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</si>
  <si>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</si>
  <si>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</si>
  <si>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</si>
  <si>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</si>
  <si>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</si>
  <si>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</si>
  <si>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</si>
  <si>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</si>
  <si>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</si>
  <si>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</si>
  <si>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</si>
  <si>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</si>
  <si>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</si>
  <si>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</si>
  <si>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</si>
  <si>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</si>
  <si>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</si>
  <si>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</si>
  <si>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</si>
  <si>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</si>
  <si>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</si>
  <si>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</si>
  <si>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</si>
  <si>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</si>
  <si>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</si>
  <si>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</si>
  <si>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</si>
  <si>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</si>
  <si>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上板町</t>
  </si>
  <si>
    <t>法非適用</t>
  </si>
  <si>
    <t>下水道事業</t>
  </si>
  <si>
    <t>農業集落排水</t>
  </si>
  <si>
    <t>F2</t>
  </si>
  <si>
    <t>非設置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</si>
  <si>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</si>
  <si>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</si>
  <si>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</si>
  <si>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</si>
  <si>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</si>
  <si>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</si>
  <si>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</si>
  <si>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</si>
  <si>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</si>
  <si>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</si>
  <si>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</si>
  <si>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処理区域内の施設への接続率が高いので、汚水処理原価が比較的安いため健全に経営できている。</t>
    <phoneticPr fontId="4"/>
  </si>
  <si>
    <t>老朽化対策費用の捻出の為、料金の改定を行うとともに、料金の徴収率向上に努め、収益的収支比率を向上させる。</t>
    <phoneticPr fontId="4"/>
  </si>
  <si>
    <t>処理施設については、日常点検を適正に行っており、随時修繕を行いながら機材及び管路の延命に努めている。令和４年度からは、５ヶ年計画で機能強化工事を行っており、令和５年度は、マンホールポンプの更新を行い、脱水乾燥システムについても６年度にかけて更新のための工事を行っている最中である。令和６年度以降も、優先順位を付けた計画的な老朽化対策を行う。</t>
    <rPh sb="100" eb="102">
      <t>ダッスイ</t>
    </rPh>
    <rPh sb="114" eb="116">
      <t>ネンド</t>
    </rPh>
    <rPh sb="120" eb="122">
      <t>コウシン</t>
    </rPh>
    <rPh sb="126" eb="128">
      <t>コウジ</t>
    </rPh>
    <rPh sb="129" eb="130">
      <t>オコナ</t>
    </rPh>
    <rPh sb="134" eb="136">
      <t>サイチュウ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</si>
</sst>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2-4062-B0D4-3EA56DC06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2-4062-B0D4-3EA56DC06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49.39</c:v>
                </c:pt>
                <c:pt idx="1">
                  <c:v>49.19</c:v>
                </c:pt>
                <c:pt idx="2">
                  <c:v>49.19</c:v>
                </c:pt>
                <c:pt idx="3">
                  <c:v>49.19</c:v>
                </c:pt>
                <c:pt idx="4">
                  <c:v>51.42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D-4D02-89B3-C0C883498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AD-4D02-89B3-C0C883498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92.68</c:v>
                </c:pt>
                <c:pt idx="1">
                  <c:v>94.61</c:v>
                </c:pt>
                <c:pt idx="2">
                  <c:v>92.51</c:v>
                </c:pt>
                <c:pt idx="3">
                  <c:v>93.46</c:v>
                </c:pt>
                <c:pt idx="4">
                  <c:v>95.24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8-4194-9A70-03EEFD732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A8-4194-9A70-03EEFD732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82.85</c:v>
                </c:pt>
                <c:pt idx="1">
                  <c:v>82.88</c:v>
                </c:pt>
                <c:pt idx="2">
                  <c:v>76.5</c:v>
                </c:pt>
                <c:pt idx="3">
                  <c:v>84.87</c:v>
                </c:pt>
                <c:pt idx="4">
                  <c:v>82.49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7-4F28-AA3D-6C7EB3D6E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7-4F28-AA3D-6C7EB3D6E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2-4EFE-A418-018405973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32-4EFE-A418-018405973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3-4EED-A94A-6A1531D8A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63-4EED-A94A-6A1531D8A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5-485A-9EF5-AEFB5AB9A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95-485A-9EF5-AEFB5AB9A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6-4A0F-87DD-8064D24DC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6-4A0F-87DD-8064D24DC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1778.34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1-4E2F-A152-A5C80C779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01-4E2F-A152-A5C80C779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56.54</c:v>
                </c:pt>
                <c:pt idx="1">
                  <c:v>60.36</c:v>
                </c:pt>
                <c:pt idx="2">
                  <c:v>49.34</c:v>
                </c:pt>
                <c:pt idx="3">
                  <c:v>65.73</c:v>
                </c:pt>
                <c:pt idx="4">
                  <c:v>56.48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8-49F9-A4A2-B1F86533E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68-49F9-A4A2-B1F86533E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163.08000000000001</c:v>
                </c:pt>
                <c:pt idx="2">
                  <c:v>191.17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3-4B72-957A-50831958C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63-4B72-957A-50831958C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徳島県　上板町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11302</v>
      </c>
      <c r="AM8" s="36"/>
      <c r="AN8" s="36"/>
      <c r="AO8" s="36"/>
      <c r="AP8" s="36"/>
      <c r="AQ8" s="36"/>
      <c r="AR8" s="36"/>
      <c r="AS8" s="36"/>
      <c r="AT8" s="37">
        <f>データ!T6</f>
        <v>122.48</v>
      </c>
      <c r="AU8" s="37"/>
      <c r="AV8" s="37"/>
      <c r="AW8" s="37"/>
      <c r="AX8" s="37"/>
      <c r="AY8" s="37"/>
      <c r="AZ8" s="37"/>
      <c r="BA8" s="37"/>
      <c r="BB8" s="37">
        <f>データ!U6</f>
        <v>92.28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>
        <f>データ!N6</f>
        <v>228.3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9.3699999999999992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2100</v>
      </c>
      <c r="AE10" s="36"/>
      <c r="AF10" s="36"/>
      <c r="AG10" s="36"/>
      <c r="AH10" s="36"/>
      <c r="AI10" s="36"/>
      <c r="AJ10" s="36"/>
      <c r="AK10" s="2"/>
      <c r="AL10" s="36">
        <f>データ!V6</f>
        <v>1050</v>
      </c>
      <c r="AM10" s="36"/>
      <c r="AN10" s="36"/>
      <c r="AO10" s="36"/>
      <c r="AP10" s="36"/>
      <c r="AQ10" s="36"/>
      <c r="AR10" s="36"/>
      <c r="AS10" s="36"/>
      <c r="AT10" s="37">
        <f>データ!W6</f>
        <v>0.59</v>
      </c>
      <c r="AU10" s="37"/>
      <c r="AV10" s="37"/>
      <c r="AW10" s="37"/>
      <c r="AX10" s="37"/>
      <c r="AY10" s="37"/>
      <c r="AZ10" s="37"/>
      <c r="BA10" s="37"/>
      <c r="BB10" s="37">
        <f>データ!X6</f>
        <v>1779.66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114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116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115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43</v>
      </c>
      <c r="N86" s="12" t="s">
        <v>44</v>
      </c>
      <c r="O86" s="12" t="str">
        <f>データ!EO6</f>
        <v>【0.02】</v>
      </c>
    </row>
  </sheetData>
  <sheetProtection algorithmName="SHA-512" hashValue="rkcWVouz2G5uYz2xTWx6CRQ7Yk0Cd1BzwBA/SvK0tMQ6TGGYBZNuez5Vk9gpVqakxys2kXFj8Cia4b/TF9a1uA==" saltValue="ECApLMIAu+HynE14gan7J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2" t="s">
        <v>54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55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57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58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59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60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61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62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63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64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65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66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67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2023</v>
      </c>
      <c r="C6" s="19">
        <f t="shared" ref="C6:X6" si="3">C7</f>
        <v>364053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徳島県　上板町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>
        <f t="shared" si="3"/>
        <v>228.3</v>
      </c>
      <c r="O6" s="20" t="str">
        <f t="shared" si="3"/>
        <v>該当数値なし</v>
      </c>
      <c r="P6" s="20">
        <f t="shared" si="3"/>
        <v>9.3699999999999992</v>
      </c>
      <c r="Q6" s="20">
        <f t="shared" si="3"/>
        <v>100</v>
      </c>
      <c r="R6" s="20">
        <f t="shared" si="3"/>
        <v>2100</v>
      </c>
      <c r="S6" s="20">
        <f t="shared" si="3"/>
        <v>11302</v>
      </c>
      <c r="T6" s="20">
        <f t="shared" si="3"/>
        <v>122.48</v>
      </c>
      <c r="U6" s="20">
        <f t="shared" si="3"/>
        <v>92.28</v>
      </c>
      <c r="V6" s="20">
        <f t="shared" si="3"/>
        <v>1050</v>
      </c>
      <c r="W6" s="20">
        <f t="shared" si="3"/>
        <v>0.59</v>
      </c>
      <c r="X6" s="20">
        <f t="shared" si="3"/>
        <v>1779.66</v>
      </c>
      <c r="Y6" s="21">
        <f>IF(Y7="",NA(),Y7)</f>
        <v>82.85</v>
      </c>
      <c r="Z6" s="21">
        <f t="shared" ref="Z6:AH6" si="4">IF(Z7="",NA(),Z7)</f>
        <v>82.88</v>
      </c>
      <c r="AA6" s="21">
        <f t="shared" si="4"/>
        <v>76.5</v>
      </c>
      <c r="AB6" s="21">
        <f t="shared" si="4"/>
        <v>84.87</v>
      </c>
      <c r="AC6" s="21">
        <f t="shared" si="4"/>
        <v>82.49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1">
        <f t="shared" ref="BG6:BO6" si="7">IF(BG7="",NA(),BG7)</f>
        <v>1778.34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56.54</v>
      </c>
      <c r="BR6" s="21">
        <f t="shared" ref="BR6:BZ6" si="8">IF(BR7="",NA(),BR7)</f>
        <v>60.36</v>
      </c>
      <c r="BS6" s="21">
        <f t="shared" si="8"/>
        <v>49.34</v>
      </c>
      <c r="BT6" s="21">
        <f t="shared" si="8"/>
        <v>65.73</v>
      </c>
      <c r="BU6" s="21">
        <f t="shared" si="8"/>
        <v>56.48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150</v>
      </c>
      <c r="CC6" s="21">
        <f t="shared" ref="CC6:CK6" si="9">IF(CC7="",NA(),CC7)</f>
        <v>163.08000000000001</v>
      </c>
      <c r="CD6" s="21">
        <f t="shared" si="9"/>
        <v>191.17</v>
      </c>
      <c r="CE6" s="21">
        <f t="shared" si="9"/>
        <v>150</v>
      </c>
      <c r="CF6" s="21">
        <f t="shared" si="9"/>
        <v>150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49.39</v>
      </c>
      <c r="CN6" s="21">
        <f t="shared" ref="CN6:CV6" si="10">IF(CN7="",NA(),CN7)</f>
        <v>49.19</v>
      </c>
      <c r="CO6" s="21">
        <f t="shared" si="10"/>
        <v>49.19</v>
      </c>
      <c r="CP6" s="21">
        <f t="shared" si="10"/>
        <v>49.19</v>
      </c>
      <c r="CQ6" s="21">
        <f t="shared" si="10"/>
        <v>51.42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92.68</v>
      </c>
      <c r="CY6" s="21">
        <f t="shared" ref="CY6:DG6" si="11">IF(CY7="",NA(),CY7)</f>
        <v>94.61</v>
      </c>
      <c r="CZ6" s="21">
        <f t="shared" si="11"/>
        <v>92.51</v>
      </c>
      <c r="DA6" s="21">
        <f t="shared" si="11"/>
        <v>93.46</v>
      </c>
      <c r="DB6" s="21">
        <f t="shared" si="11"/>
        <v>95.24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2023</v>
      </c>
      <c r="C7" s="23">
        <v>364053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>
        <v>228.3</v>
      </c>
      <c r="O7" s="24" t="s">
        <v>103</v>
      </c>
      <c r="P7" s="24">
        <v>9.3699999999999992</v>
      </c>
      <c r="Q7" s="24">
        <v>100</v>
      </c>
      <c r="R7" s="24">
        <v>2100</v>
      </c>
      <c r="S7" s="24">
        <v>11302</v>
      </c>
      <c r="T7" s="24">
        <v>122.48</v>
      </c>
      <c r="U7" s="24">
        <v>92.28</v>
      </c>
      <c r="V7" s="24">
        <v>1050</v>
      </c>
      <c r="W7" s="24">
        <v>0.59</v>
      </c>
      <c r="X7" s="24">
        <v>1779.66</v>
      </c>
      <c r="Y7" s="24">
        <v>82.85</v>
      </c>
      <c r="Z7" s="24">
        <v>82.88</v>
      </c>
      <c r="AA7" s="24">
        <v>76.5</v>
      </c>
      <c r="AB7" s="24">
        <v>84.87</v>
      </c>
      <c r="AC7" s="24">
        <v>82.49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1778.34</v>
      </c>
      <c r="BH7" s="24">
        <v>0</v>
      </c>
      <c r="BI7" s="24">
        <v>0</v>
      </c>
      <c r="BJ7" s="24">
        <v>0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56.54</v>
      </c>
      <c r="BR7" s="24">
        <v>60.36</v>
      </c>
      <c r="BS7" s="24">
        <v>49.34</v>
      </c>
      <c r="BT7" s="24">
        <v>65.73</v>
      </c>
      <c r="BU7" s="24">
        <v>56.48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150</v>
      </c>
      <c r="CC7" s="24">
        <v>163.08000000000001</v>
      </c>
      <c r="CD7" s="24">
        <v>191.17</v>
      </c>
      <c r="CE7" s="24">
        <v>150</v>
      </c>
      <c r="CF7" s="24">
        <v>150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49.39</v>
      </c>
      <c r="CN7" s="24">
        <v>49.19</v>
      </c>
      <c r="CO7" s="24">
        <v>49.19</v>
      </c>
      <c r="CP7" s="24">
        <v>49.19</v>
      </c>
      <c r="CQ7" s="24">
        <v>51.42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92.68</v>
      </c>
      <c r="CY7" s="24">
        <v>94.61</v>
      </c>
      <c r="CZ7" s="24">
        <v>92.51</v>
      </c>
      <c r="DA7" s="24">
        <v>93.46</v>
      </c>
      <c r="DB7" s="24">
        <v>95.24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104</v>
      </c>
      <c r="C9" s="26" t="s">
        <v>105</v>
      </c>
      <c r="D9" s="26" t="s">
        <v>106</v>
      </c>
      <c r="E9" s="26" t="s">
        <v>107</v>
      </c>
      <c r="F9" s="26" t="s">
        <v>108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109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5" x14ac:dyDescent="0.15">
      <c r="B13" t="s">
        <v>111</v>
      </c>
      <c r="C13" t="s">
        <v>112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2417146</cp:lastModifiedBy>
  <cp:lastPrinted>2025-01-29T23:31:05Z</cp:lastPrinted>
  <dcterms:created xsi:type="dcterms:W3CDTF">2024-12-19T01:44:53Z</dcterms:created>
  <dcterms:modified xsi:type="dcterms:W3CDTF">2025-02-17T01:56:29Z</dcterms:modified>
  <cp:category/>
</cp:coreProperties>
</file>