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3［非適］下水道（農集）\"/>
    </mc:Choice>
  </mc:AlternateContent>
  <xr:revisionPtr revIDLastSave="0" documentId="13_ncr:1_{1241F11F-BE4C-462C-97D1-DB831E221FAA}" xr6:coauthVersionLast="47" xr6:coauthVersionMax="47" xr10:uidLastSave="{00000000-0000-0000-0000-000000000000}"/>
  <workbookProtection workbookAlgorithmName="SHA-512" workbookHashValue="AXOLF5BvPgXDS2352+mjm0KV9v5GC2dMxnplIDpdKPxmbVG6MR/SXZJHa8ymv3LPchO3u/5Bi5328wMQCivrkw==" workbookSaltValue="pX8AnDYxkGznj19KphaQa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AD8" i="4" s="1"/>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P10" i="4"/>
  <c r="B10" i="4"/>
  <c r="I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<sst xmlns="http://schemas.openxmlformats.org/spreadsheetml/2006/main" count="236" uniqueCount="120">
  <si>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</si>
  <si>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</si>
  <si>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</si>
  <si>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</si>
  <si>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</si>
  <si>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</si>
  <si>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</si>
  <si>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</si>
  <si>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</si>
  <si>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</si>
  <si>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</si>
  <si>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</si>
  <si>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</si>
  <si>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</si>
  <si>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</si>
  <si>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</si>
  <si>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</si>
  <si>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</si>
  <si>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</si>
  <si>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</si>
  <si>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</si>
  <si>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</si>
  <si>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</si>
  <si>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</si>
  <si>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</si>
  <si>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</si>
  <si>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</si>
  <si>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</si>
  <si>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</si>
  <si>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</si>
  <si>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</si>
  <si>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</si>
  <si>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</si>
  <si>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</si>
  <si>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</si>
  <si>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</si>
  <si>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</si>
  <si>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</si>
  <si>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</si>
  <si>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</si>
  <si>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</si>
  <si>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</si>
  <si>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</si>
  <si>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</si>
  <si>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</si>
  <si>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</si>
  <si>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</si>
  <si>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</si>
  <si>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</si>
  <si>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</si>
  <si>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</si>
  <si>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</si>
  <si>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</si>
  <si>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</si>
  <si>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</si>
  <si>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</si>
  <si>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</si>
  <si>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</si>
  <si>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</si>
  <si>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</si>
  <si>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</si>
  <si>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</si>
  <si>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</si>
  <si>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</si>
  <si>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</si>
  <si>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</si>
  <si>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</si>
  <si>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</si>
  <si>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</si>
  <si>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</si>
  <si>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</si>
  <si>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</si>
  <si>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</si>
  <si>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</si>
  <si>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</si>
  <si>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</si>
  <si>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</si>
  <si>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</si>
  <si>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</si>
  <si>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</si>
  <si>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</si>
  <si>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</si>
  <si>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</si>
  <si>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</si>
  <si>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</si>
  <si>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</si>
  <si>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</si>
  <si>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</si>
  <si>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</si>
  <si>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</si>
  <si>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</si>
  <si>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</si>
  <si>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</si>
  <si>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</si>
  <si>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</si>
  <si>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</si>
  <si>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</si>
  <si>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海陽町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</si>
  <si>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</si>
  <si>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</si>
  <si>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</si>
  <si>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</si>
  <si>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</si>
  <si>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</si>
  <si>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</si>
  <si>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</si>
  <si>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</si>
  <si>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</si>
  <si>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</si>
  <si>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</si>
  <si>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</si>
  <si>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</si>
  <si>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</si>
  <si>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</si>
  <si>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</si>
  <si>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"R"dd</t>
    <phoneticPr fontId="4"/>
  </si>
  <si>
    <t>←書式設定</t>
    <rPh sb="1" eb="3">
      <t>ショシキ</t>
    </rPh>
    <rPh sb="3" eb="5">
      <t>セッテイ</t>
    </rPh>
    <phoneticPr fontId="4"/>
  </si>
  <si>
    <t>　町内で４処理区を有しており、平成８年から一部供用を開始している。経営については、一般会計からの繰入金に依存している状況である。
　工事は完了しており、今後加入者の増加が見込まれないため、経費の削減に努めていく。
　なお、経営基盤強化のため、令和６年度より公営企業法を一部適用する見込みである。
　また、下水道の広域化の推進の中で、１処理区については下水道との統廃合により効率化と経費削減が見込まれるため、現在計画調整中である。</t>
    <phoneticPr fontId="4"/>
  </si>
  <si>
    <t>　管路の更新には至っていないが、機械設備等で対応年数経過による少額の修繕・更新が発生し、随時対応している。
　また新たに創設された農村整備事業なども活用していき、中長期的な修繕計画を立て計画的な整備を進める必要がある。
　令和４年度に農村整備事業の計画概要書を策定し、令和５年度から１地区整備してる。</t>
    <phoneticPr fontId="4"/>
  </si>
  <si>
    <t>　最適整備構想を策定済みであるが、今後更新事業等を見据え、農村整備事業等を活用していき、費用の平均化を図るなど、計画的な経営に努める。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</si>
</sst>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13-46EF-B9B2-FD3381F33F9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D413-46EF-B9B2-FD3381F33F9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50.42</c:v>
                </c:pt>
                <c:pt idx="1">
                  <c:v>63.38</c:v>
                </c:pt>
                <c:pt idx="2">
                  <c:v>59.72</c:v>
                </c:pt>
                <c:pt idx="3">
                  <c:v>55.21</c:v>
                </c:pt>
                <c:pt idx="4">
                  <c:v>53.52</c:v>
                </c:pt>
              </c:numCache>
            </c:numRef>
          </c:val>
          <c:extLst>
            <c:ext xmlns:c16="http://schemas.microsoft.com/office/drawing/2014/chart" uri="{C3380CC4-5D6E-409C-BE32-E72D297353CC}">
              <c16:uniqueId val="{00000000-7452-41EA-BEE1-1F5BA781CC4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7452-41EA-BEE1-1F5BA781CC4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81.680000000000007</c:v>
                </c:pt>
                <c:pt idx="1">
                  <c:v>81.91</c:v>
                </c:pt>
                <c:pt idx="2">
                  <c:v>82.49</c:v>
                </c:pt>
                <c:pt idx="3">
                  <c:v>86.83</c:v>
                </c:pt>
                <c:pt idx="4">
                  <c:v>87.59</c:v>
                </c:pt>
              </c:numCache>
            </c:numRef>
          </c:val>
          <c:extLst>
            <c:ext xmlns:c16="http://schemas.microsoft.com/office/drawing/2014/chart" uri="{C3380CC4-5D6E-409C-BE32-E72D297353CC}">
              <c16:uniqueId val="{00000000-A5FF-495F-A5F0-D5A11C7A35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A5FF-495F-A5F0-D5A11C7A35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107.47</c:v>
                </c:pt>
                <c:pt idx="1">
                  <c:v>104.76</c:v>
                </c:pt>
                <c:pt idx="2">
                  <c:v>104.41</c:v>
                </c:pt>
                <c:pt idx="3">
                  <c:v>108.7</c:v>
                </c:pt>
                <c:pt idx="4">
                  <c:v>122.51</c:v>
                </c:pt>
              </c:numCache>
            </c:numRef>
          </c:val>
          <c:extLst>
            <c:ext xmlns:c16="http://schemas.microsoft.com/office/drawing/2014/chart" uri="{C3380CC4-5D6E-409C-BE32-E72D297353CC}">
              <c16:uniqueId val="{00000000-5AFA-451D-9AC6-918144C3A44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FA-451D-9AC6-918144C3A44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8D-44F7-A3D4-999034BFF5A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8D-44F7-A3D4-999034BFF5A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D3-4E18-9FDB-68104E82735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D3-4E18-9FDB-68104E82735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95-46D6-86DE-7497E332B3D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95-46D6-86DE-7497E332B3D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AF-4B87-B38F-3CEE8DE3400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AF-4B87-B38F-3CEE8DE3400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2C-4A46-9586-2898CC2853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772C-4A46-9586-2898CC2853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44.37</c:v>
                </c:pt>
                <c:pt idx="1">
                  <c:v>46.78</c:v>
                </c:pt>
                <c:pt idx="2">
                  <c:v>42.18</c:v>
                </c:pt>
                <c:pt idx="3">
                  <c:v>41.69</c:v>
                </c:pt>
                <c:pt idx="4">
                  <c:v>43.73</c:v>
                </c:pt>
              </c:numCache>
            </c:numRef>
          </c:val>
          <c:extLst>
            <c:ext xmlns:c16="http://schemas.microsoft.com/office/drawing/2014/chart" uri="{C3380CC4-5D6E-409C-BE32-E72D297353CC}">
              <c16:uniqueId val="{00000000-5139-4E45-99CA-C41A282DEC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5139-4E45-99CA-C41A282DEC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269.13</c:v>
                </c:pt>
                <c:pt idx="1">
                  <c:v>245.62</c:v>
                </c:pt>
                <c:pt idx="2">
                  <c:v>292.33999999999997</c:v>
                </c:pt>
                <c:pt idx="3">
                  <c:v>320.42</c:v>
                </c:pt>
                <c:pt idx="4">
                  <c:v>272.45999999999998</c:v>
                </c:pt>
              </c:numCache>
            </c:numRef>
          </c:val>
          <c:extLst>
            <c:ext xmlns:c16="http://schemas.microsoft.com/office/drawing/2014/chart" uri="{C3380CC4-5D6E-409C-BE32-E72D297353CC}">
              <c16:uniqueId val="{00000000-DF02-4FFF-ADDF-0E4D8E43FA4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DF02-4FFF-ADDF-0E4D8E43FA4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海陽町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8402</v>
      </c>
      <c r="AM8" s="36"/>
      <c r="AN8" s="36"/>
      <c r="AO8" s="36"/>
      <c r="AP8" s="36"/>
      <c r="AQ8" s="36"/>
      <c r="AR8" s="36"/>
      <c r="AS8" s="36"/>
      <c r="AT8" s="37">
        <f>データ!T6</f>
        <v>327.67</v>
      </c>
      <c r="AU8" s="37"/>
      <c r="AV8" s="37"/>
      <c r="AW8" s="37"/>
      <c r="AX8" s="37"/>
      <c r="AY8" s="37"/>
      <c r="AZ8" s="37"/>
      <c r="BA8" s="37"/>
      <c r="BB8" s="37">
        <f>データ!U6</f>
        <v>25.64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8.5500000000000007</v>
      </c>
      <c r="Q10" s="37"/>
      <c r="R10" s="37"/>
      <c r="S10" s="37"/>
      <c r="T10" s="37"/>
      <c r="U10" s="37"/>
      <c r="V10" s="37"/>
      <c r="W10" s="37">
        <f>データ!Q6</f>
        <v>100</v>
      </c>
      <c r="X10" s="37"/>
      <c r="Y10" s="37"/>
      <c r="Z10" s="37"/>
      <c r="AA10" s="37"/>
      <c r="AB10" s="37"/>
      <c r="AC10" s="37"/>
      <c r="AD10" s="36">
        <f>データ!R6</f>
        <v>2640</v>
      </c>
      <c r="AE10" s="36"/>
      <c r="AF10" s="36"/>
      <c r="AG10" s="36"/>
      <c r="AH10" s="36"/>
      <c r="AI10" s="36"/>
      <c r="AJ10" s="36"/>
      <c r="AK10" s="2"/>
      <c r="AL10" s="36">
        <f>データ!V6</f>
        <v>709</v>
      </c>
      <c r="AM10" s="36"/>
      <c r="AN10" s="36"/>
      <c r="AO10" s="36"/>
      <c r="AP10" s="36"/>
      <c r="AQ10" s="36"/>
      <c r="AR10" s="36"/>
      <c r="AS10" s="36"/>
      <c r="AT10" s="37">
        <f>データ!W6</f>
        <v>0.75</v>
      </c>
      <c r="AU10" s="37"/>
      <c r="AV10" s="37"/>
      <c r="AW10" s="37"/>
      <c r="AX10" s="37"/>
      <c r="AY10" s="37"/>
      <c r="AZ10" s="37"/>
      <c r="BA10" s="37"/>
      <c r="BB10" s="37">
        <f>データ!X6</f>
        <v>945.33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p2L2FMc2MYgwUMCRfEQEHBlkqGrYC6xfxVNX+t5SBLDtLf5M8+fAEcZsC3sz1edx1NZMlyYfpYDIn3oIt9+2gA==" saltValue="s3NXKdTRCn5mPVVV/Ebvb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363880</v>
      </c>
      <c r="D6" s="19">
        <f t="shared" si="3"/>
        <v>47</v>
      </c>
      <c r="E6" s="19">
        <f t="shared" si="3"/>
        <v>17</v>
      </c>
      <c r="F6" s="19">
        <f t="shared" si="3"/>
        <v>5</v>
      </c>
      <c r="G6" s="19">
        <f t="shared" si="3"/>
        <v>0</v>
      </c>
      <c r="H6" s="19" t="str">
        <f t="shared" si="3"/>
        <v>徳島県　海陽町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8.5500000000000007</v>
      </c>
      <c r="Q6" s="20">
        <f t="shared" si="3"/>
        <v>100</v>
      </c>
      <c r="R6" s="20">
        <f t="shared" si="3"/>
        <v>2640</v>
      </c>
      <c r="S6" s="20">
        <f t="shared" si="3"/>
        <v>8402</v>
      </c>
      <c r="T6" s="20">
        <f t="shared" si="3"/>
        <v>327.67</v>
      </c>
      <c r="U6" s="20">
        <f t="shared" si="3"/>
        <v>25.64</v>
      </c>
      <c r="V6" s="20">
        <f t="shared" si="3"/>
        <v>709</v>
      </c>
      <c r="W6" s="20">
        <f t="shared" si="3"/>
        <v>0.75</v>
      </c>
      <c r="X6" s="20">
        <f t="shared" si="3"/>
        <v>945.33</v>
      </c>
      <c r="Y6" s="21">
        <f>IF(Y7="",NA(),Y7)</f>
        <v>107.47</v>
      </c>
      <c r="Z6" s="21">
        <f t="shared" ref="Z6:AH6" si="4">IF(Z7="",NA(),Z7)</f>
        <v>104.76</v>
      </c>
      <c r="AA6" s="21">
        <f t="shared" si="4"/>
        <v>104.41</v>
      </c>
      <c r="AB6" s="21">
        <f t="shared" si="4"/>
        <v>108.7</v>
      </c>
      <c r="AC6" s="21">
        <f t="shared" si="4"/>
        <v>122.51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44.37</v>
      </c>
      <c r="BR6" s="21">
        <f t="shared" ref="BR6:BZ6" si="8">IF(BR7="",NA(),BR7)</f>
        <v>46.78</v>
      </c>
      <c r="BS6" s="21">
        <f t="shared" si="8"/>
        <v>42.18</v>
      </c>
      <c r="BT6" s="21">
        <f t="shared" si="8"/>
        <v>41.69</v>
      </c>
      <c r="BU6" s="21">
        <f t="shared" si="8"/>
        <v>43.73</v>
      </c>
      <c r="BV6" s="21">
        <f t="shared" si="8"/>
        <v>57.31</v>
      </c>
      <c r="BW6" s="21">
        <f t="shared" si="8"/>
        <v>57.08</v>
      </c>
      <c r="BX6" s="21">
        <f t="shared" si="8"/>
        <v>56.26</v>
      </c>
      <c r="BY6" s="21">
        <f t="shared" si="8"/>
        <v>52.94</v>
      </c>
      <c r="BZ6" s="21">
        <f t="shared" si="8"/>
        <v>52.05</v>
      </c>
      <c r="CA6" s="20" t="str">
        <f>IF(CA7="","",IF(CA7="-","【-】","【"&amp;SUBSTITUTE(TEXT(CA7,"#,##0.00"),"-","△")&amp;"】"))</f>
        <v>【56.93】</v>
      </c>
      <c r="CB6" s="21">
        <f>IF(CB7="",NA(),CB7)</f>
        <v>269.13</v>
      </c>
      <c r="CC6" s="21">
        <f t="shared" ref="CC6:CK6" si="9">IF(CC7="",NA(),CC7)</f>
        <v>245.62</v>
      </c>
      <c r="CD6" s="21">
        <f t="shared" si="9"/>
        <v>292.33999999999997</v>
      </c>
      <c r="CE6" s="21">
        <f t="shared" si="9"/>
        <v>320.42</v>
      </c>
      <c r="CF6" s="21">
        <f t="shared" si="9"/>
        <v>272.45999999999998</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50.42</v>
      </c>
      <c r="CN6" s="21">
        <f t="shared" ref="CN6:CV6" si="10">IF(CN7="",NA(),CN7)</f>
        <v>63.38</v>
      </c>
      <c r="CO6" s="21">
        <f t="shared" si="10"/>
        <v>59.72</v>
      </c>
      <c r="CP6" s="21">
        <f t="shared" si="10"/>
        <v>55.21</v>
      </c>
      <c r="CQ6" s="21">
        <f t="shared" si="10"/>
        <v>53.52</v>
      </c>
      <c r="CR6" s="21">
        <f t="shared" si="10"/>
        <v>50.14</v>
      </c>
      <c r="CS6" s="21">
        <f t="shared" si="10"/>
        <v>54.83</v>
      </c>
      <c r="CT6" s="21">
        <f t="shared" si="10"/>
        <v>66.53</v>
      </c>
      <c r="CU6" s="21">
        <f t="shared" si="10"/>
        <v>52.35</v>
      </c>
      <c r="CV6" s="21">
        <f t="shared" si="10"/>
        <v>46.25</v>
      </c>
      <c r="CW6" s="20" t="str">
        <f>IF(CW7="","",IF(CW7="-","【-】","【"&amp;SUBSTITUTE(TEXT(CW7,"#,##0.00"),"-","△")&amp;"】"))</f>
        <v>【49.87】</v>
      </c>
      <c r="CX6" s="21">
        <f>IF(CX7="",NA(),CX7)</f>
        <v>81.680000000000007</v>
      </c>
      <c r="CY6" s="21">
        <f t="shared" ref="CY6:DG6" si="11">IF(CY7="",NA(),CY7)</f>
        <v>81.91</v>
      </c>
      <c r="CZ6" s="21">
        <f t="shared" si="11"/>
        <v>82.49</v>
      </c>
      <c r="DA6" s="21">
        <f t="shared" si="11"/>
        <v>86.83</v>
      </c>
      <c r="DB6" s="21">
        <f t="shared" si="11"/>
        <v>87.59</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363880</v>
      </c>
      <c r="D7" s="23">
        <v>47</v>
      </c>
      <c r="E7" s="23">
        <v>17</v>
      </c>
      <c r="F7" s="23">
        <v>5</v>
      </c>
      <c r="G7" s="23">
        <v>0</v>
      </c>
      <c r="H7" s="23" t="s">
        <v>97</v>
      </c>
      <c r="I7" s="23" t="s">
        <v>98</v>
      </c>
      <c r="J7" s="23" t="s">
        <v>99</v>
      </c>
      <c r="K7" s="23" t="s">
        <v>100</v>
      </c>
      <c r="L7" s="23" t="s">
        <v>101</v>
      </c>
      <c r="M7" s="23" t="s">
        <v>102</v>
      </c>
      <c r="N7" s="24" t="s">
        <v>103</v>
      </c>
      <c r="O7" s="24" t="s">
        <v>104</v>
      </c>
      <c r="P7" s="24">
        <v>8.5500000000000007</v>
      </c>
      <c r="Q7" s="24">
        <v>100</v>
      </c>
      <c r="R7" s="24">
        <v>2640</v>
      </c>
      <c r="S7" s="24">
        <v>8402</v>
      </c>
      <c r="T7" s="24">
        <v>327.67</v>
      </c>
      <c r="U7" s="24">
        <v>25.64</v>
      </c>
      <c r="V7" s="24">
        <v>709</v>
      </c>
      <c r="W7" s="24">
        <v>0.75</v>
      </c>
      <c r="X7" s="24">
        <v>945.33</v>
      </c>
      <c r="Y7" s="24">
        <v>107.47</v>
      </c>
      <c r="Z7" s="24">
        <v>104.76</v>
      </c>
      <c r="AA7" s="24">
        <v>104.41</v>
      </c>
      <c r="AB7" s="24">
        <v>108.7</v>
      </c>
      <c r="AC7" s="24">
        <v>122.51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44.37</v>
      </c>
      <c r="BR7" s="24">
        <v>46.78</v>
      </c>
      <c r="BS7" s="24">
        <v>42.18</v>
      </c>
      <c r="BT7" s="24">
        <v>41.69</v>
      </c>
      <c r="BU7" s="24">
        <v>43.73</v>
      </c>
      <c r="BV7" s="24">
        <v>57.31</v>
      </c>
      <c r="BW7" s="24">
        <v>57.08</v>
      </c>
      <c r="BX7" s="24">
        <v>56.26</v>
      </c>
      <c r="BY7" s="24">
        <v>52.94</v>
      </c>
      <c r="BZ7" s="24">
        <v>52.05</v>
      </c>
      <c r="CA7" s="24">
        <v>56.93</v>
      </c>
      <c r="CB7" s="24">
        <v>269.13</v>
      </c>
      <c r="CC7" s="24">
        <v>245.62</v>
      </c>
      <c r="CD7" s="24">
        <v>292.33999999999997</v>
      </c>
      <c r="CE7" s="24">
        <v>320.42</v>
      </c>
      <c r="CF7" s="24">
        <v>272.45999999999998</v>
      </c>
      <c r="CG7" s="24">
        <v>273.52</v>
      </c>
      <c r="CH7" s="24">
        <v>274.99</v>
      </c>
      <c r="CI7" s="24">
        <v>282.08999999999997</v>
      </c>
      <c r="CJ7" s="24">
        <v>303.27999999999997</v>
      </c>
      <c r="CK7" s="24">
        <v>301.86</v>
      </c>
      <c r="CL7" s="24">
        <v>271.14999999999998</v>
      </c>
      <c r="CM7" s="24">
        <v>50.42</v>
      </c>
      <c r="CN7" s="24">
        <v>63.38</v>
      </c>
      <c r="CO7" s="24">
        <v>59.72</v>
      </c>
      <c r="CP7" s="24">
        <v>55.21</v>
      </c>
      <c r="CQ7" s="24">
        <v>53.52</v>
      </c>
      <c r="CR7" s="24">
        <v>50.14</v>
      </c>
      <c r="CS7" s="24">
        <v>54.83</v>
      </c>
      <c r="CT7" s="24">
        <v>66.53</v>
      </c>
      <c r="CU7" s="24">
        <v>52.35</v>
      </c>
      <c r="CV7" s="24">
        <v>46.25</v>
      </c>
      <c r="CW7" s="24">
        <v>49.87</v>
      </c>
      <c r="CX7" s="24">
        <v>81.680000000000007</v>
      </c>
      <c r="CY7" s="24">
        <v>81.91</v>
      </c>
      <c r="CZ7" s="24">
        <v>82.49</v>
      </c>
      <c r="DA7" s="24">
        <v>86.83</v>
      </c>
      <c r="DB7" s="24">
        <v>87.59</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2025-01-24T07:36:08Z</dcterms:created>
  <dcterms:modified xsi:type="dcterms:W3CDTF">2025-02-17T01:41:19Z</dcterms:modified>
  <cp:category/>
</cp:coreProperties>
</file>