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非適用】経営比較分析表\08-03［非適］下水道（農集）\"/>
    </mc:Choice>
  </mc:AlternateContent>
  <xr:revisionPtr revIDLastSave="0" documentId="13_ncr:1_{0F715F85-1148-4A9F-A041-4F7476289E4E}" xr6:coauthVersionLast="47" xr6:coauthVersionMax="47" xr10:uidLastSave="{00000000-0000-0000-0000-000000000000}"/>
  <workbookProtection workbookAlgorithmName="SHA-512" workbookHashValue="2IJu4CySk/59abu9ovkC7Z5WRZ24giJ1uHxqhFOL/0JV6C9z8PSlQ3YVyObsPhTtd5Ifl3jFU291FQs5/D79ew==" workbookSaltValue="FsIioskFkjghptKB9eqU+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AT10" i="4"/>
  <c r="AL10" i="4"/>
  <c r="I10" i="4"/>
  <c r="P8" i="4"/>
</calcChain>
</file>

<file path=xl/sharedStrings.xml><?xml version="1.0" encoding="utf-8"?>
<sst xmlns="http://schemas.openxmlformats.org/spreadsheetml/2006/main" count="236" uniqueCount="122">
  <si>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</si>
  <si>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</si>
  <si>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</si>
  <si>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</si>
  <si>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</si>
  <si>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</si>
  <si>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</si>
  <si>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</si>
  <si>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</si>
  <si>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</si>
  <si>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</si>
  <si>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</si>
  <si>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</si>
  <si>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</si>
  <si>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</si>
  <si>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</si>
  <si>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</si>
  <si>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</si>
  <si>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</si>
  <si>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</si>
  <si>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</si>
  <si>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</si>
  <si>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</si>
  <si>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</si>
  <si>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</si>
  <si>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</si>
  <si>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</si>
  <si>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</si>
  <si>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</si>
  <si>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</si>
  <si>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</si>
  <si>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</si>
  <si>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</si>
  <si>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</si>
  <si>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</si>
  <si>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</si>
  <si>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</si>
  <si>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</si>
  <si>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</si>
  <si>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</si>
  <si>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</si>
  <si>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</si>
  <si>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</si>
  <si>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</si>
  <si>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</si>
  <si>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</si>
  <si>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</si>
  <si>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</si>
  <si>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</si>
  <si>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</si>
  <si>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</si>
  <si>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</si>
  <si>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</si>
  <si>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</si>
  <si>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</si>
  <si>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</si>
  <si>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</si>
  <si>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</si>
  <si>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</si>
  <si>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</si>
  <si>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</si>
  <si>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</si>
  <si>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</si>
  <si>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</si>
  <si>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</si>
  <si>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</si>
  <si>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</si>
  <si>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</si>
  <si>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</si>
  <si>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</si>
  <si>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</si>
  <si>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</si>
  <si>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</si>
  <si>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</si>
  <si>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</si>
  <si>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</si>
  <si>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</si>
  <si>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</si>
  <si>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</si>
  <si>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</si>
  <si>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</si>
  <si>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</si>
  <si>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</si>
  <si>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</si>
  <si>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</si>
  <si>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</si>
  <si>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</si>
  <si>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</si>
  <si>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</si>
  <si>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</si>
  <si>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</si>
  <si>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</si>
  <si>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</si>
  <si>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</si>
  <si>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</si>
  <si>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</si>
  <si>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</si>
  <si>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</si>
  <si>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</si>
  <si>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阿波市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</si>
  <si>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</si>
  <si>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</si>
  <si>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</si>
  <si>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</si>
  <si>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</si>
  <si>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</si>
  <si>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</si>
  <si>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</si>
  <si>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</si>
  <si>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</si>
  <si>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</si>
  <si>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</si>
  <si>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</si>
  <si>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</si>
  <si>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</si>
  <si>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</si>
  <si>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</si>
  <si>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</si>
  <si>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</si>
  <si>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xml:space="preserve"> 本分析表には状況を判断する指標がないが、機能診断、最適整備構想等を策定し、現状の把握はできている。
　今後は、維持管理適正化計画、事業計画概要書等を基に改築、更新等の時期、箇所を具体的に検討するとともに計画等を定期的に見直し、長寿命化に努めていく。</t>
    <phoneticPr fontId="4"/>
  </si>
  <si>
    <t xml:space="preserve">  経営基盤の計画的な整備を行うための基礎情報となる資産の現状把握に努めるとともに、事業計画概要書を策定し、維持管理の効率化適正化に努める。
　また、コスト縮減を図り、使用料改正についても検討し、経営健全化に努める。</t>
    <phoneticPr fontId="4"/>
  </si>
  <si>
    <t xml:space="preserve">  本市の収益的収支率は100％を下回っている。
　令和5年度は、令和6年度からの法適用化による打切決算の影響で比率が高くなっている。
　汚水処理原価が平均より低いが、経費回収率も平均より低く、使用料で経費が回収できていない状況となっている。
　水洗化率は平均より低いが、施設利用率は平均より高くなっており、効率的な運営ができている。
　引き続き補助金や企業債など有利な財源を活用し施設の更新等に努める。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</si>
</sst>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D7-42A2-B573-80B022E35F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99D7-42A2-B573-80B022E35F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72.34</c:v>
                </c:pt>
                <c:pt idx="1">
                  <c:v>78.13</c:v>
                </c:pt>
                <c:pt idx="2">
                  <c:v>76.48</c:v>
                </c:pt>
                <c:pt idx="3">
                  <c:v>73.17</c:v>
                </c:pt>
                <c:pt idx="4">
                  <c:v>77.069999999999993</c:v>
                </c:pt>
              </c:numCache>
            </c:numRef>
          </c:val>
          <c:extLst>
            <c:ext xmlns:c16="http://schemas.microsoft.com/office/drawing/2014/chart" uri="{C3380CC4-5D6E-409C-BE32-E72D297353CC}">
              <c16:uniqueId val="{00000000-8AD1-41BA-8845-72250707051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8AD1-41BA-8845-72250707051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67.77</c:v>
                </c:pt>
                <c:pt idx="1">
                  <c:v>72.099999999999994</c:v>
                </c:pt>
                <c:pt idx="2">
                  <c:v>72.44</c:v>
                </c:pt>
                <c:pt idx="3">
                  <c:v>73.19</c:v>
                </c:pt>
                <c:pt idx="4">
                  <c:v>74.42</c:v>
                </c:pt>
              </c:numCache>
            </c:numRef>
          </c:val>
          <c:extLst>
            <c:ext xmlns:c16="http://schemas.microsoft.com/office/drawing/2014/chart" uri="{C3380CC4-5D6E-409C-BE32-E72D297353CC}">
              <c16:uniqueId val="{00000000-1A06-4ADE-876B-D61277F19A3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1A06-4ADE-876B-D61277F19A3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86.87</c:v>
                </c:pt>
                <c:pt idx="1">
                  <c:v>81.86</c:v>
                </c:pt>
                <c:pt idx="2">
                  <c:v>83.13</c:v>
                </c:pt>
                <c:pt idx="3">
                  <c:v>83.19</c:v>
                </c:pt>
                <c:pt idx="4">
                  <c:v>97.4</c:v>
                </c:pt>
              </c:numCache>
            </c:numRef>
          </c:val>
          <c:extLst>
            <c:ext xmlns:c16="http://schemas.microsoft.com/office/drawing/2014/chart" uri="{C3380CC4-5D6E-409C-BE32-E72D297353CC}">
              <c16:uniqueId val="{00000000-0EFD-4A38-BBDA-09A516F3A5F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FD-4A38-BBDA-09A516F3A5F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35-4374-A8F9-72FC9529E7E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35-4374-A8F9-72FC9529E7E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9A-4ABD-9CAF-B7D1D896F9C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9A-4ABD-9CAF-B7D1D896F9C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AB-4AE8-9A3F-34AAA96A240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AB-4AE8-9A3F-34AAA96A240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51-4B12-A6FE-3ECD3FF7F26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51-4B12-A6FE-3ECD3FF7F26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E6-4868-BB6D-6B4F7D39B03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6BE6-4868-BB6D-6B4F7D39B03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38.71</c:v>
                </c:pt>
                <c:pt idx="1">
                  <c:v>41.38</c:v>
                </c:pt>
                <c:pt idx="2">
                  <c:v>33.659999999999997</c:v>
                </c:pt>
                <c:pt idx="3">
                  <c:v>32.81</c:v>
                </c:pt>
                <c:pt idx="4">
                  <c:v>26.81</c:v>
                </c:pt>
              </c:numCache>
            </c:numRef>
          </c:val>
          <c:extLst>
            <c:ext xmlns:c16="http://schemas.microsoft.com/office/drawing/2014/chart" uri="{C3380CC4-5D6E-409C-BE32-E72D297353CC}">
              <c16:uniqueId val="{00000000-3424-4F28-B2A9-318447220E8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3424-4F28-B2A9-318447220E8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175.22</c:v>
                </c:pt>
                <c:pt idx="1">
                  <c:v>158.29</c:v>
                </c:pt>
                <c:pt idx="2">
                  <c:v>200.54</c:v>
                </c:pt>
                <c:pt idx="3">
                  <c:v>214.02</c:v>
                </c:pt>
                <c:pt idx="4">
                  <c:v>209.55</c:v>
                </c:pt>
              </c:numCache>
            </c:numRef>
          </c:val>
          <c:extLst>
            <c:ext xmlns:c16="http://schemas.microsoft.com/office/drawing/2014/chart" uri="{C3380CC4-5D6E-409C-BE32-E72D297353CC}">
              <c16:uniqueId val="{00000000-BC96-411F-8C66-BEDF5D9D8A1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BC96-411F-8C66-BEDF5D9D8A1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徳島県　阿波市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34773</v>
      </c>
      <c r="AM8" s="44"/>
      <c r="AN8" s="44"/>
      <c r="AO8" s="44"/>
      <c r="AP8" s="44"/>
      <c r="AQ8" s="44"/>
      <c r="AR8" s="44"/>
      <c r="AS8" s="44"/>
      <c r="AT8" s="45">
        <f>データ!T6</f>
        <v>191.11</v>
      </c>
      <c r="AU8" s="45"/>
      <c r="AV8" s="45"/>
      <c r="AW8" s="45"/>
      <c r="AX8" s="45"/>
      <c r="AY8" s="45"/>
      <c r="AZ8" s="45"/>
      <c r="BA8" s="45"/>
      <c r="BB8" s="45">
        <f>データ!U6</f>
        <v>181.95</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6.12</v>
      </c>
      <c r="Q10" s="45"/>
      <c r="R10" s="45"/>
      <c r="S10" s="45"/>
      <c r="T10" s="45"/>
      <c r="U10" s="45"/>
      <c r="V10" s="45"/>
      <c r="W10" s="45">
        <f>データ!Q6</f>
        <v>100</v>
      </c>
      <c r="X10" s="45"/>
      <c r="Y10" s="45"/>
      <c r="Z10" s="45"/>
      <c r="AA10" s="45"/>
      <c r="AB10" s="45"/>
      <c r="AC10" s="45"/>
      <c r="AD10" s="44">
        <f>データ!R6</f>
        <v>2200</v>
      </c>
      <c r="AE10" s="44"/>
      <c r="AF10" s="44"/>
      <c r="AG10" s="44"/>
      <c r="AH10" s="44"/>
      <c r="AI10" s="44"/>
      <c r="AJ10" s="44"/>
      <c r="AK10" s="2"/>
      <c r="AL10" s="44">
        <f>データ!V6</f>
        <v>2119</v>
      </c>
      <c r="AM10" s="44"/>
      <c r="AN10" s="44"/>
      <c r="AO10" s="44"/>
      <c r="AP10" s="44"/>
      <c r="AQ10" s="44"/>
      <c r="AR10" s="44"/>
      <c r="AS10" s="44"/>
      <c r="AT10" s="45">
        <f>データ!W6</f>
        <v>1.35</v>
      </c>
      <c r="AU10" s="45"/>
      <c r="AV10" s="45"/>
      <c r="AW10" s="45"/>
      <c r="AX10" s="45"/>
      <c r="AY10" s="45"/>
      <c r="AZ10" s="45"/>
      <c r="BA10" s="45"/>
      <c r="BB10" s="45">
        <f>データ!X6</f>
        <v>1569.63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121</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120</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45</v>
      </c>
      <c r="O86" s="12" t="str">
        <f>データ!EO6</f>
        <v>【0.02】</v>
      </c>
    </row>
  </sheetData>
  <sheetProtection algorithmName="SHA-512" hashValue="QmkrtaLFMNRcxgFj02PKrH3yKPWX/khWDAPP73cV+9xSZk2iEVqNBUv8fKvTIQFT4SP80VED3PacKPgs4OG3/g==" saltValue="KUkHNjIBOdZUwIWQjmFj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362069</v>
      </c>
      <c r="D6" s="19">
        <f t="shared" si="3"/>
        <v>47</v>
      </c>
      <c r="E6" s="19">
        <f t="shared" si="3"/>
        <v>17</v>
      </c>
      <c r="F6" s="19">
        <f t="shared" si="3"/>
        <v>5</v>
      </c>
      <c r="G6" s="19">
        <f t="shared" si="3"/>
        <v>0</v>
      </c>
      <c r="H6" s="19" t="str">
        <f t="shared" si="3"/>
        <v>徳島県　阿波市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6.12</v>
      </c>
      <c r="Q6" s="20">
        <f t="shared" si="3"/>
        <v>100</v>
      </c>
      <c r="R6" s="20">
        <f t="shared" si="3"/>
        <v>2200</v>
      </c>
      <c r="S6" s="20">
        <f t="shared" si="3"/>
        <v>34773</v>
      </c>
      <c r="T6" s="20">
        <f t="shared" si="3"/>
        <v>191.11</v>
      </c>
      <c r="U6" s="20">
        <f t="shared" si="3"/>
        <v>181.95</v>
      </c>
      <c r="V6" s="20">
        <f t="shared" si="3"/>
        <v>2119</v>
      </c>
      <c r="W6" s="20">
        <f t="shared" si="3"/>
        <v>1.35</v>
      </c>
      <c r="X6" s="20">
        <f t="shared" si="3"/>
        <v>1569.63</v>
      </c>
      <c r="Y6" s="21">
        <f>IF(Y7="",NA(),Y7)</f>
        <v>86.87</v>
      </c>
      <c r="Z6" s="21">
        <f t="shared" ref="Z6:AH6" si="4">IF(Z7="",NA(),Z7)</f>
        <v>81.86</v>
      </c>
      <c r="AA6" s="21">
        <f t="shared" si="4"/>
        <v>83.13</v>
      </c>
      <c r="AB6" s="21">
        <f t="shared" si="4"/>
        <v>83.19</v>
      </c>
      <c r="AC6" s="21">
        <f t="shared" si="4"/>
        <v>97.4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38.71</v>
      </c>
      <c r="BR6" s="21">
        <f t="shared" ref="BR6:BZ6" si="8">IF(BR7="",NA(),BR7)</f>
        <v>41.38</v>
      </c>
      <c r="BS6" s="21">
        <f t="shared" si="8"/>
        <v>33.659999999999997</v>
      </c>
      <c r="BT6" s="21">
        <f t="shared" si="8"/>
        <v>32.81</v>
      </c>
      <c r="BU6" s="21">
        <f t="shared" si="8"/>
        <v>26.81</v>
      </c>
      <c r="BV6" s="21">
        <f t="shared" si="8"/>
        <v>57.31</v>
      </c>
      <c r="BW6" s="21">
        <f t="shared" si="8"/>
        <v>57.08</v>
      </c>
      <c r="BX6" s="21">
        <f t="shared" si="8"/>
        <v>56.26</v>
      </c>
      <c r="BY6" s="21">
        <f t="shared" si="8"/>
        <v>52.94</v>
      </c>
      <c r="BZ6" s="21">
        <f t="shared" si="8"/>
        <v>52.05</v>
      </c>
      <c r="CA6" s="20" t="str">
        <f>IF(CA7="","",IF(CA7="-","【-】","【"&amp;SUBSTITUTE(TEXT(CA7,"#,##0.00"),"-","△")&amp;"】"))</f>
        <v>【56.93】</v>
      </c>
      <c r="CB6" s="21">
        <f>IF(CB7="",NA(),CB7)</f>
        <v>175.22</v>
      </c>
      <c r="CC6" s="21">
        <f t="shared" ref="CC6:CK6" si="9">IF(CC7="",NA(),CC7)</f>
        <v>158.29</v>
      </c>
      <c r="CD6" s="21">
        <f t="shared" si="9"/>
        <v>200.54</v>
      </c>
      <c r="CE6" s="21">
        <f t="shared" si="9"/>
        <v>214.02</v>
      </c>
      <c r="CF6" s="21">
        <f t="shared" si="9"/>
        <v>209.55</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72.34</v>
      </c>
      <c r="CN6" s="21">
        <f t="shared" ref="CN6:CV6" si="10">IF(CN7="",NA(),CN7)</f>
        <v>78.13</v>
      </c>
      <c r="CO6" s="21">
        <f t="shared" si="10"/>
        <v>76.48</v>
      </c>
      <c r="CP6" s="21">
        <f t="shared" si="10"/>
        <v>73.17</v>
      </c>
      <c r="CQ6" s="21">
        <f t="shared" si="10"/>
        <v>77.069999999999993</v>
      </c>
      <c r="CR6" s="21">
        <f t="shared" si="10"/>
        <v>50.14</v>
      </c>
      <c r="CS6" s="21">
        <f t="shared" si="10"/>
        <v>54.83</v>
      </c>
      <c r="CT6" s="21">
        <f t="shared" si="10"/>
        <v>66.53</v>
      </c>
      <c r="CU6" s="21">
        <f t="shared" si="10"/>
        <v>52.35</v>
      </c>
      <c r="CV6" s="21">
        <f t="shared" si="10"/>
        <v>46.25</v>
      </c>
      <c r="CW6" s="20" t="str">
        <f>IF(CW7="","",IF(CW7="-","【-】","【"&amp;SUBSTITUTE(TEXT(CW7,"#,##0.00"),"-","△")&amp;"】"))</f>
        <v>【49.87】</v>
      </c>
      <c r="CX6" s="21">
        <f>IF(CX7="",NA(),CX7)</f>
        <v>67.77</v>
      </c>
      <c r="CY6" s="21">
        <f t="shared" ref="CY6:DG6" si="11">IF(CY7="",NA(),CY7)</f>
        <v>72.099999999999994</v>
      </c>
      <c r="CZ6" s="21">
        <f t="shared" si="11"/>
        <v>72.44</v>
      </c>
      <c r="DA6" s="21">
        <f t="shared" si="11"/>
        <v>73.19</v>
      </c>
      <c r="DB6" s="21">
        <f t="shared" si="11"/>
        <v>74.42</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362069</v>
      </c>
      <c r="D7" s="23">
        <v>47</v>
      </c>
      <c r="E7" s="23">
        <v>17</v>
      </c>
      <c r="F7" s="23">
        <v>5</v>
      </c>
      <c r="G7" s="23">
        <v>0</v>
      </c>
      <c r="H7" s="23" t="s">
        <v>99</v>
      </c>
      <c r="I7" s="23" t="s">
        <v>100</v>
      </c>
      <c r="J7" s="23" t="s">
        <v>101</v>
      </c>
      <c r="K7" s="23" t="s">
        <v>102</v>
      </c>
      <c r="L7" s="23" t="s">
        <v>103</v>
      </c>
      <c r="M7" s="23" t="s">
        <v>104</v>
      </c>
      <c r="N7" s="24" t="s">
        <v>105</v>
      </c>
      <c r="O7" s="24" t="s">
        <v>106</v>
      </c>
      <c r="P7" s="24">
        <v>6.12</v>
      </c>
      <c r="Q7" s="24">
        <v>100</v>
      </c>
      <c r="R7" s="24">
        <v>2200</v>
      </c>
      <c r="S7" s="24">
        <v>34773</v>
      </c>
      <c r="T7" s="24">
        <v>191.11</v>
      </c>
      <c r="U7" s="24">
        <v>181.95</v>
      </c>
      <c r="V7" s="24">
        <v>2119</v>
      </c>
      <c r="W7" s="24">
        <v>1.35</v>
      </c>
      <c r="X7" s="24">
        <v>1569.63</v>
      </c>
      <c r="Y7" s="24">
        <v>86.87</v>
      </c>
      <c r="Z7" s="24">
        <v>81.86</v>
      </c>
      <c r="AA7" s="24">
        <v>83.13</v>
      </c>
      <c r="AB7" s="24">
        <v>83.19</v>
      </c>
      <c r="AC7" s="24">
        <v>97.4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38.71</v>
      </c>
      <c r="BR7" s="24">
        <v>41.38</v>
      </c>
      <c r="BS7" s="24">
        <v>33.659999999999997</v>
      </c>
      <c r="BT7" s="24">
        <v>32.81</v>
      </c>
      <c r="BU7" s="24">
        <v>26.81</v>
      </c>
      <c r="BV7" s="24">
        <v>57.31</v>
      </c>
      <c r="BW7" s="24">
        <v>57.08</v>
      </c>
      <c r="BX7" s="24">
        <v>56.26</v>
      </c>
      <c r="BY7" s="24">
        <v>52.94</v>
      </c>
      <c r="BZ7" s="24">
        <v>52.05</v>
      </c>
      <c r="CA7" s="24">
        <v>56.93</v>
      </c>
      <c r="CB7" s="24">
        <v>175.22</v>
      </c>
      <c r="CC7" s="24">
        <v>158.29</v>
      </c>
      <c r="CD7" s="24">
        <v>200.54</v>
      </c>
      <c r="CE7" s="24">
        <v>214.02</v>
      </c>
      <c r="CF7" s="24">
        <v>209.55</v>
      </c>
      <c r="CG7" s="24">
        <v>273.52</v>
      </c>
      <c r="CH7" s="24">
        <v>274.99</v>
      </c>
      <c r="CI7" s="24">
        <v>282.08999999999997</v>
      </c>
      <c r="CJ7" s="24">
        <v>303.27999999999997</v>
      </c>
      <c r="CK7" s="24">
        <v>301.86</v>
      </c>
      <c r="CL7" s="24">
        <v>271.14999999999998</v>
      </c>
      <c r="CM7" s="24">
        <v>72.34</v>
      </c>
      <c r="CN7" s="24">
        <v>78.13</v>
      </c>
      <c r="CO7" s="24">
        <v>76.48</v>
      </c>
      <c r="CP7" s="24">
        <v>73.17</v>
      </c>
      <c r="CQ7" s="24">
        <v>77.069999999999993</v>
      </c>
      <c r="CR7" s="24">
        <v>50.14</v>
      </c>
      <c r="CS7" s="24">
        <v>54.83</v>
      </c>
      <c r="CT7" s="24">
        <v>66.53</v>
      </c>
      <c r="CU7" s="24">
        <v>52.35</v>
      </c>
      <c r="CV7" s="24">
        <v>46.25</v>
      </c>
      <c r="CW7" s="24">
        <v>49.87</v>
      </c>
      <c r="CX7" s="24">
        <v>67.77</v>
      </c>
      <c r="CY7" s="24">
        <v>72.099999999999994</v>
      </c>
      <c r="CZ7" s="24">
        <v>72.44</v>
      </c>
      <c r="DA7" s="24">
        <v>73.19</v>
      </c>
      <c r="DB7" s="24">
        <v>74.42</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116</v>
      </c>
      <c r="E13" t="s">
        <v>117</v>
      </c>
      <c r="F13" t="s">
        <v>115</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2025-01-24T07:36:05Z</dcterms:created>
  <dcterms:modified xsi:type="dcterms:W3CDTF">2025-02-17T00:53:14Z</dcterms:modified>
  <cp:category/>
</cp:coreProperties>
</file>