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2［非適］下水道（特環）\"/>
    </mc:Choice>
  </mc:AlternateContent>
  <xr:revisionPtr revIDLastSave="0" documentId="13_ncr:1_{BA6BEA34-7089-4A0B-BD18-FE1765814FA5}" xr6:coauthVersionLast="47" xr6:coauthVersionMax="47" xr10:uidLastSave="{00000000-0000-0000-0000-000000000000}"/>
  <workbookProtection workbookAlgorithmName="SHA-512" workbookHashValue="8pA3qV+x5p1CEj03iphY39HZMXl/K2OkPu70+neiY8K6TrKmfD8pB7NCxi1+K/5aavHzK5sJLBJuA8kYjpB8wA==" workbookSaltValue="PlWvZffk8yKJGN3EbyNmA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AL10" i="4"/>
  <c r="I10" i="4"/>
  <c r="AL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<sst xmlns="http://schemas.openxmlformats.org/spreadsheetml/2006/main" count="236" uniqueCount="120">
  <si>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</si>
  <si>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</si>
  <si>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</si>
  <si>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</si>
  <si>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</si>
  <si>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</si>
  <si>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</si>
  <si>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</si>
  <si>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</si>
  <si>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</si>
  <si>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</si>
  <si>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</si>
  <si>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</si>
  <si>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</si>
  <si>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</si>
  <si>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</si>
  <si>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</si>
  <si>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</si>
  <si>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</si>
  <si>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</si>
  <si>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</si>
  <si>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</si>
  <si>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</si>
  <si>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</si>
  <si>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</si>
  <si>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</si>
  <si>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</si>
  <si>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</si>
  <si>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</si>
  <si>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</si>
  <si>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</si>
  <si>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</si>
  <si>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</si>
  <si>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</si>
  <si>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</si>
  <si>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</si>
  <si>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</si>
  <si>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</si>
  <si>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</si>
  <si>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</si>
  <si>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</si>
  <si>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</si>
  <si>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</si>
  <si>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</si>
  <si>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</si>
  <si>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</si>
  <si>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</si>
  <si>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</si>
  <si>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</si>
  <si>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</si>
  <si>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</si>
  <si>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</si>
  <si>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</si>
  <si>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</si>
  <si>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</si>
  <si>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</si>
  <si>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</si>
  <si>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</si>
  <si>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</si>
  <si>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</si>
  <si>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</si>
  <si>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</si>
  <si>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</si>
  <si>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</si>
  <si>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</si>
  <si>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</si>
  <si>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</si>
  <si>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</si>
  <si>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</si>
  <si>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</si>
  <si>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</si>
  <si>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</si>
  <si>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</si>
  <si>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</si>
  <si>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</si>
  <si>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</si>
  <si>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</si>
  <si>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</si>
  <si>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</si>
  <si>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</si>
  <si>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</si>
  <si>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</si>
  <si>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</si>
  <si>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</si>
  <si>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</si>
  <si>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</si>
  <si>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</si>
  <si>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</si>
  <si>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</si>
  <si>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</si>
  <si>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</si>
  <si>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</si>
  <si>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</si>
  <si>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</si>
  <si>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</si>
  <si>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</si>
  <si>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</si>
  <si>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</si>
  <si>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海陽町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</si>
  <si>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</si>
  <si>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</si>
  <si>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</si>
  <si>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</si>
  <si>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</si>
  <si>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</si>
  <si>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</si>
  <si>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</si>
  <si>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</si>
  <si>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</si>
  <si>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</si>
  <si>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</si>
  <si>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</si>
  <si>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</si>
  <si>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</si>
  <si>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</si>
  <si>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</si>
  <si>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</si>
  <si>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町内で３処理区を有しており、平成１３年から一部供用を開始している。工事完了まではあと数年を要する見込みである。経営については、一般会計からの繰入金に依存している状況であり、引き続き加入促進を図るとともに、経費の削減にも務めていく。なお、経営基盤強化のため令和６年度より公営企業法を適用。また、下水道の広域化推進の中で、農業集落排水のうち、１処理区との統廃合により効率化と経費削減が見込まれるため、現在計画調整中である。</t>
    <phoneticPr fontId="4"/>
  </si>
  <si>
    <t>　供用開始から２０年を経過しており、下水道管の更新には至っていないが、マンホールポンプや制御盤、浄化センターの機器等の修繕が発生している。今後、財政面も考慮した修繕計画の策定が必要である。</t>
    <phoneticPr fontId="4"/>
  </si>
  <si>
    <t>加入促進及び経費の削減を図ることにより、一般会計からの繰入額を抑制し、経営改善に努める。また経営基盤の強化を図るため、現在、公営企業法の適用や農業集落排水施設との施設統合を計画調整中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</si>
</sst>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0D-4994-8F6A-DE9FE20589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E0D-4994-8F6A-DE9FE20589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23.93</c:v>
                </c:pt>
                <c:pt idx="1">
                  <c:v>23.26</c:v>
                </c:pt>
                <c:pt idx="2">
                  <c:v>23.3</c:v>
                </c:pt>
                <c:pt idx="3">
                  <c:v>22.79</c:v>
                </c:pt>
                <c:pt idx="4">
                  <c:v>22.67</c:v>
                </c:pt>
              </c:numCache>
            </c:numRef>
          </c:val>
          <c:extLst>
            <c:ext xmlns:c16="http://schemas.microsoft.com/office/drawing/2014/chart" uri="{C3380CC4-5D6E-409C-BE32-E72D297353CC}">
              <c16:uniqueId val="{00000000-D15F-4671-856C-7758B36B3C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15F-4671-856C-7758B36B3C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48.82</c:v>
                </c:pt>
                <c:pt idx="1">
                  <c:v>49.62</c:v>
                </c:pt>
                <c:pt idx="2">
                  <c:v>50.37</c:v>
                </c:pt>
                <c:pt idx="3">
                  <c:v>47.53</c:v>
                </c:pt>
                <c:pt idx="4">
                  <c:v>48.69</c:v>
                </c:pt>
              </c:numCache>
            </c:numRef>
          </c:val>
          <c:extLst>
            <c:ext xmlns:c16="http://schemas.microsoft.com/office/drawing/2014/chart" uri="{C3380CC4-5D6E-409C-BE32-E72D297353CC}">
              <c16:uniqueId val="{00000000-CB7C-430A-B1B1-A4339F2C99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CB7C-430A-B1B1-A4339F2C99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99.41</c:v>
                </c:pt>
                <c:pt idx="1">
                  <c:v>103.37</c:v>
                </c:pt>
                <c:pt idx="2">
                  <c:v>100.76</c:v>
                </c:pt>
                <c:pt idx="3">
                  <c:v>102.19</c:v>
                </c:pt>
                <c:pt idx="4">
                  <c:v>111.71</c:v>
                </c:pt>
              </c:numCache>
            </c:numRef>
          </c:val>
          <c:extLst>
            <c:ext xmlns:c16="http://schemas.microsoft.com/office/drawing/2014/chart" uri="{C3380CC4-5D6E-409C-BE32-E72D297353CC}">
              <c16:uniqueId val="{00000000-DE56-4520-A532-56CD45D500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56-4520-A532-56CD45D500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7-42D6-AA78-82F94D5AB5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7-42D6-AA78-82F94D5AB5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5-48D7-A101-DE14F1C00C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5-48D7-A101-DE14F1C00C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F6-41D9-B80F-E8C010F589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F6-41D9-B80F-E8C010F589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51-4475-ABFF-FFDFCEE34E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51-4475-ABFF-FFDFCEE34E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4668.72</c:v>
                </c:pt>
                <c:pt idx="1">
                  <c:v>4574.17</c:v>
                </c:pt>
                <c:pt idx="2">
                  <c:v>4482.5600000000004</c:v>
                </c:pt>
                <c:pt idx="3">
                  <c:v>4472.45</c:v>
                </c:pt>
                <c:pt idx="4">
                  <c:v>4422.01</c:v>
                </c:pt>
              </c:numCache>
            </c:numRef>
          </c:val>
          <c:extLst>
            <c:ext xmlns:c16="http://schemas.microsoft.com/office/drawing/2014/chart" uri="{C3380CC4-5D6E-409C-BE32-E72D297353CC}">
              <c16:uniqueId val="{00000000-6823-4255-AD5F-0277290D56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6823-4255-AD5F-0277290D56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41.86</c:v>
                </c:pt>
                <c:pt idx="1">
                  <c:v>43.36</c:v>
                </c:pt>
                <c:pt idx="2">
                  <c:v>38.119999999999997</c:v>
                </c:pt>
                <c:pt idx="3">
                  <c:v>35.56</c:v>
                </c:pt>
                <c:pt idx="4">
                  <c:v>36.200000000000003</c:v>
                </c:pt>
              </c:numCache>
            </c:numRef>
          </c:val>
          <c:extLst>
            <c:ext xmlns:c16="http://schemas.microsoft.com/office/drawing/2014/chart" uri="{C3380CC4-5D6E-409C-BE32-E72D297353CC}">
              <c16:uniqueId val="{00000000-946C-47C5-9B99-6E599445B9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46C-47C5-9B99-6E599445B9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328.51</c:v>
                </c:pt>
                <c:pt idx="1">
                  <c:v>313.94</c:v>
                </c:pt>
                <c:pt idx="2">
                  <c:v>348.82</c:v>
                </c:pt>
                <c:pt idx="3">
                  <c:v>388.91</c:v>
                </c:pt>
                <c:pt idx="4">
                  <c:v>367.52</c:v>
                </c:pt>
              </c:numCache>
            </c:numRef>
          </c:val>
          <c:extLst>
            <c:ext xmlns:c16="http://schemas.microsoft.com/office/drawing/2014/chart" uri="{C3380CC4-5D6E-409C-BE32-E72D297353CC}">
              <c16:uniqueId val="{00000000-303C-49E3-9BD2-680F3D1588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303C-49E3-9BD2-680F3D1588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海陽町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8402</v>
      </c>
      <c r="AM8" s="36"/>
      <c r="AN8" s="36"/>
      <c r="AO8" s="36"/>
      <c r="AP8" s="36"/>
      <c r="AQ8" s="36"/>
      <c r="AR8" s="36"/>
      <c r="AS8" s="36"/>
      <c r="AT8" s="37">
        <f>データ!T6</f>
        <v>327.67</v>
      </c>
      <c r="AU8" s="37"/>
      <c r="AV8" s="37"/>
      <c r="AW8" s="37"/>
      <c r="AX8" s="37"/>
      <c r="AY8" s="37"/>
      <c r="AZ8" s="37"/>
      <c r="BA8" s="37"/>
      <c r="BB8" s="37">
        <f>データ!U6</f>
        <v>25.64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33.049999999999997</v>
      </c>
      <c r="Q10" s="37"/>
      <c r="R10" s="37"/>
      <c r="S10" s="37"/>
      <c r="T10" s="37"/>
      <c r="U10" s="37"/>
      <c r="V10" s="37"/>
      <c r="W10" s="37">
        <f>データ!Q6</f>
        <v>100</v>
      </c>
      <c r="X10" s="37"/>
      <c r="Y10" s="37"/>
      <c r="Z10" s="37"/>
      <c r="AA10" s="37"/>
      <c r="AB10" s="37"/>
      <c r="AC10" s="37"/>
      <c r="AD10" s="36">
        <f>データ!R6</f>
        <v>2500</v>
      </c>
      <c r="AE10" s="36"/>
      <c r="AF10" s="36"/>
      <c r="AG10" s="36"/>
      <c r="AH10" s="36"/>
      <c r="AI10" s="36"/>
      <c r="AJ10" s="36"/>
      <c r="AK10" s="2"/>
      <c r="AL10" s="36">
        <f>データ!V6</f>
        <v>2740</v>
      </c>
      <c r="AM10" s="36"/>
      <c r="AN10" s="36"/>
      <c r="AO10" s="36"/>
      <c r="AP10" s="36"/>
      <c r="AQ10" s="36"/>
      <c r="AR10" s="36"/>
      <c r="AS10" s="36"/>
      <c r="AT10" s="37">
        <f>データ!W6</f>
        <v>1.27</v>
      </c>
      <c r="AU10" s="37"/>
      <c r="AV10" s="37"/>
      <c r="AW10" s="37"/>
      <c r="AX10" s="37"/>
      <c r="AY10" s="37"/>
      <c r="AZ10" s="37"/>
      <c r="BA10" s="37"/>
      <c r="BB10" s="37">
        <f>データ!X6</f>
        <v>2157.48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Rr1S79m2CfAnKS11J02hhyfq58y4BfCq1HB+nnjHM/uWJg8feEKwZh2C6wtuREhjUc03v/ULesO5WaoCUIXj0g==" saltValue="/yv0InXGfPovsNCk+ReO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363880</v>
      </c>
      <c r="D6" s="19">
        <f t="shared" si="3"/>
        <v>47</v>
      </c>
      <c r="E6" s="19">
        <f t="shared" si="3"/>
        <v>17</v>
      </c>
      <c r="F6" s="19">
        <f t="shared" si="3"/>
        <v>4</v>
      </c>
      <c r="G6" s="19">
        <f t="shared" si="3"/>
        <v>0</v>
      </c>
      <c r="H6" s="19" t="str">
        <f t="shared" si="3"/>
        <v>徳島県　海陽町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33.049999999999997</v>
      </c>
      <c r="Q6" s="20">
        <f t="shared" si="3"/>
        <v>100</v>
      </c>
      <c r="R6" s="20">
        <f t="shared" si="3"/>
        <v>2500</v>
      </c>
      <c r="S6" s="20">
        <f t="shared" si="3"/>
        <v>8402</v>
      </c>
      <c r="T6" s="20">
        <f t="shared" si="3"/>
        <v>327.67</v>
      </c>
      <c r="U6" s="20">
        <f t="shared" si="3"/>
        <v>25.64</v>
      </c>
      <c r="V6" s="20">
        <f t="shared" si="3"/>
        <v>2740</v>
      </c>
      <c r="W6" s="20">
        <f t="shared" si="3"/>
        <v>1.27</v>
      </c>
      <c r="X6" s="20">
        <f t="shared" si="3"/>
        <v>2157.48</v>
      </c>
      <c r="Y6" s="21">
        <f>IF(Y7="",NA(),Y7)</f>
        <v>99.41</v>
      </c>
      <c r="Z6" s="21">
        <f t="shared" ref="Z6:AH6" si="4">IF(Z7="",NA(),Z7)</f>
        <v>103.37</v>
      </c>
      <c r="AA6" s="21">
        <f t="shared" si="4"/>
        <v>100.76</v>
      </c>
      <c r="AB6" s="21">
        <f t="shared" si="4"/>
        <v>102.19</v>
      </c>
      <c r="AC6" s="21">
        <f t="shared" si="4"/>
        <v>111.71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4668.72</v>
      </c>
      <c r="BG6" s="21">
        <f t="shared" ref="BG6:BO6" si="7">IF(BG7="",NA(),BG7)</f>
        <v>4574.17</v>
      </c>
      <c r="BH6" s="21">
        <f t="shared" si="7"/>
        <v>4482.5600000000004</v>
      </c>
      <c r="BI6" s="21">
        <f t="shared" si="7"/>
        <v>4472.45</v>
      </c>
      <c r="BJ6" s="21">
        <f t="shared" si="7"/>
        <v>4422.01</v>
      </c>
      <c r="BK6" s="21">
        <f t="shared" si="7"/>
        <v>1206.79</v>
      </c>
      <c r="BL6" s="21">
        <f t="shared" si="7"/>
        <v>1258.43</v>
      </c>
      <c r="BM6" s="21">
        <f t="shared" si="7"/>
        <v>1163.75</v>
      </c>
      <c r="BN6" s="21">
        <f t="shared" si="7"/>
        <v>1195.47</v>
      </c>
      <c r="BO6" s="21">
        <f t="shared" si="7"/>
        <v>1168.69</v>
      </c>
      <c r="BP6" s="20" t="str">
        <f>IF(BP7="","",IF(BP7="-","【-】","【"&amp;SUBSTITUTE(TEXT(BP7,"#,##0.00"),"-","△")&amp;"】"))</f>
        <v>【1,156.82】</v>
      </c>
      <c r="BQ6" s="21">
        <f>IF(BQ7="",NA(),BQ7)</f>
        <v>41.86</v>
      </c>
      <c r="BR6" s="21">
        <f t="shared" ref="BR6:BZ6" si="8">IF(BR7="",NA(),BR7)</f>
        <v>43.36</v>
      </c>
      <c r="BS6" s="21">
        <f t="shared" si="8"/>
        <v>38.119999999999997</v>
      </c>
      <c r="BT6" s="21">
        <f t="shared" si="8"/>
        <v>35.56</v>
      </c>
      <c r="BU6" s="21">
        <f t="shared" si="8"/>
        <v>36.200000000000003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328.51</v>
      </c>
      <c r="CC6" s="21">
        <f t="shared" ref="CC6:CK6" si="9">IF(CC7="",NA(),CC7)</f>
        <v>313.94</v>
      </c>
      <c r="CD6" s="21">
        <f t="shared" si="9"/>
        <v>348.82</v>
      </c>
      <c r="CE6" s="21">
        <f t="shared" si="9"/>
        <v>388.91</v>
      </c>
      <c r="CF6" s="21">
        <f t="shared" si="9"/>
        <v>367.52</v>
      </c>
      <c r="CG6" s="21">
        <f t="shared" si="9"/>
        <v>228.47</v>
      </c>
      <c r="CH6" s="21">
        <f t="shared" si="9"/>
        <v>224.88</v>
      </c>
      <c r="CI6" s="21">
        <f t="shared" si="9"/>
        <v>228.64</v>
      </c>
      <c r="CJ6" s="21">
        <f t="shared" si="9"/>
        <v>239.46</v>
      </c>
      <c r="CK6" s="21">
        <f t="shared" si="9"/>
        <v>233.15</v>
      </c>
      <c r="CL6" s="20" t="str">
        <f>IF(CL7="","",IF(CL7="-","【-】","【"&amp;SUBSTITUTE(TEXT(CL7,"#,##0.00"),"-","△")&amp;"】"))</f>
        <v>【215.73】</v>
      </c>
      <c r="CM6" s="21">
        <f>IF(CM7="",NA(),CM7)</f>
        <v>23.93</v>
      </c>
      <c r="CN6" s="21">
        <f t="shared" ref="CN6:CV6" si="10">IF(CN7="",NA(),CN7)</f>
        <v>23.26</v>
      </c>
      <c r="CO6" s="21">
        <f t="shared" si="10"/>
        <v>23.3</v>
      </c>
      <c r="CP6" s="21">
        <f t="shared" si="10"/>
        <v>22.79</v>
      </c>
      <c r="CQ6" s="21">
        <f t="shared" si="10"/>
        <v>22.67</v>
      </c>
      <c r="CR6" s="21">
        <f t="shared" si="10"/>
        <v>42.47</v>
      </c>
      <c r="CS6" s="21">
        <f t="shared" si="10"/>
        <v>42.4</v>
      </c>
      <c r="CT6" s="21">
        <f t="shared" si="10"/>
        <v>42.28</v>
      </c>
      <c r="CU6" s="21">
        <f t="shared" si="10"/>
        <v>41.06</v>
      </c>
      <c r="CV6" s="21">
        <f t="shared" si="10"/>
        <v>42.09</v>
      </c>
      <c r="CW6" s="20" t="str">
        <f>IF(CW7="","",IF(CW7="-","【-】","【"&amp;SUBSTITUTE(TEXT(CW7,"#,##0.00"),"-","△")&amp;"】"))</f>
        <v>【43.28】</v>
      </c>
      <c r="CX6" s="21">
        <f>IF(CX7="",NA(),CX7)</f>
        <v>48.82</v>
      </c>
      <c r="CY6" s="21">
        <f t="shared" ref="CY6:DG6" si="11">IF(CY7="",NA(),CY7)</f>
        <v>49.62</v>
      </c>
      <c r="CZ6" s="21">
        <f t="shared" si="11"/>
        <v>50.37</v>
      </c>
      <c r="DA6" s="21">
        <f t="shared" si="11"/>
        <v>47.53</v>
      </c>
      <c r="DB6" s="21">
        <f t="shared" si="11"/>
        <v>48.69</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363880</v>
      </c>
      <c r="D7" s="23">
        <v>47</v>
      </c>
      <c r="E7" s="23">
        <v>17</v>
      </c>
      <c r="F7" s="23">
        <v>4</v>
      </c>
      <c r="G7" s="23">
        <v>0</v>
      </c>
      <c r="H7" s="23" t="s">
        <v>98</v>
      </c>
      <c r="I7" s="23" t="s">
        <v>99</v>
      </c>
      <c r="J7" s="23" t="s">
        <v>100</v>
      </c>
      <c r="K7" s="23" t="s">
        <v>101</v>
      </c>
      <c r="L7" s="23" t="s">
        <v>102</v>
      </c>
      <c r="M7" s="23" t="s">
        <v>103</v>
      </c>
      <c r="N7" s="24" t="s">
        <v>104</v>
      </c>
      <c r="O7" s="24" t="s">
        <v>105</v>
      </c>
      <c r="P7" s="24">
        <v>33.049999999999997</v>
      </c>
      <c r="Q7" s="24">
        <v>100</v>
      </c>
      <c r="R7" s="24">
        <v>2500</v>
      </c>
      <c r="S7" s="24">
        <v>8402</v>
      </c>
      <c r="T7" s="24">
        <v>327.67</v>
      </c>
      <c r="U7" s="24">
        <v>25.64</v>
      </c>
      <c r="V7" s="24">
        <v>2740</v>
      </c>
      <c r="W7" s="24">
        <v>1.27</v>
      </c>
      <c r="X7" s="24">
        <v>2157.48</v>
      </c>
      <c r="Y7" s="24">
        <v>99.41</v>
      </c>
      <c r="Z7" s="24">
        <v>103.37</v>
      </c>
      <c r="AA7" s="24">
        <v>100.76</v>
      </c>
      <c r="AB7" s="24">
        <v>102.19</v>
      </c>
      <c r="AC7" s="24">
        <v>111.71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4668.72</v>
      </c>
      <c r="BG7" s="24">
        <v>4574.17</v>
      </c>
      <c r="BH7" s="24">
        <v>4482.5600000000004</v>
      </c>
      <c r="BI7" s="24">
        <v>4472.45</v>
      </c>
      <c r="BJ7" s="24">
        <v>4422.01</v>
      </c>
      <c r="BK7" s="24">
        <v>1206.79</v>
      </c>
      <c r="BL7" s="24">
        <v>1258.43</v>
      </c>
      <c r="BM7" s="24">
        <v>1163.75</v>
      </c>
      <c r="BN7" s="24">
        <v>1195.47</v>
      </c>
      <c r="BO7" s="24">
        <v>1168.69</v>
      </c>
      <c r="BP7" s="24">
        <v>1156.82</v>
      </c>
      <c r="BQ7" s="24">
        <v>41.86</v>
      </c>
      <c r="BR7" s="24">
        <v>43.36</v>
      </c>
      <c r="BS7" s="24">
        <v>38.119999999999997</v>
      </c>
      <c r="BT7" s="24">
        <v>35.56</v>
      </c>
      <c r="BU7" s="24">
        <v>36.200000000000003</v>
      </c>
      <c r="BV7" s="24">
        <v>71.84</v>
      </c>
      <c r="BW7" s="24">
        <v>73.36</v>
      </c>
      <c r="BX7" s="24">
        <v>72.599999999999994</v>
      </c>
      <c r="BY7" s="24">
        <v>69.430000000000007</v>
      </c>
      <c r="BZ7" s="24">
        <v>70.709999999999994</v>
      </c>
      <c r="CA7" s="24">
        <v>75.33</v>
      </c>
      <c r="CB7" s="24">
        <v>328.51</v>
      </c>
      <c r="CC7" s="24">
        <v>313.94</v>
      </c>
      <c r="CD7" s="24">
        <v>348.82</v>
      </c>
      <c r="CE7" s="24">
        <v>388.91</v>
      </c>
      <c r="CF7" s="24">
        <v>367.52</v>
      </c>
      <c r="CG7" s="24">
        <v>228.47</v>
      </c>
      <c r="CH7" s="24">
        <v>224.88</v>
      </c>
      <c r="CI7" s="24">
        <v>228.64</v>
      </c>
      <c r="CJ7" s="24">
        <v>239.46</v>
      </c>
      <c r="CK7" s="24">
        <v>233.15</v>
      </c>
      <c r="CL7" s="24">
        <v>215.73</v>
      </c>
      <c r="CM7" s="24">
        <v>23.93</v>
      </c>
      <c r="CN7" s="24">
        <v>23.26</v>
      </c>
      <c r="CO7" s="24">
        <v>23.3</v>
      </c>
      <c r="CP7" s="24">
        <v>22.79</v>
      </c>
      <c r="CQ7" s="24">
        <v>22.67</v>
      </c>
      <c r="CR7" s="24">
        <v>42.47</v>
      </c>
      <c r="CS7" s="24">
        <v>42.4</v>
      </c>
      <c r="CT7" s="24">
        <v>42.28</v>
      </c>
      <c r="CU7" s="24">
        <v>41.06</v>
      </c>
      <c r="CV7" s="24">
        <v>42.09</v>
      </c>
      <c r="CW7" s="24">
        <v>43.28</v>
      </c>
      <c r="CX7" s="24">
        <v>48.82</v>
      </c>
      <c r="CY7" s="24">
        <v>49.62</v>
      </c>
      <c r="CZ7" s="24">
        <v>50.37</v>
      </c>
      <c r="DA7" s="24">
        <v>47.53</v>
      </c>
      <c r="DB7" s="24">
        <v>48.69</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2025-01-24T07:31:48Z</dcterms:created>
  <dcterms:modified xsi:type="dcterms:W3CDTF">2025-02-17T01:40:50Z</dcterms:modified>
  <cp:category/>
</cp:coreProperties>
</file>