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非適用】経営比較分析表\08-01［非適］下水道（公共）\"/>
    </mc:Choice>
  </mc:AlternateContent>
  <xr:revisionPtr revIDLastSave="0" documentId="13_ncr:1_{092903A7-58BB-48C4-867F-00E1378968CE}" xr6:coauthVersionLast="47" xr6:coauthVersionMax="47" xr10:uidLastSave="{00000000-0000-0000-0000-000000000000}"/>
  <workbookProtection workbookAlgorithmName="SHA-512" workbookHashValue="D+Td8PQ48TPYAvRvk7j6LU/bCKNJ52TGyr+Cv8t5X1+Vf/6Q/VC+HUkzKUp+UEQa18KB5ewJJdpnn9sKEt73Ag==" workbookSaltValue="rB1L9nv2NWCxPrktEcw7C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O6" i="5"/>
  <c r="I10" i="4" s="1"/>
  <c r="N6" i="5"/>
  <c r="M6" i="5"/>
  <c r="L6" i="5"/>
  <c r="W8" i="4" s="1"/>
  <c r="K6" i="5"/>
  <c r="P8" i="4" s="1"/>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L10" i="4"/>
  <c r="AD10" i="4"/>
  <c r="P10" i="4"/>
  <c r="B10" i="4"/>
  <c r="AD8" i="4"/>
  <c r="B8" i="4"/>
</calcChain>
</file>

<file path=xl/sharedStrings.xml><?xml version="1.0" encoding="utf-8"?>
<sst xmlns="http://schemas.openxmlformats.org/spreadsheetml/2006/main" count="236" uniqueCount="120">
  <si>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</si>
  <si>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</si>
  <si>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</si>
  <si>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</si>
  <si>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</si>
  <si>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</si>
  <si>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</si>
  <si>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</si>
  <si>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</si>
  <si>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</si>
  <si>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</si>
  <si>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</si>
  <si>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</si>
  <si>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</si>
  <si>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</si>
  <si>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</si>
  <si>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</si>
  <si>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</si>
  <si>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</si>
  <si>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</si>
  <si>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</si>
  <si>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</si>
  <si>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</si>
  <si>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</si>
  <si>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</si>
  <si>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</si>
  <si>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</si>
  <si>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</si>
  <si>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</si>
  <si>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</si>
  <si>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</si>
  <si>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</si>
  <si>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</si>
  <si>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</si>
  <si>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</si>
  <si>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</si>
  <si>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</si>
  <si>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</si>
  <si>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</si>
  <si>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</si>
  <si>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</si>
  <si>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</si>
  <si>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</si>
  <si>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</si>
  <si>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</si>
  <si>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</si>
  <si>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</si>
  <si>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</si>
  <si>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</si>
  <si>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</si>
  <si>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</si>
  <si>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</si>
  <si>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</si>
  <si>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</si>
  <si>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</si>
  <si>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</si>
  <si>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</si>
  <si>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</si>
  <si>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</si>
  <si>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</si>
  <si>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</si>
  <si>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</si>
  <si>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</si>
  <si>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</si>
  <si>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</si>
  <si>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</si>
  <si>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</si>
  <si>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</si>
  <si>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</si>
  <si>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</si>
  <si>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</si>
  <si>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</si>
  <si>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</si>
  <si>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</si>
  <si>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</si>
  <si>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</si>
  <si>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</si>
  <si>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</si>
  <si>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</si>
  <si>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</si>
  <si>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</si>
  <si>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</si>
  <si>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</si>
  <si>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</si>
  <si>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</si>
  <si>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</si>
  <si>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</si>
  <si>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</si>
  <si>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</si>
  <si>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</si>
  <si>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</si>
  <si>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</si>
  <si>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</si>
  <si>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</si>
  <si>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</si>
  <si>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</si>
  <si>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</si>
  <si>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</si>
  <si>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</si>
  <si>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美波町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</si>
  <si>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</si>
  <si>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</si>
  <si>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</si>
  <si>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</si>
  <si>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</si>
  <si>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</si>
  <si>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</si>
  <si>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</si>
  <si>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</si>
  <si>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</si>
  <si>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</si>
  <si>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</si>
  <si>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</si>
  <si>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</si>
  <si>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</si>
  <si>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</si>
  <si>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</si>
  <si>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収益的収支比率が100％を割り、年々悪化傾向である。更には使用料以外の収入である一般会計からの繰入金に依存していることから、厳しい運営状況が続いている。
　経費回収率は90％を超えており、類似団体平均値よりも高い数値で遷移したが、令和5年度で大規模な事業を行ったため、全国平均並みまで悪化した。汚水処理原価は比較的低く抑えられている。
　施設利用率は類似団体平均値と比較して低く、施設の処理能力に余裕がある。
　水洗化率についても、伸び悩んでおり、接続数を増やす取り組みが必要である。</t>
    <phoneticPr fontId="4"/>
  </si>
  <si>
    <t>　供用開始が平成17年と新しいため、管渠の更新、老朽化対策は、今のところ必要とされていない。
　処理場及びマンホールポンプ等の機器類は、計画的に更新していく必要がある。
しかしながら、徐々に対応年数が経過するものがあるため、適切な時期に更新していく必要がある。</t>
    <phoneticPr fontId="4"/>
  </si>
  <si>
    <t>　おおむね健全であると認められる。しかし、一般会計からの繰入金に依存しているため、引き続き効率的な経営に努める必要がある。
　施設の処理能力に余裕があるため、汚水処理エリアを計画的に広げていく必要がある。
　計画的な汚泥処理に取り組み、維持管理費の低減に努める必要がある。
大規模事業についても、自治体の規模やニーズ、接続数の予想推移などを確認しながら費用対効果の高い設備投資を行う必要がある。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</si>
</sst>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BB-433F-AA81-A181708D3A7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0.57999999999999996</c:v>
                </c:pt>
              </c:numCache>
            </c:numRef>
          </c:val>
          <c:smooth val="0"/>
          <c:extLst>
            <c:ext xmlns:c16="http://schemas.microsoft.com/office/drawing/2014/chart" uri="{C3380CC4-5D6E-409C-BE32-E72D297353CC}">
              <c16:uniqueId val="{00000001-EFBB-433F-AA81-A181708D3A7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22.87</c:v>
                </c:pt>
                <c:pt idx="1">
                  <c:v>22.95</c:v>
                </c:pt>
                <c:pt idx="2">
                  <c:v>25.23</c:v>
                </c:pt>
                <c:pt idx="3">
                  <c:v>23.63</c:v>
                </c:pt>
                <c:pt idx="4">
                  <c:v>23.29</c:v>
                </c:pt>
              </c:numCache>
            </c:numRef>
          </c:val>
          <c:extLst>
            <c:ext xmlns:c16="http://schemas.microsoft.com/office/drawing/2014/chart" uri="{C3380CC4-5D6E-409C-BE32-E72D297353CC}">
              <c16:uniqueId val="{00000000-39A3-4309-A1C2-F259B1F9CDD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49.28</c:v>
                </c:pt>
              </c:numCache>
            </c:numRef>
          </c:val>
          <c:smooth val="0"/>
          <c:extLst>
            <c:ext xmlns:c16="http://schemas.microsoft.com/office/drawing/2014/chart" uri="{C3380CC4-5D6E-409C-BE32-E72D297353CC}">
              <c16:uniqueId val="{00000001-39A3-4309-A1C2-F259B1F9CDD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73.16</c:v>
                </c:pt>
                <c:pt idx="1">
                  <c:v>70.98</c:v>
                </c:pt>
                <c:pt idx="2">
                  <c:v>68.56</c:v>
                </c:pt>
                <c:pt idx="3">
                  <c:v>66.67</c:v>
                </c:pt>
                <c:pt idx="4">
                  <c:v>67.05</c:v>
                </c:pt>
              </c:numCache>
            </c:numRef>
          </c:val>
          <c:extLst>
            <c:ext xmlns:c16="http://schemas.microsoft.com/office/drawing/2014/chart" uri="{C3380CC4-5D6E-409C-BE32-E72D297353CC}">
              <c16:uniqueId val="{00000000-B461-4D07-B8FD-8FCDAA52307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79.7</c:v>
                </c:pt>
              </c:numCache>
            </c:numRef>
          </c:val>
          <c:smooth val="0"/>
          <c:extLst>
            <c:ext xmlns:c16="http://schemas.microsoft.com/office/drawing/2014/chart" uri="{C3380CC4-5D6E-409C-BE32-E72D297353CC}">
              <c16:uniqueId val="{00000001-B461-4D07-B8FD-8FCDAA52307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104.72</c:v>
                </c:pt>
                <c:pt idx="1">
                  <c:v>103.15</c:v>
                </c:pt>
                <c:pt idx="2">
                  <c:v>101.46</c:v>
                </c:pt>
                <c:pt idx="3">
                  <c:v>99.63</c:v>
                </c:pt>
                <c:pt idx="4">
                  <c:v>97.02</c:v>
                </c:pt>
              </c:numCache>
            </c:numRef>
          </c:val>
          <c:extLst>
            <c:ext xmlns:c16="http://schemas.microsoft.com/office/drawing/2014/chart" uri="{C3380CC4-5D6E-409C-BE32-E72D297353CC}">
              <c16:uniqueId val="{00000000-B17A-424C-A105-AA92187CA48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7A-424C-A105-AA92187CA48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B2-4314-8CA3-49A53BEA6F0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B2-4314-8CA3-49A53BEA6F0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46-4212-B237-F85F991AB96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46-4212-B237-F85F991AB96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82-466B-9372-93D8AC8EB45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82-466B-9372-93D8AC8EB45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19E-40BD-B938-A7E02FB1AF5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19E-40BD-B938-A7E02FB1AF5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82-4125-99BA-9FBBC8FF82C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1042.77</c:v>
                </c:pt>
              </c:numCache>
            </c:numRef>
          </c:val>
          <c:smooth val="0"/>
          <c:extLst>
            <c:ext xmlns:c16="http://schemas.microsoft.com/office/drawing/2014/chart" uri="{C3380CC4-5D6E-409C-BE32-E72D297353CC}">
              <c16:uniqueId val="{00000001-C982-4125-99BA-9FBBC8FF82C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93.51</c:v>
                </c:pt>
                <c:pt idx="1">
                  <c:v>94.87</c:v>
                </c:pt>
                <c:pt idx="2">
                  <c:v>91.79</c:v>
                </c:pt>
                <c:pt idx="3">
                  <c:v>94.41</c:v>
                </c:pt>
                <c:pt idx="4">
                  <c:v>86.43</c:v>
                </c:pt>
              </c:numCache>
            </c:numRef>
          </c:val>
          <c:extLst>
            <c:ext xmlns:c16="http://schemas.microsoft.com/office/drawing/2014/chart" uri="{C3380CC4-5D6E-409C-BE32-E72D297353CC}">
              <c16:uniqueId val="{00000000-17CE-489C-BB19-5ECC148E000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84.48</c:v>
                </c:pt>
              </c:numCache>
            </c:numRef>
          </c:val>
          <c:smooth val="0"/>
          <c:extLst>
            <c:ext xmlns:c16="http://schemas.microsoft.com/office/drawing/2014/chart" uri="{C3380CC4-5D6E-409C-BE32-E72D297353CC}">
              <c16:uniqueId val="{00000001-17CE-489C-BB19-5ECC148E000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149.99</c:v>
                </c:pt>
                <c:pt idx="1">
                  <c:v>150</c:v>
                </c:pt>
                <c:pt idx="2">
                  <c:v>154.37</c:v>
                </c:pt>
                <c:pt idx="3">
                  <c:v>150</c:v>
                </c:pt>
                <c:pt idx="4">
                  <c:v>150.88999999999999</c:v>
                </c:pt>
              </c:numCache>
            </c:numRef>
          </c:val>
          <c:extLst>
            <c:ext xmlns:c16="http://schemas.microsoft.com/office/drawing/2014/chart" uri="{C3380CC4-5D6E-409C-BE32-E72D297353CC}">
              <c16:uniqueId val="{00000000-5B07-49CA-9B87-15758516328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187.11</c:v>
                </c:pt>
              </c:numCache>
            </c:numRef>
          </c:val>
          <c:smooth val="0"/>
          <c:extLst>
            <c:ext xmlns:c16="http://schemas.microsoft.com/office/drawing/2014/chart" uri="{C3380CC4-5D6E-409C-BE32-E72D297353CC}">
              <c16:uniqueId val="{00000001-5B07-49CA-9B87-15758516328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CD64" sqref="CD6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徳島県　美波町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Cc2</v>
      </c>
      <c r="X8" s="34"/>
      <c r="Y8" s="34"/>
      <c r="Z8" s="34"/>
      <c r="AA8" s="34"/>
      <c r="AB8" s="34"/>
      <c r="AC8" s="34"/>
      <c r="AD8" s="35" t="str">
        <f>データ!$M$6</f>
        <v>非設置</v>
      </c>
      <c r="AE8" s="35"/>
      <c r="AF8" s="35"/>
      <c r="AG8" s="35"/>
      <c r="AH8" s="35"/>
      <c r="AI8" s="35"/>
      <c r="AJ8" s="35"/>
      <c r="AK8" s="3"/>
      <c r="AL8" s="36">
        <f>データ!S6</f>
        <v>5917</v>
      </c>
      <c r="AM8" s="36"/>
      <c r="AN8" s="36"/>
      <c r="AO8" s="36"/>
      <c r="AP8" s="36"/>
      <c r="AQ8" s="36"/>
      <c r="AR8" s="36"/>
      <c r="AS8" s="36"/>
      <c r="AT8" s="37">
        <f>データ!T6</f>
        <v>140.74</v>
      </c>
      <c r="AU8" s="37"/>
      <c r="AV8" s="37"/>
      <c r="AW8" s="37"/>
      <c r="AX8" s="37"/>
      <c r="AY8" s="37"/>
      <c r="AZ8" s="37"/>
      <c r="BA8" s="37"/>
      <c r="BB8" s="37">
        <f>データ!U6</f>
        <v>42.04</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19.62</v>
      </c>
      <c r="Q10" s="37"/>
      <c r="R10" s="37"/>
      <c r="S10" s="37"/>
      <c r="T10" s="37"/>
      <c r="U10" s="37"/>
      <c r="V10" s="37"/>
      <c r="W10" s="37">
        <f>データ!Q6</f>
        <v>106.01</v>
      </c>
      <c r="X10" s="37"/>
      <c r="Y10" s="37"/>
      <c r="Z10" s="37"/>
      <c r="AA10" s="37"/>
      <c r="AB10" s="37"/>
      <c r="AC10" s="37"/>
      <c r="AD10" s="36">
        <f>データ!R6</f>
        <v>2590</v>
      </c>
      <c r="AE10" s="36"/>
      <c r="AF10" s="36"/>
      <c r="AG10" s="36"/>
      <c r="AH10" s="36"/>
      <c r="AI10" s="36"/>
      <c r="AJ10" s="36"/>
      <c r="AK10" s="2"/>
      <c r="AL10" s="36">
        <f>データ!V6</f>
        <v>1144</v>
      </c>
      <c r="AM10" s="36"/>
      <c r="AN10" s="36"/>
      <c r="AO10" s="36"/>
      <c r="AP10" s="36"/>
      <c r="AQ10" s="36"/>
      <c r="AR10" s="36"/>
      <c r="AS10" s="36"/>
      <c r="AT10" s="37">
        <f>データ!W6</f>
        <v>0.42</v>
      </c>
      <c r="AU10" s="37"/>
      <c r="AV10" s="37"/>
      <c r="AW10" s="37"/>
      <c r="AX10" s="37"/>
      <c r="AY10" s="37"/>
      <c r="AZ10" s="37"/>
      <c r="BA10" s="37"/>
      <c r="BB10" s="37">
        <f>データ!X6</f>
        <v>2723.81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119</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【630.82】</v>
      </c>
      <c r="I86" s="12" t="str">
        <f>データ!CA6</f>
        <v>【97.81】</v>
      </c>
      <c r="J86" s="12" t="str">
        <f>データ!CL6</f>
        <v>【138.75】</v>
      </c>
      <c r="K86" s="12" t="str">
        <f>データ!CW6</f>
        <v>【58.94】</v>
      </c>
      <c r="L86" s="12" t="str">
        <f>データ!DH6</f>
        <v>【95.91】</v>
      </c>
      <c r="M86" s="12" t="s">
        <v>44</v>
      </c>
      <c r="N86" s="12" t="s">
        <v>45</v>
      </c>
      <c r="O86" s="12" t="str">
        <f>データ!EO6</f>
        <v>【0.22】</v>
      </c>
    </row>
  </sheetData>
  <sheetProtection algorithmName="SHA-512" hashValue="sBMfsb51j6KGjd1uV4NFCkdQ4cwh4JmLCaxSsdNx++j4k284HPCqSwfm5tYvICKDzJMBeVPBTiqm6oOd8p5NeQ==" saltValue="wohOmrhrOdCyEPEgcntsG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2" t="s">
        <v>55</v>
      </c>
      <c r="I3" s="73"/>
      <c r="J3" s="73"/>
      <c r="K3" s="73"/>
      <c r="L3" s="73"/>
      <c r="M3" s="73"/>
      <c r="N3" s="73"/>
      <c r="O3" s="73"/>
      <c r="P3" s="73"/>
      <c r="Q3" s="73"/>
      <c r="R3" s="73"/>
      <c r="S3" s="73"/>
      <c r="T3" s="73"/>
      <c r="U3" s="73"/>
      <c r="V3" s="73"/>
      <c r="W3" s="73"/>
      <c r="X3" s="74"/>
      <c r="Y3" s="78" t="s">
        <v>56</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57</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58</v>
      </c>
      <c r="B4" s="16"/>
      <c r="C4" s="16"/>
      <c r="D4" s="16"/>
      <c r="E4" s="16"/>
      <c r="F4" s="16"/>
      <c r="G4" s="16"/>
      <c r="H4" s="75"/>
      <c r="I4" s="76"/>
      <c r="J4" s="76"/>
      <c r="K4" s="76"/>
      <c r="L4" s="76"/>
      <c r="M4" s="76"/>
      <c r="N4" s="76"/>
      <c r="O4" s="76"/>
      <c r="P4" s="76"/>
      <c r="Q4" s="76"/>
      <c r="R4" s="76"/>
      <c r="S4" s="76"/>
      <c r="T4" s="76"/>
      <c r="U4" s="76"/>
      <c r="V4" s="76"/>
      <c r="W4" s="76"/>
      <c r="X4" s="77"/>
      <c r="Y4" s="71" t="s">
        <v>59</v>
      </c>
      <c r="Z4" s="71"/>
      <c r="AA4" s="71"/>
      <c r="AB4" s="71"/>
      <c r="AC4" s="71"/>
      <c r="AD4" s="71"/>
      <c r="AE4" s="71"/>
      <c r="AF4" s="71"/>
      <c r="AG4" s="71"/>
      <c r="AH4" s="71"/>
      <c r="AI4" s="71"/>
      <c r="AJ4" s="71" t="s">
        <v>60</v>
      </c>
      <c r="AK4" s="71"/>
      <c r="AL4" s="71"/>
      <c r="AM4" s="71"/>
      <c r="AN4" s="71"/>
      <c r="AO4" s="71"/>
      <c r="AP4" s="71"/>
      <c r="AQ4" s="71"/>
      <c r="AR4" s="71"/>
      <c r="AS4" s="71"/>
      <c r="AT4" s="71"/>
      <c r="AU4" s="71" t="s">
        <v>61</v>
      </c>
      <c r="AV4" s="71"/>
      <c r="AW4" s="71"/>
      <c r="AX4" s="71"/>
      <c r="AY4" s="71"/>
      <c r="AZ4" s="71"/>
      <c r="BA4" s="71"/>
      <c r="BB4" s="71"/>
      <c r="BC4" s="71"/>
      <c r="BD4" s="71"/>
      <c r="BE4" s="71"/>
      <c r="BF4" s="71" t="s">
        <v>62</v>
      </c>
      <c r="BG4" s="71"/>
      <c r="BH4" s="71"/>
      <c r="BI4" s="71"/>
      <c r="BJ4" s="71"/>
      <c r="BK4" s="71"/>
      <c r="BL4" s="71"/>
      <c r="BM4" s="71"/>
      <c r="BN4" s="71"/>
      <c r="BO4" s="71"/>
      <c r="BP4" s="71"/>
      <c r="BQ4" s="71" t="s">
        <v>63</v>
      </c>
      <c r="BR4" s="71"/>
      <c r="BS4" s="71"/>
      <c r="BT4" s="71"/>
      <c r="BU4" s="71"/>
      <c r="BV4" s="71"/>
      <c r="BW4" s="71"/>
      <c r="BX4" s="71"/>
      <c r="BY4" s="71"/>
      <c r="BZ4" s="71"/>
      <c r="CA4" s="71"/>
      <c r="CB4" s="71" t="s">
        <v>64</v>
      </c>
      <c r="CC4" s="71"/>
      <c r="CD4" s="71"/>
      <c r="CE4" s="71"/>
      <c r="CF4" s="71"/>
      <c r="CG4" s="71"/>
      <c r="CH4" s="71"/>
      <c r="CI4" s="71"/>
      <c r="CJ4" s="71"/>
      <c r="CK4" s="71"/>
      <c r="CL4" s="71"/>
      <c r="CM4" s="71" t="s">
        <v>65</v>
      </c>
      <c r="CN4" s="71"/>
      <c r="CO4" s="71"/>
      <c r="CP4" s="71"/>
      <c r="CQ4" s="71"/>
      <c r="CR4" s="71"/>
      <c r="CS4" s="71"/>
      <c r="CT4" s="71"/>
      <c r="CU4" s="71"/>
      <c r="CV4" s="71"/>
      <c r="CW4" s="71"/>
      <c r="CX4" s="71" t="s">
        <v>66</v>
      </c>
      <c r="CY4" s="71"/>
      <c r="CZ4" s="71"/>
      <c r="DA4" s="71"/>
      <c r="DB4" s="71"/>
      <c r="DC4" s="71"/>
      <c r="DD4" s="71"/>
      <c r="DE4" s="71"/>
      <c r="DF4" s="71"/>
      <c r="DG4" s="71"/>
      <c r="DH4" s="71"/>
      <c r="DI4" s="71" t="s">
        <v>67</v>
      </c>
      <c r="DJ4" s="71"/>
      <c r="DK4" s="71"/>
      <c r="DL4" s="71"/>
      <c r="DM4" s="71"/>
      <c r="DN4" s="71"/>
      <c r="DO4" s="71"/>
      <c r="DP4" s="71"/>
      <c r="DQ4" s="71"/>
      <c r="DR4" s="71"/>
      <c r="DS4" s="71"/>
      <c r="DT4" s="71" t="s">
        <v>68</v>
      </c>
      <c r="DU4" s="71"/>
      <c r="DV4" s="71"/>
      <c r="DW4" s="71"/>
      <c r="DX4" s="71"/>
      <c r="DY4" s="71"/>
      <c r="DZ4" s="71"/>
      <c r="EA4" s="71"/>
      <c r="EB4" s="71"/>
      <c r="EC4" s="71"/>
      <c r="ED4" s="71"/>
      <c r="EE4" s="71" t="s">
        <v>69</v>
      </c>
      <c r="EF4" s="71"/>
      <c r="EG4" s="71"/>
      <c r="EH4" s="71"/>
      <c r="EI4" s="71"/>
      <c r="EJ4" s="71"/>
      <c r="EK4" s="71"/>
      <c r="EL4" s="71"/>
      <c r="EM4" s="71"/>
      <c r="EN4" s="71"/>
      <c r="EO4" s="71"/>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2023</v>
      </c>
      <c r="C6" s="19">
        <f t="shared" ref="C6:X6" si="3">C7</f>
        <v>363871</v>
      </c>
      <c r="D6" s="19">
        <f t="shared" si="3"/>
        <v>47</v>
      </c>
      <c r="E6" s="19">
        <f t="shared" si="3"/>
        <v>17</v>
      </c>
      <c r="F6" s="19">
        <f t="shared" si="3"/>
        <v>1</v>
      </c>
      <c r="G6" s="19">
        <f t="shared" si="3"/>
        <v>0</v>
      </c>
      <c r="H6" s="19" t="str">
        <f t="shared" si="3"/>
        <v>徳島県　美波町</v>
      </c>
      <c r="I6" s="19" t="str">
        <f t="shared" si="3"/>
        <v>法非適用</v>
      </c>
      <c r="J6" s="19" t="str">
        <f t="shared" si="3"/>
        <v>下水道事業</v>
      </c>
      <c r="K6" s="19" t="str">
        <f t="shared" si="3"/>
        <v>公共下水道</v>
      </c>
      <c r="L6" s="19" t="str">
        <f t="shared" si="3"/>
        <v>Cc2</v>
      </c>
      <c r="M6" s="19" t="str">
        <f t="shared" si="3"/>
        <v>非設置</v>
      </c>
      <c r="N6" s="20" t="str">
        <f t="shared" si="3"/>
        <v>-</v>
      </c>
      <c r="O6" s="20" t="str">
        <f t="shared" si="3"/>
        <v>該当数値なし</v>
      </c>
      <c r="P6" s="20">
        <f t="shared" si="3"/>
        <v>19.62</v>
      </c>
      <c r="Q6" s="20">
        <f t="shared" si="3"/>
        <v>106.01</v>
      </c>
      <c r="R6" s="20">
        <f t="shared" si="3"/>
        <v>2590</v>
      </c>
      <c r="S6" s="20">
        <f t="shared" si="3"/>
        <v>5917</v>
      </c>
      <c r="T6" s="20">
        <f t="shared" si="3"/>
        <v>140.74</v>
      </c>
      <c r="U6" s="20">
        <f t="shared" si="3"/>
        <v>42.04</v>
      </c>
      <c r="V6" s="20">
        <f t="shared" si="3"/>
        <v>1144</v>
      </c>
      <c r="W6" s="20">
        <f t="shared" si="3"/>
        <v>0.42</v>
      </c>
      <c r="X6" s="20">
        <f t="shared" si="3"/>
        <v>2723.81</v>
      </c>
      <c r="Y6" s="21">
        <f>IF(Y7="",NA(),Y7)</f>
        <v>104.72</v>
      </c>
      <c r="Z6" s="21">
        <f t="shared" ref="Z6:AH6" si="4">IF(Z7="",NA(),Z7)</f>
        <v>103.15</v>
      </c>
      <c r="AA6" s="21">
        <f t="shared" si="4"/>
        <v>101.46</v>
      </c>
      <c r="AB6" s="21">
        <f t="shared" si="4"/>
        <v>99.63</v>
      </c>
      <c r="AC6" s="21">
        <f t="shared" si="4"/>
        <v>97.02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1001.3</v>
      </c>
      <c r="BL6" s="21">
        <f t="shared" si="7"/>
        <v>1050.51</v>
      </c>
      <c r="BM6" s="21">
        <f t="shared" si="7"/>
        <v>1102.01</v>
      </c>
      <c r="BN6" s="21">
        <f t="shared" si="7"/>
        <v>987.36</v>
      </c>
      <c r="BO6" s="21">
        <f t="shared" si="7"/>
        <v>1042.77</v>
      </c>
      <c r="BP6" s="20" t="str">
        <f>IF(BP7="","",IF(BP7="-","【-】","【"&amp;SUBSTITUTE(TEXT(BP7,"#,##0.00"),"-","△")&amp;"】"))</f>
        <v>【630.82】</v>
      </c>
      <c r="BQ6" s="21">
        <f>IF(BQ7="",NA(),BQ7)</f>
        <v>93.51</v>
      </c>
      <c r="BR6" s="21">
        <f t="shared" ref="BR6:BZ6" si="8">IF(BR7="",NA(),BR7)</f>
        <v>94.87</v>
      </c>
      <c r="BS6" s="21">
        <f t="shared" si="8"/>
        <v>91.79</v>
      </c>
      <c r="BT6" s="21">
        <f t="shared" si="8"/>
        <v>94.41</v>
      </c>
      <c r="BU6" s="21">
        <f t="shared" si="8"/>
        <v>86.43</v>
      </c>
      <c r="BV6" s="21">
        <f t="shared" si="8"/>
        <v>81.88</v>
      </c>
      <c r="BW6" s="21">
        <f t="shared" si="8"/>
        <v>82.65</v>
      </c>
      <c r="BX6" s="21">
        <f t="shared" si="8"/>
        <v>82.55</v>
      </c>
      <c r="BY6" s="21">
        <f t="shared" si="8"/>
        <v>83.55</v>
      </c>
      <c r="BZ6" s="21">
        <f t="shared" si="8"/>
        <v>84.48</v>
      </c>
      <c r="CA6" s="20" t="str">
        <f>IF(CA7="","",IF(CA7="-","【-】","【"&amp;SUBSTITUTE(TEXT(CA7,"#,##0.00"),"-","△")&amp;"】"))</f>
        <v>【97.81】</v>
      </c>
      <c r="CB6" s="21">
        <f>IF(CB7="",NA(),CB7)</f>
        <v>149.99</v>
      </c>
      <c r="CC6" s="21">
        <f t="shared" ref="CC6:CK6" si="9">IF(CC7="",NA(),CC7)</f>
        <v>150</v>
      </c>
      <c r="CD6" s="21">
        <f t="shared" si="9"/>
        <v>154.37</v>
      </c>
      <c r="CE6" s="21">
        <f t="shared" si="9"/>
        <v>150</v>
      </c>
      <c r="CF6" s="21">
        <f t="shared" si="9"/>
        <v>150.88999999999999</v>
      </c>
      <c r="CG6" s="21">
        <f t="shared" si="9"/>
        <v>187.55</v>
      </c>
      <c r="CH6" s="21">
        <f t="shared" si="9"/>
        <v>186.3</v>
      </c>
      <c r="CI6" s="21">
        <f t="shared" si="9"/>
        <v>188.38</v>
      </c>
      <c r="CJ6" s="21">
        <f t="shared" si="9"/>
        <v>185.98</v>
      </c>
      <c r="CK6" s="21">
        <f t="shared" si="9"/>
        <v>187.11</v>
      </c>
      <c r="CL6" s="20" t="str">
        <f>IF(CL7="","",IF(CL7="-","【-】","【"&amp;SUBSTITUTE(TEXT(CL7,"#,##0.00"),"-","△")&amp;"】"))</f>
        <v>【138.75】</v>
      </c>
      <c r="CM6" s="21">
        <f>IF(CM7="",NA(),CM7)</f>
        <v>22.87</v>
      </c>
      <c r="CN6" s="21">
        <f t="shared" ref="CN6:CV6" si="10">IF(CN7="",NA(),CN7)</f>
        <v>22.95</v>
      </c>
      <c r="CO6" s="21">
        <f t="shared" si="10"/>
        <v>25.23</v>
      </c>
      <c r="CP6" s="21">
        <f t="shared" si="10"/>
        <v>23.63</v>
      </c>
      <c r="CQ6" s="21">
        <f t="shared" si="10"/>
        <v>23.29</v>
      </c>
      <c r="CR6" s="21">
        <f t="shared" si="10"/>
        <v>50.94</v>
      </c>
      <c r="CS6" s="21">
        <f t="shared" si="10"/>
        <v>50.53</v>
      </c>
      <c r="CT6" s="21">
        <f t="shared" si="10"/>
        <v>51.42</v>
      </c>
      <c r="CU6" s="21">
        <f t="shared" si="10"/>
        <v>48.95</v>
      </c>
      <c r="CV6" s="21">
        <f t="shared" si="10"/>
        <v>49.28</v>
      </c>
      <c r="CW6" s="20" t="str">
        <f>IF(CW7="","",IF(CW7="-","【-】","【"&amp;SUBSTITUTE(TEXT(CW7,"#,##0.00"),"-","△")&amp;"】"))</f>
        <v>【58.94】</v>
      </c>
      <c r="CX6" s="21">
        <f>IF(CX7="",NA(),CX7)</f>
        <v>73.16</v>
      </c>
      <c r="CY6" s="21">
        <f t="shared" ref="CY6:DG6" si="11">IF(CY7="",NA(),CY7)</f>
        <v>70.98</v>
      </c>
      <c r="CZ6" s="21">
        <f t="shared" si="11"/>
        <v>68.56</v>
      </c>
      <c r="DA6" s="21">
        <f t="shared" si="11"/>
        <v>66.67</v>
      </c>
      <c r="DB6" s="21">
        <f t="shared" si="11"/>
        <v>67.05</v>
      </c>
      <c r="DC6" s="21">
        <f t="shared" si="11"/>
        <v>82.55</v>
      </c>
      <c r="DD6" s="21">
        <f t="shared" si="11"/>
        <v>82.08</v>
      </c>
      <c r="DE6" s="21">
        <f t="shared" si="11"/>
        <v>81.34</v>
      </c>
      <c r="DF6" s="21">
        <f t="shared" si="11"/>
        <v>81.14</v>
      </c>
      <c r="DG6" s="21">
        <f t="shared" si="11"/>
        <v>79.7</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0.15</v>
      </c>
      <c r="EK6" s="21">
        <f t="shared" si="14"/>
        <v>1.65</v>
      </c>
      <c r="EL6" s="21">
        <f t="shared" si="14"/>
        <v>0.14000000000000001</v>
      </c>
      <c r="EM6" s="21">
        <f t="shared" si="14"/>
        <v>0.08</v>
      </c>
      <c r="EN6" s="21">
        <f t="shared" si="14"/>
        <v>0.57999999999999996</v>
      </c>
      <c r="EO6" s="20" t="str">
        <f>IF(EO7="","",IF(EO7="-","【-】","【"&amp;SUBSTITUTE(TEXT(EO7,"#,##0.00"),"-","△")&amp;"】"))</f>
        <v>【0.22】</v>
      </c>
    </row>
    <row r="7" spans="1:145" s="22" customFormat="1" x14ac:dyDescent="0.15">
      <c r="A7" s="14"/>
      <c r="B7" s="23">
        <v>2023</v>
      </c>
      <c r="C7" s="23">
        <v>363871</v>
      </c>
      <c r="D7" s="23">
        <v>47</v>
      </c>
      <c r="E7" s="23">
        <v>17</v>
      </c>
      <c r="F7" s="23">
        <v>1</v>
      </c>
      <c r="G7" s="23">
        <v>0</v>
      </c>
      <c r="H7" s="23" t="s">
        <v>99</v>
      </c>
      <c r="I7" s="23" t="s">
        <v>100</v>
      </c>
      <c r="J7" s="23" t="s">
        <v>101</v>
      </c>
      <c r="K7" s="23" t="s">
        <v>102</v>
      </c>
      <c r="L7" s="23" t="s">
        <v>103</v>
      </c>
      <c r="M7" s="23" t="s">
        <v>104</v>
      </c>
      <c r="N7" s="24" t="s">
        <v>105</v>
      </c>
      <c r="O7" s="24" t="s">
        <v>106</v>
      </c>
      <c r="P7" s="24">
        <v>19.62</v>
      </c>
      <c r="Q7" s="24">
        <v>106.01</v>
      </c>
      <c r="R7" s="24">
        <v>2590</v>
      </c>
      <c r="S7" s="24">
        <v>5917</v>
      </c>
      <c r="T7" s="24">
        <v>140.74</v>
      </c>
      <c r="U7" s="24">
        <v>42.04</v>
      </c>
      <c r="V7" s="24">
        <v>1144</v>
      </c>
      <c r="W7" s="24">
        <v>0.42</v>
      </c>
      <c r="X7" s="24">
        <v>2723.81</v>
      </c>
      <c r="Y7" s="24">
        <v>104.72</v>
      </c>
      <c r="Z7" s="24">
        <v>103.15</v>
      </c>
      <c r="AA7" s="24">
        <v>101.46</v>
      </c>
      <c r="AB7" s="24">
        <v>99.63</v>
      </c>
      <c r="AC7" s="24">
        <v>97.02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1001.3</v>
      </c>
      <c r="BL7" s="24">
        <v>1050.51</v>
      </c>
      <c r="BM7" s="24">
        <v>1102.01</v>
      </c>
      <c r="BN7" s="24">
        <v>987.36</v>
      </c>
      <c r="BO7" s="24">
        <v>1042.77</v>
      </c>
      <c r="BP7" s="24">
        <v>630.82000000000005</v>
      </c>
      <c r="BQ7" s="24">
        <v>93.51</v>
      </c>
      <c r="BR7" s="24">
        <v>94.87</v>
      </c>
      <c r="BS7" s="24">
        <v>91.79</v>
      </c>
      <c r="BT7" s="24">
        <v>94.41</v>
      </c>
      <c r="BU7" s="24">
        <v>86.43</v>
      </c>
      <c r="BV7" s="24">
        <v>81.88</v>
      </c>
      <c r="BW7" s="24">
        <v>82.65</v>
      </c>
      <c r="BX7" s="24">
        <v>82.55</v>
      </c>
      <c r="BY7" s="24">
        <v>83.55</v>
      </c>
      <c r="BZ7" s="24">
        <v>84.48</v>
      </c>
      <c r="CA7" s="24">
        <v>97.81</v>
      </c>
      <c r="CB7" s="24">
        <v>149.99</v>
      </c>
      <c r="CC7" s="24">
        <v>150</v>
      </c>
      <c r="CD7" s="24">
        <v>154.37</v>
      </c>
      <c r="CE7" s="24">
        <v>150</v>
      </c>
      <c r="CF7" s="24">
        <v>150.88999999999999</v>
      </c>
      <c r="CG7" s="24">
        <v>187.55</v>
      </c>
      <c r="CH7" s="24">
        <v>186.3</v>
      </c>
      <c r="CI7" s="24">
        <v>188.38</v>
      </c>
      <c r="CJ7" s="24">
        <v>185.98</v>
      </c>
      <c r="CK7" s="24">
        <v>187.11</v>
      </c>
      <c r="CL7" s="24">
        <v>138.75</v>
      </c>
      <c r="CM7" s="24">
        <v>22.87</v>
      </c>
      <c r="CN7" s="24">
        <v>22.95</v>
      </c>
      <c r="CO7" s="24">
        <v>25.23</v>
      </c>
      <c r="CP7" s="24">
        <v>23.63</v>
      </c>
      <c r="CQ7" s="24">
        <v>23.29</v>
      </c>
      <c r="CR7" s="24">
        <v>50.94</v>
      </c>
      <c r="CS7" s="24">
        <v>50.53</v>
      </c>
      <c r="CT7" s="24">
        <v>51.42</v>
      </c>
      <c r="CU7" s="24">
        <v>48.95</v>
      </c>
      <c r="CV7" s="24">
        <v>49.28</v>
      </c>
      <c r="CW7" s="24">
        <v>58.94</v>
      </c>
      <c r="CX7" s="24">
        <v>73.16</v>
      </c>
      <c r="CY7" s="24">
        <v>70.98</v>
      </c>
      <c r="CZ7" s="24">
        <v>68.56</v>
      </c>
      <c r="DA7" s="24">
        <v>66.67</v>
      </c>
      <c r="DB7" s="24">
        <v>67.05</v>
      </c>
      <c r="DC7" s="24">
        <v>82.55</v>
      </c>
      <c r="DD7" s="24">
        <v>82.08</v>
      </c>
      <c r="DE7" s="24">
        <v>81.34</v>
      </c>
      <c r="DF7" s="24">
        <v>81.14</v>
      </c>
      <c r="DG7" s="24">
        <v>79.7</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0.15</v>
      </c>
      <c r="EK7" s="24">
        <v>1.65</v>
      </c>
      <c r="EL7" s="24">
        <v>0.14000000000000001</v>
      </c>
      <c r="EM7" s="24">
        <v>0.08</v>
      </c>
      <c r="EN7" s="24">
        <v>0.57999999999999996</v>
      </c>
      <c r="EO7" s="24">
        <v>0.22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dcterms:created xsi:type="dcterms:W3CDTF">2025-01-24T07:29:05Z</dcterms:created>
  <dcterms:modified xsi:type="dcterms:W3CDTF">2025-02-17T01:37:50Z</dcterms:modified>
  <cp:category/>
</cp:coreProperties>
</file>