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8-01［非適］下水道（公共）\"/>
    </mc:Choice>
  </mc:AlternateContent>
  <xr:revisionPtr revIDLastSave="0" documentId="13_ncr:1_{092903A7-58BB-48C4-867F-00E1378968CE}" xr6:coauthVersionLast="47" xr6:coauthVersionMax="47" xr10:uidLastSave="{00000000-0000-0000-0000-000000000000}"/>
  <workbookProtection workbookAlgorithmName="SHA-512" workbookHashValue="D+Td8PQ48TPYAvRvk7j6LU/bCKNJ52TGyr+Cv8t5X1+Vf/6Q/VC+HUkzKUp+UEQa18KB5ewJJdpnn9sKEt73Ag==" workbookSaltValue="rB1L9nv2NWCxPrktEcw7C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P10" i="4"/>
  <c r="B10" i="4"/>
  <c r="AD8" i="4"/>
  <c r="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<sst xmlns="http://schemas.openxmlformats.org/spreadsheetml/2006/main" count="236" uniqueCount="120">
  <si>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</si>
  <si>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</si>
  <si>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</si>
  <si>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</si>
  <si>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</si>
  <si>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</si>
  <si>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</si>
  <si>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</si>
  <si>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</si>
  <si>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</si>
  <si>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</si>
  <si>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</si>
  <si>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</si>
  <si>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</si>
  <si>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</si>
  <si>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</si>
  <si>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</si>
  <si>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</si>
  <si>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</si>
  <si>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</si>
  <si>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</si>
  <si>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</si>
  <si>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</si>
  <si>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</si>
  <si>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</si>
  <si>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</si>
  <si>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</si>
  <si>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</si>
  <si>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</si>
  <si>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</si>
  <si>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</si>
  <si>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</si>
  <si>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</si>
  <si>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</si>
  <si>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</si>
  <si>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</si>
  <si>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</si>
  <si>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</si>
  <si>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</si>
  <si>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</si>
  <si>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</si>
  <si>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</si>
  <si>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</si>
  <si>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</si>
  <si>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</si>
  <si>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</si>
  <si>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</si>
  <si>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</si>
  <si>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</si>
  <si>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</si>
  <si>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</si>
  <si>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</si>
  <si>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</si>
  <si>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</si>
  <si>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</si>
  <si>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</si>
  <si>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</si>
  <si>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</si>
  <si>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</si>
  <si>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</si>
  <si>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</si>
  <si>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</si>
  <si>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</si>
  <si>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</si>
  <si>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</si>
  <si>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</si>
  <si>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</si>
  <si>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</si>
  <si>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</si>
  <si>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</si>
  <si>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</si>
  <si>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</si>
  <si>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</si>
  <si>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</si>
  <si>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</si>
  <si>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</si>
  <si>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</si>
  <si>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</si>
  <si>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</si>
  <si>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</si>
  <si>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</si>
  <si>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</si>
  <si>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</si>
  <si>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</si>
  <si>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</si>
  <si>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</si>
  <si>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</si>
  <si>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</si>
  <si>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</si>
  <si>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</si>
  <si>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</si>
  <si>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</si>
  <si>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</si>
  <si>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</si>
  <si>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</si>
  <si>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</si>
  <si>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</si>
  <si>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</si>
  <si>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</si>
  <si>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</si>
  <si>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</si>
  <si>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</si>
  <si>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</si>
  <si>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</si>
  <si>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</si>
  <si>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</si>
  <si>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</si>
  <si>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</si>
  <si>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</si>
  <si>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</si>
  <si>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</si>
  <si>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</si>
  <si>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</si>
  <si>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</si>
  <si>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</si>
  <si>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</si>
  <si>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</si>
  <si>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収益的収支比率が100％を割り、年々悪化傾向である。更には使用料以外の収入である一般会計からの繰入金に依存していることから、厳しい運営状況が続いている。
　経費回収率は90％を超えており、類似団体平均値よりも高い数値で遷移したが、令和5年度で大規模な事業を行ったため、全国平均並みまで悪化した。汚水処理原価は比較的低く抑えられている。
　施設利用率は類似団体平均値と比較して低く、施設の処理能力に余裕がある。
　水洗化率についても、伸び悩んでおり、接続数を増やす取り組みが必要である。</t>
    <phoneticPr fontId="4"/>
  </si>
  <si>
    <t>　供用開始が平成17年と新しいため、管渠の更新、老朽化対策は、今のところ必要とされていない。
　処理場及びマンホールポンプ等の機器類は、計画的に更新していく必要がある。
しかしながら、徐々に対応年数が経過するものがあるため、適切な時期に更新していく必要がある。</t>
    <phoneticPr fontId="4"/>
  </si>
  <si>
    <t>　おおむね健全であると認められる。しかし、一般会計からの繰入金に依存しているため、引き続き効率的な経営に努める必要がある。
　施設の処理能力に余裕があるため、汚水処理エリアを計画的に広げていく必要がある。
　計画的な汚泥処理に取り組み、維持管理費の低減に努める必要がある。
大規模事業についても、自治体の規模やニーズ、接続数の予想推移などを確認しながら費用対効果の高い設備投資を行う必要がある。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</si>
</sst>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BB-433F-AA81-A181708D3A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EFBB-433F-AA81-A181708D3A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104.72</c:v>
                </c:pt>
                <c:pt idx="1">
                  <c:v>103.15</c:v>
                </c:pt>
                <c:pt idx="2">
                  <c:v>101.46</c:v>
                </c:pt>
                <c:pt idx="3">
                  <c:v>99.63</c:v>
                </c:pt>
                <c:pt idx="4">
                  <c:v>97.02</c:v>
                </c:pt>
              </c:numCache>
            </c:numRef>
          </c:val>
          <c:extLst>
            <c:ext xmlns:c16="http://schemas.microsoft.com/office/drawing/2014/chart" uri="{C3380CC4-5D6E-409C-BE32-E72D297353CC}">
              <c16:uniqueId val="{00000000-B17A-424C-A105-AA92187CA4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A-424C-A105-AA92187CA4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B2-4314-8CA3-49A53BEA6F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2-4314-8CA3-49A53BEA6F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46-4212-B237-F85F991AB9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46-4212-B237-F85F991AB9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82-466B-9372-93D8AC8EB4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82-466B-9372-93D8AC8EB4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E-40BD-B938-A7E02FB1AF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E-40BD-B938-A7E02FB1AF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82-4125-99BA-9FBBC8FF82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C982-4125-99BA-9FBBC8FF82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93.51</c:v>
                </c:pt>
                <c:pt idx="1">
                  <c:v>94.87</c:v>
                </c:pt>
                <c:pt idx="2">
                  <c:v>91.79</c:v>
                </c:pt>
                <c:pt idx="3">
                  <c:v>94.41</c:v>
                </c:pt>
                <c:pt idx="4">
                  <c:v>86.43</c:v>
                </c:pt>
              </c:numCache>
            </c:numRef>
          </c:val>
          <c:extLst>
            <c:ext xmlns:c16="http://schemas.microsoft.com/office/drawing/2014/chart" uri="{C3380CC4-5D6E-409C-BE32-E72D297353CC}">
              <c16:uniqueId val="{00000000-17CE-489C-BB19-5ECC148E00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17CE-489C-BB19-5ECC148E00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149.99</c:v>
                </c:pt>
                <c:pt idx="1">
                  <c:v>150</c:v>
                </c:pt>
                <c:pt idx="2">
                  <c:v>154.37</c:v>
                </c:pt>
                <c:pt idx="3">
                  <c:v>150</c:v>
                </c:pt>
                <c:pt idx="4">
                  <c:v>150.88999999999999</c:v>
                </c:pt>
              </c:numCache>
            </c:numRef>
          </c:val>
          <c:extLst>
            <c:ext xmlns:c16="http://schemas.microsoft.com/office/drawing/2014/chart" uri="{C3380CC4-5D6E-409C-BE32-E72D297353CC}">
              <c16:uniqueId val="{00000000-5B07-49CA-9B87-1575851632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5B07-49CA-9B87-1575851632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22.87</c:v>
                </c:pt>
                <c:pt idx="1">
                  <c:v>22.95</c:v>
                </c:pt>
                <c:pt idx="2">
                  <c:v>25.23</c:v>
                </c:pt>
                <c:pt idx="3">
                  <c:v>23.63</c:v>
                </c:pt>
                <c:pt idx="4">
                  <c:v>23.29</c:v>
                </c:pt>
              </c:numCache>
            </c:numRef>
          </c:val>
          <c:extLst>
            <c:ext xmlns:c16="http://schemas.microsoft.com/office/drawing/2014/chart" uri="{C3380CC4-5D6E-409C-BE32-E72D297353CC}">
              <c16:uniqueId val="{00000000-39A3-4309-A1C2-F259B1F9CD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39A3-4309-A1C2-F259B1F9CD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73.16</c:v>
                </c:pt>
                <c:pt idx="1">
                  <c:v>70.98</c:v>
                </c:pt>
                <c:pt idx="2">
                  <c:v>68.56</c:v>
                </c:pt>
                <c:pt idx="3">
                  <c:v>66.67</c:v>
                </c:pt>
                <c:pt idx="4">
                  <c:v>67.05</c:v>
                </c:pt>
              </c:numCache>
            </c:numRef>
          </c:val>
          <c:extLst>
            <c:ext xmlns:c16="http://schemas.microsoft.com/office/drawing/2014/chart" uri="{C3380CC4-5D6E-409C-BE32-E72D297353CC}">
              <c16:uniqueId val="{00000000-B461-4D07-B8FD-8FCDAA5230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B461-4D07-B8FD-8FCDAA5230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CD64" sqref="CD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美波町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5917</v>
      </c>
      <c r="AM8" s="36"/>
      <c r="AN8" s="36"/>
      <c r="AO8" s="36"/>
      <c r="AP8" s="36"/>
      <c r="AQ8" s="36"/>
      <c r="AR8" s="36"/>
      <c r="AS8" s="36"/>
      <c r="AT8" s="37">
        <f>データ!T6</f>
        <v>140.74</v>
      </c>
      <c r="AU8" s="37"/>
      <c r="AV8" s="37"/>
      <c r="AW8" s="37"/>
      <c r="AX8" s="37"/>
      <c r="AY8" s="37"/>
      <c r="AZ8" s="37"/>
      <c r="BA8" s="37"/>
      <c r="BB8" s="37">
        <f>データ!U6</f>
        <v>42.04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19.62</v>
      </c>
      <c r="Q10" s="37"/>
      <c r="R10" s="37"/>
      <c r="S10" s="37"/>
      <c r="T10" s="37"/>
      <c r="U10" s="37"/>
      <c r="V10" s="37"/>
      <c r="W10" s="37">
        <f>データ!Q6</f>
        <v>106.01</v>
      </c>
      <c r="X10" s="37"/>
      <c r="Y10" s="37"/>
      <c r="Z10" s="37"/>
      <c r="AA10" s="37"/>
      <c r="AB10" s="37"/>
      <c r="AC10" s="37"/>
      <c r="AD10" s="36">
        <f>データ!R6</f>
        <v>2590</v>
      </c>
      <c r="AE10" s="36"/>
      <c r="AF10" s="36"/>
      <c r="AG10" s="36"/>
      <c r="AH10" s="36"/>
      <c r="AI10" s="36"/>
      <c r="AJ10" s="36"/>
      <c r="AK10" s="2"/>
      <c r="AL10" s="36">
        <f>データ!V6</f>
        <v>1144</v>
      </c>
      <c r="AM10" s="36"/>
      <c r="AN10" s="36"/>
      <c r="AO10" s="36"/>
      <c r="AP10" s="36"/>
      <c r="AQ10" s="36"/>
      <c r="AR10" s="36"/>
      <c r="AS10" s="36"/>
      <c r="AT10" s="37">
        <f>データ!W6</f>
        <v>0.42</v>
      </c>
      <c r="AU10" s="37"/>
      <c r="AV10" s="37"/>
      <c r="AW10" s="37"/>
      <c r="AX10" s="37"/>
      <c r="AY10" s="37"/>
      <c r="AZ10" s="37"/>
      <c r="BA10" s="37"/>
      <c r="BB10" s="37">
        <f>データ!X6</f>
        <v>2723.81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44</v>
      </c>
      <c r="N86" s="12" t="s">
        <v>45</v>
      </c>
      <c r="O86" s="12" t="str">
        <f>データ!EO6</f>
        <v>【0.22】</v>
      </c>
    </row>
  </sheetData>
  <sheetProtection algorithmName="SHA-512" hashValue="sBMfsb51j6KGjd1uV4NFCkdQ4cwh4JmLCaxSsdNx++j4k284HPCqSwfm5tYvICKDzJMBeVPBTiqm6oOd8p5NeQ==" saltValue="wohOmrhrOdCyEPEgcntsG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363871</v>
      </c>
      <c r="D6" s="19">
        <f t="shared" si="3"/>
        <v>47</v>
      </c>
      <c r="E6" s="19">
        <f t="shared" si="3"/>
        <v>17</v>
      </c>
      <c r="F6" s="19">
        <f t="shared" si="3"/>
        <v>1</v>
      </c>
      <c r="G6" s="19">
        <f t="shared" si="3"/>
        <v>0</v>
      </c>
      <c r="H6" s="19" t="str">
        <f t="shared" si="3"/>
        <v>徳島県　美波町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19.62</v>
      </c>
      <c r="Q6" s="20">
        <f t="shared" si="3"/>
        <v>106.01</v>
      </c>
      <c r="R6" s="20">
        <f t="shared" si="3"/>
        <v>2590</v>
      </c>
      <c r="S6" s="20">
        <f t="shared" si="3"/>
        <v>5917</v>
      </c>
      <c r="T6" s="20">
        <f t="shared" si="3"/>
        <v>140.74</v>
      </c>
      <c r="U6" s="20">
        <f t="shared" si="3"/>
        <v>42.04</v>
      </c>
      <c r="V6" s="20">
        <f t="shared" si="3"/>
        <v>1144</v>
      </c>
      <c r="W6" s="20">
        <f t="shared" si="3"/>
        <v>0.42</v>
      </c>
      <c r="X6" s="20">
        <f t="shared" si="3"/>
        <v>2723.81</v>
      </c>
      <c r="Y6" s="21">
        <f>IF(Y7="",NA(),Y7)</f>
        <v>104.72</v>
      </c>
      <c r="Z6" s="21">
        <f t="shared" ref="Z6:AH6" si="4">IF(Z7="",NA(),Z7)</f>
        <v>103.15</v>
      </c>
      <c r="AA6" s="21">
        <f t="shared" si="4"/>
        <v>101.46</v>
      </c>
      <c r="AB6" s="21">
        <f t="shared" si="4"/>
        <v>99.63</v>
      </c>
      <c r="AC6" s="21">
        <f t="shared" si="4"/>
        <v>97.02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1001.3</v>
      </c>
      <c r="BL6" s="21">
        <f t="shared" si="7"/>
        <v>1050.51</v>
      </c>
      <c r="BM6" s="21">
        <f t="shared" si="7"/>
        <v>1102.01</v>
      </c>
      <c r="BN6" s="21">
        <f t="shared" si="7"/>
        <v>987.36</v>
      </c>
      <c r="BO6" s="21">
        <f t="shared" si="7"/>
        <v>1042.77</v>
      </c>
      <c r="BP6" s="20" t="str">
        <f>IF(BP7="","",IF(BP7="-","【-】","【"&amp;SUBSTITUTE(TEXT(BP7,"#,##0.00"),"-","△")&amp;"】"))</f>
        <v>【630.82】</v>
      </c>
      <c r="BQ6" s="21">
        <f>IF(BQ7="",NA(),BQ7)</f>
        <v>93.51</v>
      </c>
      <c r="BR6" s="21">
        <f t="shared" ref="BR6:BZ6" si="8">IF(BR7="",NA(),BR7)</f>
        <v>94.87</v>
      </c>
      <c r="BS6" s="21">
        <f t="shared" si="8"/>
        <v>91.79</v>
      </c>
      <c r="BT6" s="21">
        <f t="shared" si="8"/>
        <v>94.41</v>
      </c>
      <c r="BU6" s="21">
        <f t="shared" si="8"/>
        <v>86.43</v>
      </c>
      <c r="BV6" s="21">
        <f t="shared" si="8"/>
        <v>81.88</v>
      </c>
      <c r="BW6" s="21">
        <f t="shared" si="8"/>
        <v>82.65</v>
      </c>
      <c r="BX6" s="21">
        <f t="shared" si="8"/>
        <v>82.55</v>
      </c>
      <c r="BY6" s="21">
        <f t="shared" si="8"/>
        <v>83.55</v>
      </c>
      <c r="BZ6" s="21">
        <f t="shared" si="8"/>
        <v>84.48</v>
      </c>
      <c r="CA6" s="20" t="str">
        <f>IF(CA7="","",IF(CA7="-","【-】","【"&amp;SUBSTITUTE(TEXT(CA7,"#,##0.00"),"-","△")&amp;"】"))</f>
        <v>【97.81】</v>
      </c>
      <c r="CB6" s="21">
        <f>IF(CB7="",NA(),CB7)</f>
        <v>149.99</v>
      </c>
      <c r="CC6" s="21">
        <f t="shared" ref="CC6:CK6" si="9">IF(CC7="",NA(),CC7)</f>
        <v>150</v>
      </c>
      <c r="CD6" s="21">
        <f t="shared" si="9"/>
        <v>154.37</v>
      </c>
      <c r="CE6" s="21">
        <f t="shared" si="9"/>
        <v>150</v>
      </c>
      <c r="CF6" s="21">
        <f t="shared" si="9"/>
        <v>150.88999999999999</v>
      </c>
      <c r="CG6" s="21">
        <f t="shared" si="9"/>
        <v>187.55</v>
      </c>
      <c r="CH6" s="21">
        <f t="shared" si="9"/>
        <v>186.3</v>
      </c>
      <c r="CI6" s="21">
        <f t="shared" si="9"/>
        <v>188.38</v>
      </c>
      <c r="CJ6" s="21">
        <f t="shared" si="9"/>
        <v>185.98</v>
      </c>
      <c r="CK6" s="21">
        <f t="shared" si="9"/>
        <v>187.11</v>
      </c>
      <c r="CL6" s="20" t="str">
        <f>IF(CL7="","",IF(CL7="-","【-】","【"&amp;SUBSTITUTE(TEXT(CL7,"#,##0.00"),"-","△")&amp;"】"))</f>
        <v>【138.75】</v>
      </c>
      <c r="CM6" s="21">
        <f>IF(CM7="",NA(),CM7)</f>
        <v>22.87</v>
      </c>
      <c r="CN6" s="21">
        <f t="shared" ref="CN6:CV6" si="10">IF(CN7="",NA(),CN7)</f>
        <v>22.95</v>
      </c>
      <c r="CO6" s="21">
        <f t="shared" si="10"/>
        <v>25.23</v>
      </c>
      <c r="CP6" s="21">
        <f t="shared" si="10"/>
        <v>23.63</v>
      </c>
      <c r="CQ6" s="21">
        <f t="shared" si="10"/>
        <v>23.29</v>
      </c>
      <c r="CR6" s="21">
        <f t="shared" si="10"/>
        <v>50.94</v>
      </c>
      <c r="CS6" s="21">
        <f t="shared" si="10"/>
        <v>50.53</v>
      </c>
      <c r="CT6" s="21">
        <f t="shared" si="10"/>
        <v>51.42</v>
      </c>
      <c r="CU6" s="21">
        <f t="shared" si="10"/>
        <v>48.95</v>
      </c>
      <c r="CV6" s="21">
        <f t="shared" si="10"/>
        <v>49.28</v>
      </c>
      <c r="CW6" s="20" t="str">
        <f>IF(CW7="","",IF(CW7="-","【-】","【"&amp;SUBSTITUTE(TEXT(CW7,"#,##0.00"),"-","△")&amp;"】"))</f>
        <v>【58.94】</v>
      </c>
      <c r="CX6" s="21">
        <f>IF(CX7="",NA(),CX7)</f>
        <v>73.16</v>
      </c>
      <c r="CY6" s="21">
        <f t="shared" ref="CY6:DG6" si="11">IF(CY7="",NA(),CY7)</f>
        <v>70.98</v>
      </c>
      <c r="CZ6" s="21">
        <f t="shared" si="11"/>
        <v>68.56</v>
      </c>
      <c r="DA6" s="21">
        <f t="shared" si="11"/>
        <v>66.67</v>
      </c>
      <c r="DB6" s="21">
        <f t="shared" si="11"/>
        <v>67.05</v>
      </c>
      <c r="DC6" s="21">
        <f t="shared" si="11"/>
        <v>82.55</v>
      </c>
      <c r="DD6" s="21">
        <f t="shared" si="11"/>
        <v>82.08</v>
      </c>
      <c r="DE6" s="21">
        <f t="shared" si="11"/>
        <v>81.34</v>
      </c>
      <c r="DF6" s="21">
        <f t="shared" si="11"/>
        <v>81.14</v>
      </c>
      <c r="DG6" s="21">
        <f t="shared" si="11"/>
        <v>79.7</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5" s="22" customFormat="1" x14ac:dyDescent="0.15">
      <c r="A7" s="14"/>
      <c r="B7" s="23">
        <v>2023</v>
      </c>
      <c r="C7" s="23">
        <v>363871</v>
      </c>
      <c r="D7" s="23">
        <v>47</v>
      </c>
      <c r="E7" s="23">
        <v>17</v>
      </c>
      <c r="F7" s="23">
        <v>1</v>
      </c>
      <c r="G7" s="23">
        <v>0</v>
      </c>
      <c r="H7" s="23" t="s">
        <v>99</v>
      </c>
      <c r="I7" s="23" t="s">
        <v>100</v>
      </c>
      <c r="J7" s="23" t="s">
        <v>101</v>
      </c>
      <c r="K7" s="23" t="s">
        <v>102</v>
      </c>
      <c r="L7" s="23" t="s">
        <v>103</v>
      </c>
      <c r="M7" s="23" t="s">
        <v>104</v>
      </c>
      <c r="N7" s="24" t="s">
        <v>105</v>
      </c>
      <c r="O7" s="24" t="s">
        <v>106</v>
      </c>
      <c r="P7" s="24">
        <v>19.62</v>
      </c>
      <c r="Q7" s="24">
        <v>106.01</v>
      </c>
      <c r="R7" s="24">
        <v>2590</v>
      </c>
      <c r="S7" s="24">
        <v>5917</v>
      </c>
      <c r="T7" s="24">
        <v>140.74</v>
      </c>
      <c r="U7" s="24">
        <v>42.04</v>
      </c>
      <c r="V7" s="24">
        <v>1144</v>
      </c>
      <c r="W7" s="24">
        <v>0.42</v>
      </c>
      <c r="X7" s="24">
        <v>2723.81</v>
      </c>
      <c r="Y7" s="24">
        <v>104.72</v>
      </c>
      <c r="Z7" s="24">
        <v>103.15</v>
      </c>
      <c r="AA7" s="24">
        <v>101.46</v>
      </c>
      <c r="AB7" s="24">
        <v>99.63</v>
      </c>
      <c r="AC7" s="24">
        <v>97.02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1001.3</v>
      </c>
      <c r="BL7" s="24">
        <v>1050.51</v>
      </c>
      <c r="BM7" s="24">
        <v>1102.01</v>
      </c>
      <c r="BN7" s="24">
        <v>987.36</v>
      </c>
      <c r="BO7" s="24">
        <v>1042.77</v>
      </c>
      <c r="BP7" s="24">
        <v>630.82000000000005</v>
      </c>
      <c r="BQ7" s="24">
        <v>93.51</v>
      </c>
      <c r="BR7" s="24">
        <v>94.87</v>
      </c>
      <c r="BS7" s="24">
        <v>91.79</v>
      </c>
      <c r="BT7" s="24">
        <v>94.41</v>
      </c>
      <c r="BU7" s="24">
        <v>86.43</v>
      </c>
      <c r="BV7" s="24">
        <v>81.88</v>
      </c>
      <c r="BW7" s="24">
        <v>82.65</v>
      </c>
      <c r="BX7" s="24">
        <v>82.55</v>
      </c>
      <c r="BY7" s="24">
        <v>83.55</v>
      </c>
      <c r="BZ7" s="24">
        <v>84.48</v>
      </c>
      <c r="CA7" s="24">
        <v>97.81</v>
      </c>
      <c r="CB7" s="24">
        <v>149.99</v>
      </c>
      <c r="CC7" s="24">
        <v>150</v>
      </c>
      <c r="CD7" s="24">
        <v>154.37</v>
      </c>
      <c r="CE7" s="24">
        <v>150</v>
      </c>
      <c r="CF7" s="24">
        <v>150.88999999999999</v>
      </c>
      <c r="CG7" s="24">
        <v>187.55</v>
      </c>
      <c r="CH7" s="24">
        <v>186.3</v>
      </c>
      <c r="CI7" s="24">
        <v>188.38</v>
      </c>
      <c r="CJ7" s="24">
        <v>185.98</v>
      </c>
      <c r="CK7" s="24">
        <v>187.11</v>
      </c>
      <c r="CL7" s="24">
        <v>138.75</v>
      </c>
      <c r="CM7" s="24">
        <v>22.87</v>
      </c>
      <c r="CN7" s="24">
        <v>22.95</v>
      </c>
      <c r="CO7" s="24">
        <v>25.23</v>
      </c>
      <c r="CP7" s="24">
        <v>23.63</v>
      </c>
      <c r="CQ7" s="24">
        <v>23.29</v>
      </c>
      <c r="CR7" s="24">
        <v>50.94</v>
      </c>
      <c r="CS7" s="24">
        <v>50.53</v>
      </c>
      <c r="CT7" s="24">
        <v>51.42</v>
      </c>
      <c r="CU7" s="24">
        <v>48.95</v>
      </c>
      <c r="CV7" s="24">
        <v>49.28</v>
      </c>
      <c r="CW7" s="24">
        <v>58.94</v>
      </c>
      <c r="CX7" s="24">
        <v>73.16</v>
      </c>
      <c r="CY7" s="24">
        <v>70.98</v>
      </c>
      <c r="CZ7" s="24">
        <v>68.56</v>
      </c>
      <c r="DA7" s="24">
        <v>66.67</v>
      </c>
      <c r="DB7" s="24">
        <v>67.05</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0.57999999999999996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2025-01-24T07:29:05Z</dcterms:created>
  <dcterms:modified xsi:type="dcterms:W3CDTF">2025-02-17T01:37:50Z</dcterms:modified>
  <cp:category/>
</cp:coreProperties>
</file>