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5 R6年度地方債担当（研修生下席）\②後期（吉田）\01_地方公営企業\009_公営企業に係る経営比較分析表（令和５年度決算）の分析等について（依頼）\08_HP公開\【法非適用】経営比較分析表\07-01［非適］簡易水道\"/>
    </mc:Choice>
  </mc:AlternateContent>
  <xr:revisionPtr revIDLastSave="0" documentId="13_ncr:1_{500EA72E-688C-42AA-AF5B-789E3F0F9BEA}" xr6:coauthVersionLast="47" xr6:coauthVersionMax="47" xr10:uidLastSave="{00000000-0000-0000-0000-000000000000}"/>
  <workbookProtection workbookAlgorithmName="SHA-512" workbookHashValue="Z9GPcab5YTkXsYSXKqCj8IRhlYie8UxFYc0Go9zL0JCeQPCD9/b5RiAjpkWHhKyXxw4DL2bGHE2I5lJ6MLzJow==" workbookSaltValue="GhajEseFRiRNSHmXDvG0RQ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P6" i="5"/>
  <c r="P10" i="4" s="1"/>
  <c r="O6" i="5"/>
  <c r="N6" i="5"/>
  <c r="M6" i="5"/>
  <c r="L6" i="5"/>
  <c r="W8" i="4" s="1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5" i="4"/>
  <c r="BB10" i="4"/>
  <c r="AL10" i="4"/>
  <c r="W10" i="4"/>
  <c r="I10" i="4"/>
  <c r="B10" i="4"/>
  <c r="BB8" i="4"/>
  <c r="AD8" i="4"/>
  <c r="P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<sst xmlns="http://schemas.openxmlformats.org/spreadsheetml/2006/main" count="233" uniqueCount="118">
  <si>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</si>
  <si>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</si>
  <si>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</si>
  <si>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</si>
  <si>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</si>
  <si>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</si>
  <si>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</si>
  <si>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</si>
  <si>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</si>
  <si>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</si>
  <si>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</si>
  <si>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</si>
  <si>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</si>
  <si>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</si>
  <si>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</si>
  <si>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</si>
  <si>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</si>
  <si>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</si>
  <si>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</si>
  <si>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</si>
  <si>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</si>
  <si>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</si>
  <si>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</si>
  <si>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</si>
  <si>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</si>
  <si>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</si>
  <si>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</si>
  <si>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</si>
  <si>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</si>
  <si>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</si>
  <si>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</si>
  <si>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</si>
  <si>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</si>
  <si>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</si>
  <si>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</si>
  <si>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</si>
  <si>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</si>
  <si>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</si>
  <si>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</si>
  <si>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</si>
  <si>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</si>
  <si>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</si>
  <si>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</si>
  <si>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</si>
  <si>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</si>
  <si>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</si>
  <si>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</si>
  <si>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</si>
  <si>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</si>
  <si>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</si>
  <si>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</si>
  <si>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</si>
  <si>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</si>
  <si>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</si>
  <si>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</si>
  <si>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</si>
  <si>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</si>
  <si>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</si>
  <si>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</si>
  <si>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</si>
  <si>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</si>
  <si>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</si>
  <si>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</si>
  <si>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</si>
  <si>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</si>
  <si>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</si>
  <si>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</si>
  <si>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</si>
  <si>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</si>
  <si>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</si>
  <si>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</si>
  <si>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</si>
  <si>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</si>
  <si>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</si>
  <si>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</si>
  <si>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</si>
  <si>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</si>
  <si>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</si>
  <si>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</si>
  <si>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</si>
  <si>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</si>
  <si>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</si>
  <si>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</si>
  <si>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</si>
  <si>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</si>
  <si>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</si>
  <si>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</si>
  <si>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</si>
  <si>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</si>
  <si>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</si>
  <si>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</si>
  <si>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</si>
  <si>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</si>
  <si>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</si>
  <si>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</si>
  <si>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</si>
  <si>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</si>
  <si>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</si>
  <si>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</si>
  <si>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</si>
  <si>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</si>
  <si>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</si>
  <si>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</si>
  <si>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</si>
  <si>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</si>
  <si>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</si>
  <si>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</si>
  <si>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</si>
  <si>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</si>
  <si>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</si>
  <si>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</si>
  <si>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</si>
  <si>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</si>
  <si>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</si>
  <si>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</si>
  <si>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収益的収支比率、料金回収率、給水原価、有収率では類似団体と比較し、健全な数値であることがうかがえる。老朽設備の更新、施設の整備に着手し企業債借入が増加、企業債残高対給水収益比率は上昇している。令和2年度の企業債残高対給水収益比率は、経営統合の影響により、当該値が算出されない。
今後も企業債借入の増加が予測され経営の健全性・効率性を注視する必要がある。
令和5年度末には水道事業会計への統合が行われ、様々な数値が大きく変動している。</t>
    <phoneticPr fontId="4"/>
  </si>
  <si>
    <t>　給水区域全域で施設設備の老朽化が進んでいる。法定耐用年数を超えた管路はないが、管路の多くは30年以上経過しており、近いうちに法定耐用年数を迎えることとなる。水漏れ等の事案が発生しているため、投資財源を確保し優先・計画的に老朽設備の更新や施設整備を行う必要がある。</t>
    <phoneticPr fontId="4"/>
  </si>
  <si>
    <t>　過疎高齢化が進み、人口の減少が止まらない状況で、料金収入は減少傾向にある。設備・施設の多くは老朽化しており、近いうちに法定耐用年数を迎えることとなり、水漏れ等の事案が発生しているため、管路更新のための財源確保が必要で、経営の抜本的改革が求められる状況である。経営戦略に基づき経営健全化に取り組み、老朽施設設備の更新を効率的に行う必要がある。
令和5年度末には水道事業会計への統合が行われ、様々な数値が大きく変動している。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</si>
</sst>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1.32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9-45FC-99B4-00E0A6801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0.61</c:v>
                </c:pt>
                <c:pt idx="2">
                  <c:v>0.4</c:v>
                </c:pt>
                <c:pt idx="3">
                  <c:v>0.59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9-45FC-99B4-00E0A6801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41.1</c:v>
                </c:pt>
                <c:pt idx="1">
                  <c:v>38.409999999999997</c:v>
                </c:pt>
                <c:pt idx="2">
                  <c:v>35.99</c:v>
                </c:pt>
                <c:pt idx="3">
                  <c:v>34.47</c:v>
                </c:pt>
                <c:pt idx="4">
                  <c:v>32.619999999999997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3-4B9B-AED5-5F5265C41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49.08</c:v>
                </c:pt>
                <c:pt idx="2">
                  <c:v>51.46</c:v>
                </c:pt>
                <c:pt idx="3">
                  <c:v>51.84</c:v>
                </c:pt>
                <c:pt idx="4">
                  <c:v>52.34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3-4B9B-AED5-5F5265C41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83.15</c:v>
                </c:pt>
                <c:pt idx="1">
                  <c:v>90</c:v>
                </c:pt>
                <c:pt idx="2">
                  <c:v>90.07</c:v>
                </c:pt>
                <c:pt idx="3">
                  <c:v>89.19</c:v>
                </c:pt>
                <c:pt idx="4">
                  <c:v>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C-4998-91B6-C1970EEA4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72.78</c:v>
                </c:pt>
                <c:pt idx="1">
                  <c:v>71.27</c:v>
                </c:pt>
                <c:pt idx="2">
                  <c:v>68.58</c:v>
                </c:pt>
                <c:pt idx="3">
                  <c:v>67.94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C-4998-91B6-C1970EEA4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103.84</c:v>
                </c:pt>
                <c:pt idx="1">
                  <c:v>125.69</c:v>
                </c:pt>
                <c:pt idx="2">
                  <c:v>151.6</c:v>
                </c:pt>
                <c:pt idx="3">
                  <c:v>110.95</c:v>
                </c:pt>
                <c:pt idx="4">
                  <c:v>57.78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5-4AB4-95A3-3AC57E1EC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73.22</c:v>
                </c:pt>
                <c:pt idx="2">
                  <c:v>69.05</c:v>
                </c:pt>
                <c:pt idx="3">
                  <c:v>67.02</c:v>
                </c:pt>
                <c:pt idx="4">
                  <c:v>71.319999999999993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5-4AB4-95A3-3AC57E1EC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792-B743-3903A7D4A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F-4792-B743-3903A7D4A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A-4E24-9B1F-A95DC67BB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A-4E24-9B1F-A95DC67BB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C-4E9D-8567-2E5CEB078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C-4E9D-8567-2E5CEB078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7-4DAB-8AE3-E5ACBE1AC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7-4DAB-8AE3-E5ACBE1AC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1224.28</c:v>
                </c:pt>
                <c:pt idx="1">
                  <c:v>0</c:v>
                </c:pt>
                <c:pt idx="2" formatCode="#,##0.00;&quot;△&quot;#,##0.00;&quot;-&quot;">
                  <c:v>160.11000000000001</c:v>
                </c:pt>
                <c:pt idx="3" formatCode="#,##0.00;&quot;△&quot;#,##0.00;&quot;-&quot;">
                  <c:v>324.81</c:v>
                </c:pt>
                <c:pt idx="4" formatCode="#,##0.00;&quot;△&quot;#,##0.00;&quot;-&quot;">
                  <c:v>3023.17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D-419C-8E6D-BA312C64D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1018.52</c:v>
                </c:pt>
                <c:pt idx="1">
                  <c:v>1128.72</c:v>
                </c:pt>
                <c:pt idx="2">
                  <c:v>1125.25</c:v>
                </c:pt>
                <c:pt idx="3">
                  <c:v>1157.05</c:v>
                </c:pt>
                <c:pt idx="4">
                  <c:v>1228.8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D-419C-8E6D-BA312C64D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97.92</c:v>
                </c:pt>
                <c:pt idx="1">
                  <c:v>124.96</c:v>
                </c:pt>
                <c:pt idx="2">
                  <c:v>150.81</c:v>
                </c:pt>
                <c:pt idx="3">
                  <c:v>50.25</c:v>
                </c:pt>
                <c:pt idx="4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7-4DF6-B937-F1AE65FE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41.84</c:v>
                </c:pt>
                <c:pt idx="2">
                  <c:v>41.44</c:v>
                </c:pt>
                <c:pt idx="3">
                  <c:v>37.65</c:v>
                </c:pt>
                <c:pt idx="4">
                  <c:v>37.31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7-4DF6-B937-F1AE65FE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143.04</c:v>
                </c:pt>
                <c:pt idx="1">
                  <c:v>129.99</c:v>
                </c:pt>
                <c:pt idx="2">
                  <c:v>109.39</c:v>
                </c:pt>
                <c:pt idx="3">
                  <c:v>343.72</c:v>
                </c:pt>
                <c:pt idx="4">
                  <c:v>664.61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3-4C46-ADFB-E62AC8273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298.25</c:v>
                </c:pt>
                <c:pt idx="1">
                  <c:v>390.47</c:v>
                </c:pt>
                <c:pt idx="2">
                  <c:v>403.61</c:v>
                </c:pt>
                <c:pt idx="3">
                  <c:v>442.82</c:v>
                </c:pt>
                <c:pt idx="4">
                  <c:v>425.76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3-4C46-ADFB-E62AC8273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</row>
    <row r="3" spans="1:78" ht="9.75" customHeight="1" x14ac:dyDescent="0.15">
      <c r="A3" s="2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</row>
    <row r="4" spans="1:78" ht="9.75" customHeight="1" x14ac:dyDescent="0.15">
      <c r="A4" s="2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6" t="str">
        <f>データ!H6</f>
        <v>徳島県　美波町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67" t="s">
        <v>9</v>
      </c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9"/>
    </row>
    <row r="8" spans="1:78" ht="18.75" customHeight="1" x14ac:dyDescent="0.15">
      <c r="A8" s="2"/>
      <c r="B8" s="64" t="str">
        <f>データ!$I$6</f>
        <v>法非適用</v>
      </c>
      <c r="C8" s="64"/>
      <c r="D8" s="64"/>
      <c r="E8" s="64"/>
      <c r="F8" s="64"/>
      <c r="G8" s="64"/>
      <c r="H8" s="64"/>
      <c r="I8" s="64" t="str">
        <f>データ!$J$6</f>
        <v>水道事業</v>
      </c>
      <c r="J8" s="64"/>
      <c r="K8" s="64"/>
      <c r="L8" s="64"/>
      <c r="M8" s="64"/>
      <c r="N8" s="64"/>
      <c r="O8" s="64"/>
      <c r="P8" s="64" t="str">
        <f>データ!$K$6</f>
        <v>簡易水道事業</v>
      </c>
      <c r="Q8" s="64"/>
      <c r="R8" s="64"/>
      <c r="S8" s="64"/>
      <c r="T8" s="64"/>
      <c r="U8" s="64"/>
      <c r="V8" s="64"/>
      <c r="W8" s="64" t="str">
        <f>データ!$L$6</f>
        <v>D4</v>
      </c>
      <c r="X8" s="64"/>
      <c r="Y8" s="64"/>
      <c r="Z8" s="64"/>
      <c r="AA8" s="64"/>
      <c r="AB8" s="64"/>
      <c r="AC8" s="64"/>
      <c r="AD8" s="64" t="str">
        <f>データ!$M$6</f>
        <v>非設置</v>
      </c>
      <c r="AE8" s="64"/>
      <c r="AF8" s="64"/>
      <c r="AG8" s="64"/>
      <c r="AH8" s="64"/>
      <c r="AI8" s="64"/>
      <c r="AJ8" s="64"/>
      <c r="AK8" s="2"/>
      <c r="AL8" s="59">
        <f>データ!$R$6</f>
        <v>5917</v>
      </c>
      <c r="AM8" s="59"/>
      <c r="AN8" s="59"/>
      <c r="AO8" s="59"/>
      <c r="AP8" s="59"/>
      <c r="AQ8" s="59"/>
      <c r="AR8" s="59"/>
      <c r="AS8" s="59"/>
      <c r="AT8" s="35">
        <f>データ!$S$6</f>
        <v>140.74</v>
      </c>
      <c r="AU8" s="35"/>
      <c r="AV8" s="35"/>
      <c r="AW8" s="35"/>
      <c r="AX8" s="35"/>
      <c r="AY8" s="35"/>
      <c r="AZ8" s="35"/>
      <c r="BA8" s="35"/>
      <c r="BB8" s="35">
        <f>データ!$T$6</f>
        <v>42.04</v>
      </c>
      <c r="BC8" s="35"/>
      <c r="BD8" s="35"/>
      <c r="BE8" s="35"/>
      <c r="BF8" s="35"/>
      <c r="BG8" s="35"/>
      <c r="BH8" s="35"/>
      <c r="BI8" s="35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46" t="s">
        <v>19</v>
      </c>
      <c r="BM9" s="47"/>
      <c r="BN9" s="48" t="s">
        <v>20</v>
      </c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9"/>
    </row>
    <row r="10" spans="1:78" ht="18.75" customHeight="1" x14ac:dyDescent="0.15">
      <c r="A10" s="2"/>
      <c r="B10" s="35" t="str">
        <f>データ!$N$6</f>
        <v>-</v>
      </c>
      <c r="C10" s="35"/>
      <c r="D10" s="35"/>
      <c r="E10" s="35"/>
      <c r="F10" s="35"/>
      <c r="G10" s="35"/>
      <c r="H10" s="35"/>
      <c r="I10" s="35" t="str">
        <f>データ!$O$6</f>
        <v>該当数値なし</v>
      </c>
      <c r="J10" s="35"/>
      <c r="K10" s="35"/>
      <c r="L10" s="35"/>
      <c r="M10" s="35"/>
      <c r="N10" s="35"/>
      <c r="O10" s="35"/>
      <c r="P10" s="35">
        <f>データ!$P$6</f>
        <v>4.0599999999999996</v>
      </c>
      <c r="Q10" s="35"/>
      <c r="R10" s="35"/>
      <c r="S10" s="35"/>
      <c r="T10" s="35"/>
      <c r="U10" s="35"/>
      <c r="V10" s="35"/>
      <c r="W10" s="59">
        <f>データ!$Q$6</f>
        <v>2820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2"/>
      <c r="AI10" s="2"/>
      <c r="AJ10" s="2"/>
      <c r="AK10" s="2"/>
      <c r="AL10" s="59">
        <f>データ!$U$6</f>
        <v>237</v>
      </c>
      <c r="AM10" s="59"/>
      <c r="AN10" s="59"/>
      <c r="AO10" s="59"/>
      <c r="AP10" s="59"/>
      <c r="AQ10" s="59"/>
      <c r="AR10" s="59"/>
      <c r="AS10" s="59"/>
      <c r="AT10" s="35">
        <f>データ!$V$6</f>
        <v>0.31</v>
      </c>
      <c r="AU10" s="35"/>
      <c r="AV10" s="35"/>
      <c r="AW10" s="35"/>
      <c r="AX10" s="35"/>
      <c r="AY10" s="35"/>
      <c r="AZ10" s="35"/>
      <c r="BA10" s="35"/>
      <c r="BB10" s="35">
        <f>データ!$W$6</f>
        <v>764.52</v>
      </c>
      <c r="BC10" s="35"/>
      <c r="BD10" s="35"/>
      <c r="BE10" s="35"/>
      <c r="BF10" s="35"/>
      <c r="BG10" s="35"/>
      <c r="BH10" s="35"/>
      <c r="BI10" s="35"/>
      <c r="BJ10" s="2"/>
      <c r="BK10" s="2"/>
      <c r="BL10" s="50" t="s">
        <v>21</v>
      </c>
      <c r="BM10" s="51"/>
      <c r="BN10" s="52" t="s">
        <v>22</v>
      </c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3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29" t="s">
        <v>25</v>
      </c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1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2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4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6" t="s">
        <v>115</v>
      </c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6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6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6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6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6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6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6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6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6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6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6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6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6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6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6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6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6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6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6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6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6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6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6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6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6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6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6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29" t="s">
        <v>26</v>
      </c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1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2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4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6" t="s">
        <v>116</v>
      </c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6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6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6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6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6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6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6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6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6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6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6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6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8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6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8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6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6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29" t="s">
        <v>28</v>
      </c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1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2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4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6" t="s">
        <v>117</v>
      </c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6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6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6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6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6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6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6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6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6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6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6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6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6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6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6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9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42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41</v>
      </c>
      <c r="N85" s="13" t="s">
        <v>43</v>
      </c>
      <c r="O85" s="13" t="str">
        <f>データ!EN6</f>
        <v>【0.40】</v>
      </c>
    </row>
  </sheetData>
  <sheetProtection algorithmName="SHA-512" hashValue="SIDuTutJm/b7evEjbMWxC/pCtRU8zPy2G9HdE4INaOop99AXADGtQXjQ3p37nEaiA0qrUKWlH8tQmBSyr3XwOQ==" saltValue="9vUeMhhUC83bG8i9dFcEU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1" t="s">
        <v>53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54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55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15">
      <c r="A4" s="15" t="s">
        <v>56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57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58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59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60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61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62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63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64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65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66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67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15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15">
      <c r="A6" s="15" t="s">
        <v>96</v>
      </c>
      <c r="B6" s="20">
        <f>B7</f>
        <v>2023</v>
      </c>
      <c r="C6" s="20">
        <f t="shared" ref="C6:W6" si="3">C7</f>
        <v>363871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徳島県　美波町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4.0599999999999996</v>
      </c>
      <c r="Q6" s="21">
        <f t="shared" si="3"/>
        <v>2820</v>
      </c>
      <c r="R6" s="21">
        <f t="shared" si="3"/>
        <v>5917</v>
      </c>
      <c r="S6" s="21">
        <f t="shared" si="3"/>
        <v>140.74</v>
      </c>
      <c r="T6" s="21">
        <f t="shared" si="3"/>
        <v>42.04</v>
      </c>
      <c r="U6" s="21">
        <f t="shared" si="3"/>
        <v>237</v>
      </c>
      <c r="V6" s="21">
        <f t="shared" si="3"/>
        <v>0.31</v>
      </c>
      <c r="W6" s="21">
        <f t="shared" si="3"/>
        <v>764.52</v>
      </c>
      <c r="X6" s="22">
        <f>IF(X7="",NA(),X7)</f>
        <v>103.84</v>
      </c>
      <c r="Y6" s="22">
        <f t="shared" ref="Y6:AG6" si="4">IF(Y7="",NA(),Y7)</f>
        <v>125.69</v>
      </c>
      <c r="Z6" s="22">
        <f t="shared" si="4"/>
        <v>151.6</v>
      </c>
      <c r="AA6" s="22">
        <f t="shared" si="4"/>
        <v>110.95</v>
      </c>
      <c r="AB6" s="22">
        <f t="shared" si="4"/>
        <v>57.78</v>
      </c>
      <c r="AC6" s="22">
        <f t="shared" si="4"/>
        <v>79.099999999999994</v>
      </c>
      <c r="AD6" s="22">
        <f t="shared" si="4"/>
        <v>73.22</v>
      </c>
      <c r="AE6" s="22">
        <f t="shared" si="4"/>
        <v>69.05</v>
      </c>
      <c r="AF6" s="22">
        <f t="shared" si="4"/>
        <v>67.02</v>
      </c>
      <c r="AG6" s="22">
        <f t="shared" si="4"/>
        <v>71.319999999999993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1224.28</v>
      </c>
      <c r="BF6" s="21">
        <f t="shared" ref="BF6:BN6" si="7">IF(BF7="",NA(),BF7)</f>
        <v>0</v>
      </c>
      <c r="BG6" s="22">
        <f t="shared" si="7"/>
        <v>160.11000000000001</v>
      </c>
      <c r="BH6" s="22">
        <f t="shared" si="7"/>
        <v>324.81</v>
      </c>
      <c r="BI6" s="22">
        <f t="shared" si="7"/>
        <v>3023.17</v>
      </c>
      <c r="BJ6" s="22">
        <f t="shared" si="7"/>
        <v>1018.52</v>
      </c>
      <c r="BK6" s="22">
        <f t="shared" si="7"/>
        <v>1128.72</v>
      </c>
      <c r="BL6" s="22">
        <f t="shared" si="7"/>
        <v>1125.25</v>
      </c>
      <c r="BM6" s="22">
        <f t="shared" si="7"/>
        <v>1157.05</v>
      </c>
      <c r="BN6" s="22">
        <f t="shared" si="7"/>
        <v>1228.8</v>
      </c>
      <c r="BO6" s="21" t="str">
        <f>IF(BO7="","",IF(BO7="-","【-】","【"&amp;SUBSTITUTE(TEXT(BO7,"#,##0.00"),"-","△")&amp;"】"))</f>
        <v>【1,045.20】</v>
      </c>
      <c r="BP6" s="22">
        <f>IF(BP7="",NA(),BP7)</f>
        <v>97.92</v>
      </c>
      <c r="BQ6" s="22">
        <f t="shared" ref="BQ6:BY6" si="8">IF(BQ7="",NA(),BQ7)</f>
        <v>124.96</v>
      </c>
      <c r="BR6" s="22">
        <f t="shared" si="8"/>
        <v>150.81</v>
      </c>
      <c r="BS6" s="22">
        <f t="shared" si="8"/>
        <v>50.25</v>
      </c>
      <c r="BT6" s="22">
        <f t="shared" si="8"/>
        <v>24.1</v>
      </c>
      <c r="BU6" s="22">
        <f t="shared" si="8"/>
        <v>58.79</v>
      </c>
      <c r="BV6" s="22">
        <f t="shared" si="8"/>
        <v>41.84</v>
      </c>
      <c r="BW6" s="22">
        <f t="shared" si="8"/>
        <v>41.44</v>
      </c>
      <c r="BX6" s="22">
        <f t="shared" si="8"/>
        <v>37.65</v>
      </c>
      <c r="BY6" s="22">
        <f t="shared" si="8"/>
        <v>37.31</v>
      </c>
      <c r="BZ6" s="21" t="str">
        <f>IF(BZ7="","",IF(BZ7="-","【-】","【"&amp;SUBSTITUTE(TEXT(BZ7,"#,##0.00"),"-","△")&amp;"】"))</f>
        <v>【49.51】</v>
      </c>
      <c r="CA6" s="22">
        <f>IF(CA7="",NA(),CA7)</f>
        <v>143.04</v>
      </c>
      <c r="CB6" s="22">
        <f t="shared" ref="CB6:CJ6" si="9">IF(CB7="",NA(),CB7)</f>
        <v>129.99</v>
      </c>
      <c r="CC6" s="22">
        <f t="shared" si="9"/>
        <v>109.39</v>
      </c>
      <c r="CD6" s="22">
        <f t="shared" si="9"/>
        <v>343.72</v>
      </c>
      <c r="CE6" s="22">
        <f t="shared" si="9"/>
        <v>664.61</v>
      </c>
      <c r="CF6" s="22">
        <f t="shared" si="9"/>
        <v>298.25</v>
      </c>
      <c r="CG6" s="22">
        <f t="shared" si="9"/>
        <v>390.47</v>
      </c>
      <c r="CH6" s="22">
        <f t="shared" si="9"/>
        <v>403.61</v>
      </c>
      <c r="CI6" s="22">
        <f t="shared" si="9"/>
        <v>442.82</v>
      </c>
      <c r="CJ6" s="22">
        <f t="shared" si="9"/>
        <v>425.76</v>
      </c>
      <c r="CK6" s="21" t="str">
        <f>IF(CK7="","",IF(CK7="-","【-】","【"&amp;SUBSTITUTE(TEXT(CK7,"#,##0.00"),"-","△")&amp;"】"))</f>
        <v>【317.14】</v>
      </c>
      <c r="CL6" s="22">
        <f>IF(CL7="",NA(),CL7)</f>
        <v>41.1</v>
      </c>
      <c r="CM6" s="22">
        <f t="shared" ref="CM6:CU6" si="10">IF(CM7="",NA(),CM7)</f>
        <v>38.409999999999997</v>
      </c>
      <c r="CN6" s="22">
        <f t="shared" si="10"/>
        <v>35.99</v>
      </c>
      <c r="CO6" s="22">
        <f t="shared" si="10"/>
        <v>34.47</v>
      </c>
      <c r="CP6" s="22">
        <f t="shared" si="10"/>
        <v>32.619999999999997</v>
      </c>
      <c r="CQ6" s="22">
        <f t="shared" si="10"/>
        <v>56.04</v>
      </c>
      <c r="CR6" s="22">
        <f t="shared" si="10"/>
        <v>49.08</v>
      </c>
      <c r="CS6" s="22">
        <f t="shared" si="10"/>
        <v>51.46</v>
      </c>
      <c r="CT6" s="22">
        <f t="shared" si="10"/>
        <v>51.84</v>
      </c>
      <c r="CU6" s="22">
        <f t="shared" si="10"/>
        <v>52.34</v>
      </c>
      <c r="CV6" s="21" t="str">
        <f>IF(CV7="","",IF(CV7="-","【-】","【"&amp;SUBSTITUTE(TEXT(CV7,"#,##0.00"),"-","△")&amp;"】"))</f>
        <v>【55.00】</v>
      </c>
      <c r="CW6" s="22">
        <f>IF(CW7="",NA(),CW7)</f>
        <v>83.15</v>
      </c>
      <c r="CX6" s="22">
        <f t="shared" ref="CX6:DF6" si="11">IF(CX7="",NA(),CX7)</f>
        <v>90</v>
      </c>
      <c r="CY6" s="22">
        <f t="shared" si="11"/>
        <v>90.07</v>
      </c>
      <c r="CZ6" s="22">
        <f t="shared" si="11"/>
        <v>89.19</v>
      </c>
      <c r="DA6" s="22">
        <f t="shared" si="11"/>
        <v>90.4</v>
      </c>
      <c r="DB6" s="22">
        <f t="shared" si="11"/>
        <v>72.78</v>
      </c>
      <c r="DC6" s="22">
        <f t="shared" si="11"/>
        <v>71.27</v>
      </c>
      <c r="DD6" s="22">
        <f t="shared" si="11"/>
        <v>68.58</v>
      </c>
      <c r="DE6" s="22">
        <f t="shared" si="11"/>
        <v>67.94</v>
      </c>
      <c r="DF6" s="22">
        <f t="shared" si="11"/>
        <v>66.900000000000006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1.32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0.71</v>
      </c>
      <c r="EJ6" s="22">
        <f t="shared" si="14"/>
        <v>0.61</v>
      </c>
      <c r="EK6" s="22">
        <f t="shared" si="14"/>
        <v>0.4</v>
      </c>
      <c r="EL6" s="22">
        <f t="shared" si="14"/>
        <v>0.59</v>
      </c>
      <c r="EM6" s="22">
        <f t="shared" si="14"/>
        <v>0.5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2023</v>
      </c>
      <c r="C7" s="24">
        <v>363871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4.0599999999999996</v>
      </c>
      <c r="Q7" s="25">
        <v>2820</v>
      </c>
      <c r="R7" s="25">
        <v>5917</v>
      </c>
      <c r="S7" s="25">
        <v>140.74</v>
      </c>
      <c r="T7" s="25">
        <v>42.04</v>
      </c>
      <c r="U7" s="25">
        <v>237</v>
      </c>
      <c r="V7" s="25">
        <v>0.31</v>
      </c>
      <c r="W7" s="25">
        <v>764.52</v>
      </c>
      <c r="X7" s="25">
        <v>103.84</v>
      </c>
      <c r="Y7" s="25">
        <v>125.69</v>
      </c>
      <c r="Z7" s="25">
        <v>151.6</v>
      </c>
      <c r="AA7" s="25">
        <v>110.95</v>
      </c>
      <c r="AB7" s="25">
        <v>57.78</v>
      </c>
      <c r="AC7" s="25">
        <v>79.099999999999994</v>
      </c>
      <c r="AD7" s="25">
        <v>73.22</v>
      </c>
      <c r="AE7" s="25">
        <v>69.05</v>
      </c>
      <c r="AF7" s="25">
        <v>67.02</v>
      </c>
      <c r="AG7" s="25">
        <v>71.319999999999993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1224.28</v>
      </c>
      <c r="BF7" s="25">
        <v>0</v>
      </c>
      <c r="BG7" s="25">
        <v>160.11000000000001</v>
      </c>
      <c r="BH7" s="25">
        <v>324.81</v>
      </c>
      <c r="BI7" s="25">
        <v>3023.17</v>
      </c>
      <c r="BJ7" s="25">
        <v>1018.52</v>
      </c>
      <c r="BK7" s="25">
        <v>1128.72</v>
      </c>
      <c r="BL7" s="25">
        <v>1125.25</v>
      </c>
      <c r="BM7" s="25">
        <v>1157.05</v>
      </c>
      <c r="BN7" s="25">
        <v>1228.8</v>
      </c>
      <c r="BO7" s="25">
        <v>1045.2</v>
      </c>
      <c r="BP7" s="25">
        <v>97.92</v>
      </c>
      <c r="BQ7" s="25">
        <v>124.96</v>
      </c>
      <c r="BR7" s="25">
        <v>150.81</v>
      </c>
      <c r="BS7" s="25">
        <v>50.25</v>
      </c>
      <c r="BT7" s="25">
        <v>24.1</v>
      </c>
      <c r="BU7" s="25">
        <v>58.79</v>
      </c>
      <c r="BV7" s="25">
        <v>41.84</v>
      </c>
      <c r="BW7" s="25">
        <v>41.44</v>
      </c>
      <c r="BX7" s="25">
        <v>37.65</v>
      </c>
      <c r="BY7" s="25">
        <v>37.31</v>
      </c>
      <c r="BZ7" s="25">
        <v>49.51</v>
      </c>
      <c r="CA7" s="25">
        <v>143.04</v>
      </c>
      <c r="CB7" s="25">
        <v>129.99</v>
      </c>
      <c r="CC7" s="25">
        <v>109.39</v>
      </c>
      <c r="CD7" s="25">
        <v>343.72</v>
      </c>
      <c r="CE7" s="25">
        <v>664.61</v>
      </c>
      <c r="CF7" s="25">
        <v>298.25</v>
      </c>
      <c r="CG7" s="25">
        <v>390.47</v>
      </c>
      <c r="CH7" s="25">
        <v>403.61</v>
      </c>
      <c r="CI7" s="25">
        <v>442.82</v>
      </c>
      <c r="CJ7" s="25">
        <v>425.76</v>
      </c>
      <c r="CK7" s="25">
        <v>317.14</v>
      </c>
      <c r="CL7" s="25">
        <v>41.1</v>
      </c>
      <c r="CM7" s="25">
        <v>38.409999999999997</v>
      </c>
      <c r="CN7" s="25">
        <v>35.99</v>
      </c>
      <c r="CO7" s="25">
        <v>34.47</v>
      </c>
      <c r="CP7" s="25">
        <v>32.619999999999997</v>
      </c>
      <c r="CQ7" s="25">
        <v>56.04</v>
      </c>
      <c r="CR7" s="25">
        <v>49.08</v>
      </c>
      <c r="CS7" s="25">
        <v>51.46</v>
      </c>
      <c r="CT7" s="25">
        <v>51.84</v>
      </c>
      <c r="CU7" s="25">
        <v>52.34</v>
      </c>
      <c r="CV7" s="25">
        <v>55</v>
      </c>
      <c r="CW7" s="25">
        <v>83.15</v>
      </c>
      <c r="CX7" s="25">
        <v>90</v>
      </c>
      <c r="CY7" s="25">
        <v>90.07</v>
      </c>
      <c r="CZ7" s="25">
        <v>89.19</v>
      </c>
      <c r="DA7" s="25">
        <v>90.4</v>
      </c>
      <c r="DB7" s="25">
        <v>72.78</v>
      </c>
      <c r="DC7" s="25">
        <v>71.27</v>
      </c>
      <c r="DD7" s="25">
        <v>68.58</v>
      </c>
      <c r="DE7" s="25">
        <v>67.94</v>
      </c>
      <c r="DF7" s="25">
        <v>66.900000000000006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1.32</v>
      </c>
      <c r="EE7" s="25">
        <v>0</v>
      </c>
      <c r="EF7" s="25">
        <v>0</v>
      </c>
      <c r="EG7" s="25">
        <v>0</v>
      </c>
      <c r="EH7" s="25">
        <v>0</v>
      </c>
      <c r="EI7" s="25">
        <v>0.71</v>
      </c>
      <c r="EJ7" s="25">
        <v>0.61</v>
      </c>
      <c r="EK7" s="25">
        <v>0.4</v>
      </c>
      <c r="EL7" s="25">
        <v>0.59</v>
      </c>
      <c r="EM7" s="25">
        <v>0.5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47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4" x14ac:dyDescent="0.15">
      <c r="B13" t="s">
        <v>112</v>
      </c>
      <c r="C13" t="s">
        <v>113</v>
      </c>
      <c r="D13" t="s">
        <v>113</v>
      </c>
      <c r="E13" t="s">
        <v>112</v>
      </c>
      <c r="F13" t="s">
        <v>112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2417146</cp:lastModifiedBy>
  <dcterms:created xsi:type="dcterms:W3CDTF">2025-01-24T06:40:50Z</dcterms:created>
  <dcterms:modified xsi:type="dcterms:W3CDTF">2025-02-17T01:39:01Z</dcterms:modified>
  <cp:category/>
</cp:coreProperties>
</file>