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10135000市町村課\2024\Ｉ_地方債\05 R6年度地方債担当（研修生下席）\②後期（吉田）\01_地方公営企業\009_公営企業に係る経営比較分析表（令和５年度決算）の分析等について（依頼）\08_HP公開\【法  適  用】経営比較分析表\01-02［法適］簡易水道\"/>
    </mc:Choice>
  </mc:AlternateContent>
  <xr:revisionPtr revIDLastSave="0" documentId="13_ncr:1_{94F8FE52-B788-4B0D-AC44-7DB1CE770ED3}" xr6:coauthVersionLast="47" xr6:coauthVersionMax="47" xr10:uidLastSave="{00000000-0000-0000-0000-000000000000}"/>
  <workbookProtection workbookAlgorithmName="SHA-512" workbookHashValue="VVhDhUepNc851Jldvl92HhxMfto2Wm5IFgGpM50S+lnq719JNh4J4BmJ1dVvIAWPlYqVfacehXCjUpnjNB878Q==" workbookSaltValue="qMVjqZv55eySm/9SSub5pA==" workbookSpinCount="100000" lockStructure="1"/>
  <bookViews>
    <workbookView xWindow="-120" yWindow="-120" windowWidth="29040" windowHeight="1584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W10" i="4" s="1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G85" i="4"/>
  <c r="F85" i="4"/>
  <c r="BB10" i="4"/>
  <c r="AT10" i="4"/>
  <c r="AL10" i="4"/>
  <c r="P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<sst xmlns="http://schemas.openxmlformats.org/spreadsheetml/2006/main" count="228" uniqueCount="113">
  <si>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経営比較分析表（令和5年度決算）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</si>
  <si>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</si>
  <si>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</si>
  <si>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</si>
  <si>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</si>
  <si>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</si>
  <si>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</si>
  <si>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</si>
  <si>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</si>
  <si>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</si>
  <si>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</si>
  <si>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</si>
  <si>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</si>
  <si>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</si>
  <si>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</si>
  <si>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</si>
  <si>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</si>
  <si>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</si>
  <si>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</si>
  <si>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</si>
  <si>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</si>
  <si>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</si>
  <si>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</si>
  <si>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</si>
  <si>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</si>
  <si>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</si>
  <si>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</si>
  <si>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</si>
  <si>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</si>
  <si>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</si>
  <si>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</si>
  <si>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</si>
  <si>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</si>
  <si>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</si>
  <si>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</si>
  <si>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</si>
  <si>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</si>
  <si>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</si>
  <si>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</si>
  <si>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</si>
  <si>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</si>
  <si>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</si>
  <si>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</si>
  <si>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</si>
  <si>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</si>
  <si>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</si>
  <si>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</si>
  <si>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</si>
  <si>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</si>
  <si>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</si>
  <si>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</si>
  <si>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</si>
  <si>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</si>
  <si>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</si>
  <si>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</si>
  <si>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</si>
  <si>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</si>
  <si>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</si>
  <si>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</si>
  <si>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</si>
  <si>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</si>
  <si>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</si>
  <si>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</si>
  <si>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</si>
  <si>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</si>
  <si>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</si>
  <si>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</si>
  <si>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</si>
  <si>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</si>
  <si>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</si>
  <si>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</si>
  <si>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</si>
  <si>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</si>
  <si>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</si>
  <si>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</si>
  <si>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</si>
  <si>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</si>
  <si>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</si>
  <si>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</si>
  <si>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</si>
  <si>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</si>
  <si>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</si>
  <si>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</si>
  <si>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</si>
  <si>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</si>
  <si>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</si>
  <si>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</si>
  <si>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</si>
  <si>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</si>
  <si>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</si>
  <si>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</si>
  <si>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</si>
  <si>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</si>
  <si>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牟岐町</t>
  </si>
  <si>
    <t>法適用</t>
  </si>
  <si>
    <t>水道事業</t>
  </si>
  <si>
    <t>簡易水道事業</t>
  </si>
  <si>
    <t>C3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</si>
  <si>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</si>
  <si>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</si>
  <si>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</si>
  <si>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</si>
  <si>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</si>
  <si>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</si>
  <si>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</si>
  <si>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</si>
  <si>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</si>
  <si>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</si>
  <si>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</si>
  <si>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</si>
  <si>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 xml:space="preserve">・経常収支比率が100％を超え、単年度の収支の
　黒字を維持しており、経営は健全な状況である。   
  一方で、人口減少により、収益性が厳しくなる
  ことが想定される。
</t>
  </si>
  <si>
    <t>・有形固定資産減価償却率が高い数値となって
　いることから施設の老朽化が進んでいます。
　また、管路更新率が類似団体平均値と比べ
　低いので、経常状況を精査吟味しながら、
　順次更新を図っていく。</t>
    <phoneticPr fontId="4"/>
  </si>
  <si>
    <t>・人口減による料金収入の減少が見込まれるため
　有利な補助金・企業債を活用し施設の統廃合等を
　検討をする。
　また、ライフラインを基盤強化し、経営基盤に
　ついてもさらなる強化を図っていく。
・令和４年度から水道使用料金の改定を行っており
　水道の安定供給を維持するため経営の健全化、
　効率性を図っていきます。
　さらに自然災害に対する施設の耐震化を順次
　計画を立てて実施し、将来を見据えた経営を
　展開していきます。</t>
    <rPh sb="44" eb="45">
      <t>トウ</t>
    </rPh>
    <rPh sb="102" eb="103">
      <t>ド</t>
    </rPh>
    <rPh sb="149" eb="150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</si>
</sst>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0.34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C5-43EF-9AB4-00B45666A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0.43</c:v>
                </c:pt>
                <c:pt idx="1">
                  <c:v>1.1499999999999999</c:v>
                </c:pt>
                <c:pt idx="2">
                  <c:v>0.28999999999999998</c:v>
                </c:pt>
                <c:pt idx="3">
                  <c:v>0.39</c:v>
                </c:pt>
                <c:pt idx="4">
                  <c:v>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C5-43EF-9AB4-00B45666A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59.2</c:v>
                </c:pt>
                <c:pt idx="1">
                  <c:v>58.73</c:v>
                </c:pt>
                <c:pt idx="2">
                  <c:v>56.24</c:v>
                </c:pt>
                <c:pt idx="3">
                  <c:v>54.27</c:v>
                </c:pt>
                <c:pt idx="4">
                  <c:v>51.41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1-49CD-A8AA-A0610F3E2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49.01</c:v>
                </c:pt>
                <c:pt idx="1">
                  <c:v>48.86</c:v>
                </c:pt>
                <c:pt idx="2">
                  <c:v>49</c:v>
                </c:pt>
                <c:pt idx="3">
                  <c:v>50.07</c:v>
                </c:pt>
                <c:pt idx="4">
                  <c:v>53.4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11-49CD-A8AA-A0610F3E2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90.2</c:v>
                </c:pt>
                <c:pt idx="1">
                  <c:v>90.2</c:v>
                </c:pt>
                <c:pt idx="2">
                  <c:v>90.1</c:v>
                </c:pt>
                <c:pt idx="3">
                  <c:v>90</c:v>
                </c:pt>
                <c:pt idx="4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B1-40C0-A85F-4B1A08B19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76.569999999999993</c:v>
                </c:pt>
                <c:pt idx="1">
                  <c:v>76.48</c:v>
                </c:pt>
                <c:pt idx="2">
                  <c:v>75.64</c:v>
                </c:pt>
                <c:pt idx="3">
                  <c:v>75.7</c:v>
                </c:pt>
                <c:pt idx="4">
                  <c:v>72.53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B1-40C0-A85F-4B1A08B19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101.95</c:v>
                </c:pt>
                <c:pt idx="1">
                  <c:v>100</c:v>
                </c:pt>
                <c:pt idx="2">
                  <c:v>97.45</c:v>
                </c:pt>
                <c:pt idx="3">
                  <c:v>100.6</c:v>
                </c:pt>
                <c:pt idx="4">
                  <c:v>104.5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7-4528-8BCE-5EAC2CA83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105.45</c:v>
                </c:pt>
                <c:pt idx="1">
                  <c:v>103.82</c:v>
                </c:pt>
                <c:pt idx="2">
                  <c:v>105.75</c:v>
                </c:pt>
                <c:pt idx="3">
                  <c:v>105.52</c:v>
                </c:pt>
                <c:pt idx="4">
                  <c:v>103.1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F7-4528-8BCE-5EAC2CA83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58.05</c:v>
                </c:pt>
                <c:pt idx="1">
                  <c:v>59.88</c:v>
                </c:pt>
                <c:pt idx="2">
                  <c:v>61.9</c:v>
                </c:pt>
                <c:pt idx="3">
                  <c:v>53.73</c:v>
                </c:pt>
                <c:pt idx="4">
                  <c:v>55.52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8-4C04-900E-E2456858F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49.34</c:v>
                </c:pt>
                <c:pt idx="1">
                  <c:v>39.409999999999997</c:v>
                </c:pt>
                <c:pt idx="2">
                  <c:v>41.18</c:v>
                </c:pt>
                <c:pt idx="3">
                  <c:v>42.98</c:v>
                </c:pt>
                <c:pt idx="4">
                  <c:v>40.46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58-4C04-900E-E2456858F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C8-4356-8772-B5C7743A7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22.75</c:v>
                </c:pt>
                <c:pt idx="1">
                  <c:v>20.97</c:v>
                </c:pt>
                <c:pt idx="2">
                  <c:v>21.65</c:v>
                </c:pt>
                <c:pt idx="3">
                  <c:v>23.24</c:v>
                </c:pt>
                <c:pt idx="4">
                  <c:v>22.77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C8-4356-8772-B5C7743A7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E-47F4-B964-A817FDC20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29.38</c:v>
                </c:pt>
                <c:pt idx="1">
                  <c:v>31.54</c:v>
                </c:pt>
                <c:pt idx="2">
                  <c:v>31.15</c:v>
                </c:pt>
                <c:pt idx="3">
                  <c:v>30.01</c:v>
                </c:pt>
                <c:pt idx="4">
                  <c:v>27.32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DE-47F4-B964-A817FDC20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716.38</c:v>
                </c:pt>
                <c:pt idx="1">
                  <c:v>734.02</c:v>
                </c:pt>
                <c:pt idx="2">
                  <c:v>640.34</c:v>
                </c:pt>
                <c:pt idx="3">
                  <c:v>717.32</c:v>
                </c:pt>
                <c:pt idx="4">
                  <c:v>639.87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A-4646-A1A9-CDB9F2241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413.82</c:v>
                </c:pt>
                <c:pt idx="1">
                  <c:v>302.22000000000003</c:v>
                </c:pt>
                <c:pt idx="2">
                  <c:v>263.45</c:v>
                </c:pt>
                <c:pt idx="3">
                  <c:v>249.43</c:v>
                </c:pt>
                <c:pt idx="4">
                  <c:v>217.55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BA-4646-A1A9-CDB9F2241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547.48</c:v>
                </c:pt>
                <c:pt idx="1">
                  <c:v>526.41</c:v>
                </c:pt>
                <c:pt idx="2">
                  <c:v>553.1</c:v>
                </c:pt>
                <c:pt idx="3">
                  <c:v>770.38</c:v>
                </c:pt>
                <c:pt idx="4">
                  <c:v>700.35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27-499B-8B20-1C131228A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698.55</c:v>
                </c:pt>
                <c:pt idx="1">
                  <c:v>970.36</c:v>
                </c:pt>
                <c:pt idx="2">
                  <c:v>940.22</c:v>
                </c:pt>
                <c:pt idx="3">
                  <c:v>922.05</c:v>
                </c:pt>
                <c:pt idx="4">
                  <c:v>916.17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27-499B-8B20-1C131228A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96.43</c:v>
                </c:pt>
                <c:pt idx="1">
                  <c:v>93.23</c:v>
                </c:pt>
                <c:pt idx="2">
                  <c:v>90.95</c:v>
                </c:pt>
                <c:pt idx="3">
                  <c:v>97.93</c:v>
                </c:pt>
                <c:pt idx="4">
                  <c:v>100.82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B0-46F1-A943-18F65A663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73.7</c:v>
                </c:pt>
                <c:pt idx="1">
                  <c:v>64.52</c:v>
                </c:pt>
                <c:pt idx="2">
                  <c:v>66.8</c:v>
                </c:pt>
                <c:pt idx="3">
                  <c:v>64.39</c:v>
                </c:pt>
                <c:pt idx="4">
                  <c:v>63.95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B0-46F1-A943-18F65A663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180.1</c:v>
                </c:pt>
                <c:pt idx="1">
                  <c:v>185.55</c:v>
                </c:pt>
                <c:pt idx="2">
                  <c:v>190.79</c:v>
                </c:pt>
                <c:pt idx="3">
                  <c:v>207.15</c:v>
                </c:pt>
                <c:pt idx="4">
                  <c:v>215.44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D8-4695-8C3A-8606C72A6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261.02</c:v>
                </c:pt>
                <c:pt idx="1">
                  <c:v>270.68</c:v>
                </c:pt>
                <c:pt idx="2">
                  <c:v>268.88</c:v>
                </c:pt>
                <c:pt idx="3">
                  <c:v>258.89999999999998</c:v>
                </c:pt>
                <c:pt idx="4">
                  <c:v>263.56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D8-4695-8C3A-8606C72A6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【179.30】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【1,042.45】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【285.48】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5" zoomScaleNormal="85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</row>
    <row r="3" spans="1:78" ht="9.75" customHeight="1" x14ac:dyDescent="0.15">
      <c r="A3" s="2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</row>
    <row r="4" spans="1:78" ht="9.75" customHeight="1" x14ac:dyDescent="0.15">
      <c r="A4" s="2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6" t="str">
        <f>データ!H6</f>
        <v>徳島県　牟岐町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5"/>
      <c r="D7" s="45"/>
      <c r="E7" s="45"/>
      <c r="F7" s="45"/>
      <c r="G7" s="45"/>
      <c r="H7" s="45"/>
      <c r="I7" s="44" t="s">
        <v>2</v>
      </c>
      <c r="J7" s="45"/>
      <c r="K7" s="45"/>
      <c r="L7" s="45"/>
      <c r="M7" s="45"/>
      <c r="N7" s="45"/>
      <c r="O7" s="6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2"/>
      <c r="AL7" s="46" t="s">
        <v>6</v>
      </c>
      <c r="AM7" s="46"/>
      <c r="AN7" s="46"/>
      <c r="AO7" s="46"/>
      <c r="AP7" s="46"/>
      <c r="AQ7" s="46"/>
      <c r="AR7" s="46"/>
      <c r="AS7" s="46"/>
      <c r="AT7" s="44" t="s">
        <v>7</v>
      </c>
      <c r="AU7" s="45"/>
      <c r="AV7" s="45"/>
      <c r="AW7" s="45"/>
      <c r="AX7" s="45"/>
      <c r="AY7" s="45"/>
      <c r="AZ7" s="45"/>
      <c r="BA7" s="45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78" t="s">
        <v>9</v>
      </c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80"/>
    </row>
    <row r="8" spans="1:78" ht="18.75" customHeight="1" x14ac:dyDescent="0.15">
      <c r="A8" s="2"/>
      <c r="B8" s="71" t="str">
        <f>データ!$I$6</f>
        <v>法適用</v>
      </c>
      <c r="C8" s="72"/>
      <c r="D8" s="72"/>
      <c r="E8" s="72"/>
      <c r="F8" s="72"/>
      <c r="G8" s="72"/>
      <c r="H8" s="72"/>
      <c r="I8" s="71" t="str">
        <f>データ!$J$6</f>
        <v>水道事業</v>
      </c>
      <c r="J8" s="72"/>
      <c r="K8" s="72"/>
      <c r="L8" s="72"/>
      <c r="M8" s="72"/>
      <c r="N8" s="72"/>
      <c r="O8" s="73"/>
      <c r="P8" s="74" t="str">
        <f>データ!$K$6</f>
        <v>簡易水道事業</v>
      </c>
      <c r="Q8" s="74"/>
      <c r="R8" s="74"/>
      <c r="S8" s="74"/>
      <c r="T8" s="74"/>
      <c r="U8" s="74"/>
      <c r="V8" s="74"/>
      <c r="W8" s="74" t="str">
        <f>データ!$L$6</f>
        <v>C3</v>
      </c>
      <c r="X8" s="74"/>
      <c r="Y8" s="74"/>
      <c r="Z8" s="74"/>
      <c r="AA8" s="74"/>
      <c r="AB8" s="74"/>
      <c r="AC8" s="74"/>
      <c r="AD8" s="74" t="str">
        <f>データ!$M$6</f>
        <v>非設置</v>
      </c>
      <c r="AE8" s="74"/>
      <c r="AF8" s="74"/>
      <c r="AG8" s="74"/>
      <c r="AH8" s="74"/>
      <c r="AI8" s="74"/>
      <c r="AJ8" s="74"/>
      <c r="AK8" s="2"/>
      <c r="AL8" s="65">
        <f>データ!$R$6</f>
        <v>3575</v>
      </c>
      <c r="AM8" s="65"/>
      <c r="AN8" s="65"/>
      <c r="AO8" s="65"/>
      <c r="AP8" s="65"/>
      <c r="AQ8" s="65"/>
      <c r="AR8" s="65"/>
      <c r="AS8" s="65"/>
      <c r="AT8" s="36">
        <f>データ!$S$6</f>
        <v>56.62</v>
      </c>
      <c r="AU8" s="37"/>
      <c r="AV8" s="37"/>
      <c r="AW8" s="37"/>
      <c r="AX8" s="37"/>
      <c r="AY8" s="37"/>
      <c r="AZ8" s="37"/>
      <c r="BA8" s="37"/>
      <c r="BB8" s="54">
        <f>データ!$T$6</f>
        <v>63.14</v>
      </c>
      <c r="BC8" s="54"/>
      <c r="BD8" s="54"/>
      <c r="BE8" s="54"/>
      <c r="BF8" s="54"/>
      <c r="BG8" s="54"/>
      <c r="BH8" s="54"/>
      <c r="BI8" s="54"/>
      <c r="BJ8" s="3"/>
      <c r="BK8" s="3"/>
      <c r="BL8" s="67" t="s">
        <v>10</v>
      </c>
      <c r="BM8" s="68"/>
      <c r="BN8" s="69" t="s">
        <v>11</v>
      </c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70"/>
    </row>
    <row r="9" spans="1:78" ht="18.75" customHeight="1" x14ac:dyDescent="0.15">
      <c r="A9" s="2"/>
      <c r="B9" s="44" t="s">
        <v>12</v>
      </c>
      <c r="C9" s="45"/>
      <c r="D9" s="45"/>
      <c r="E9" s="45"/>
      <c r="F9" s="45"/>
      <c r="G9" s="45"/>
      <c r="H9" s="45"/>
      <c r="I9" s="44" t="s">
        <v>13</v>
      </c>
      <c r="J9" s="45"/>
      <c r="K9" s="45"/>
      <c r="L9" s="45"/>
      <c r="M9" s="45"/>
      <c r="N9" s="45"/>
      <c r="O9" s="6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2"/>
      <c r="AE9" s="2"/>
      <c r="AF9" s="2"/>
      <c r="AG9" s="2"/>
      <c r="AH9" s="2"/>
      <c r="AI9" s="2"/>
      <c r="AJ9" s="2"/>
      <c r="AK9" s="2"/>
      <c r="AL9" s="46" t="s">
        <v>16</v>
      </c>
      <c r="AM9" s="46"/>
      <c r="AN9" s="46"/>
      <c r="AO9" s="46"/>
      <c r="AP9" s="46"/>
      <c r="AQ9" s="46"/>
      <c r="AR9" s="46"/>
      <c r="AS9" s="46"/>
      <c r="AT9" s="44" t="s">
        <v>17</v>
      </c>
      <c r="AU9" s="45"/>
      <c r="AV9" s="45"/>
      <c r="AW9" s="45"/>
      <c r="AX9" s="45"/>
      <c r="AY9" s="45"/>
      <c r="AZ9" s="45"/>
      <c r="BA9" s="45"/>
      <c r="BB9" s="46" t="s">
        <v>18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19</v>
      </c>
      <c r="BM9" s="48"/>
      <c r="BN9" s="49" t="s">
        <v>20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15">
      <c r="A10" s="2"/>
      <c r="B10" s="36" t="str">
        <f>データ!$N$6</f>
        <v>-</v>
      </c>
      <c r="C10" s="37"/>
      <c r="D10" s="37"/>
      <c r="E10" s="37"/>
      <c r="F10" s="37"/>
      <c r="G10" s="37"/>
      <c r="H10" s="37"/>
      <c r="I10" s="36">
        <f>データ!$O$6</f>
        <v>63.33</v>
      </c>
      <c r="J10" s="37"/>
      <c r="K10" s="37"/>
      <c r="L10" s="37"/>
      <c r="M10" s="37"/>
      <c r="N10" s="37"/>
      <c r="O10" s="64"/>
      <c r="P10" s="54">
        <f>データ!$P$6</f>
        <v>94.23</v>
      </c>
      <c r="Q10" s="54"/>
      <c r="R10" s="54"/>
      <c r="S10" s="54"/>
      <c r="T10" s="54"/>
      <c r="U10" s="54"/>
      <c r="V10" s="54"/>
      <c r="W10" s="65">
        <f>データ!$Q$6</f>
        <v>3640</v>
      </c>
      <c r="X10" s="65"/>
      <c r="Y10" s="65"/>
      <c r="Z10" s="65"/>
      <c r="AA10" s="65"/>
      <c r="AB10" s="65"/>
      <c r="AC10" s="65"/>
      <c r="AD10" s="2"/>
      <c r="AE10" s="2"/>
      <c r="AF10" s="2"/>
      <c r="AG10" s="2"/>
      <c r="AH10" s="2"/>
      <c r="AI10" s="2"/>
      <c r="AJ10" s="2"/>
      <c r="AK10" s="2"/>
      <c r="AL10" s="65">
        <f>データ!$U$6</f>
        <v>3313</v>
      </c>
      <c r="AM10" s="65"/>
      <c r="AN10" s="65"/>
      <c r="AO10" s="65"/>
      <c r="AP10" s="65"/>
      <c r="AQ10" s="65"/>
      <c r="AR10" s="65"/>
      <c r="AS10" s="65"/>
      <c r="AT10" s="36">
        <f>データ!$V$6</f>
        <v>16.75</v>
      </c>
      <c r="AU10" s="37"/>
      <c r="AV10" s="37"/>
      <c r="AW10" s="37"/>
      <c r="AX10" s="37"/>
      <c r="AY10" s="37"/>
      <c r="AZ10" s="37"/>
      <c r="BA10" s="37"/>
      <c r="BB10" s="54">
        <f>データ!$W$6</f>
        <v>197.79</v>
      </c>
      <c r="BC10" s="54"/>
      <c r="BD10" s="54"/>
      <c r="BE10" s="54"/>
      <c r="BF10" s="54"/>
      <c r="BG10" s="54"/>
      <c r="BH10" s="54"/>
      <c r="BI10" s="54"/>
      <c r="BJ10" s="2"/>
      <c r="BK10" s="2"/>
      <c r="BL10" s="55" t="s">
        <v>21</v>
      </c>
      <c r="BM10" s="56"/>
      <c r="BN10" s="57" t="s">
        <v>22</v>
      </c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8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23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30" t="s">
        <v>25</v>
      </c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2"/>
    </row>
    <row r="15" spans="1:78" ht="13.5" customHeight="1" x14ac:dyDescent="0.15">
      <c r="A15" s="2"/>
      <c r="B15" s="41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3"/>
      <c r="BK15" s="2"/>
      <c r="BL15" s="33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5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8" t="s">
        <v>110</v>
      </c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4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8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4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8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4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8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4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8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4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8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4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8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4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8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4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8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4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8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4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8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4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8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4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8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4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8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4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8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4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8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4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8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4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8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4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8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4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8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4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8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4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8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4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8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4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8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4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8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4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8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4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8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4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8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4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8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4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0" t="s">
        <v>26</v>
      </c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2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3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5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8" t="s">
        <v>111</v>
      </c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4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8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4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8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4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8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4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8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4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8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4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8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4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8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4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8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4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8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4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8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4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8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4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8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40"/>
    </row>
    <row r="60" spans="1:78" ht="13.5" customHeight="1" x14ac:dyDescent="0.15">
      <c r="A60" s="2"/>
      <c r="B60" s="41" t="s">
        <v>27</v>
      </c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3"/>
      <c r="BK60" s="2"/>
      <c r="BL60" s="38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40"/>
    </row>
    <row r="61" spans="1:78" ht="13.5" customHeight="1" x14ac:dyDescent="0.15">
      <c r="A61" s="2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3"/>
      <c r="BK61" s="2"/>
      <c r="BL61" s="38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4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8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4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8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4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0" t="s">
        <v>28</v>
      </c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2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3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5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8" t="s">
        <v>112</v>
      </c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4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8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4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8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4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8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4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8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4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8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4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8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4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8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4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8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4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8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4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8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4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8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4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8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4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8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4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8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4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8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4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【103.05】</v>
      </c>
      <c r="F85" s="13" t="str">
        <f>データ!AS6</f>
        <v>【30.22】</v>
      </c>
      <c r="G85" s="13" t="str">
        <f>データ!BD6</f>
        <v>【179.30】</v>
      </c>
      <c r="H85" s="13" t="str">
        <f>データ!BO6</f>
        <v>【1,042.45】</v>
      </c>
      <c r="I85" s="13" t="str">
        <f>データ!BZ6</f>
        <v>【57.74】</v>
      </c>
      <c r="J85" s="13" t="str">
        <f>データ!CK6</f>
        <v>【285.48】</v>
      </c>
      <c r="K85" s="13" t="str">
        <f>データ!CV6</f>
        <v>【53.73】</v>
      </c>
      <c r="L85" s="13" t="str">
        <f>データ!DG6</f>
        <v>【71.52】</v>
      </c>
      <c r="M85" s="13" t="str">
        <f>データ!DR6</f>
        <v>【38.43】</v>
      </c>
      <c r="N85" s="13" t="str">
        <f>データ!EC6</f>
        <v>【19.16】</v>
      </c>
      <c r="O85" s="13" t="str">
        <f>データ!EN6</f>
        <v>【0.49】</v>
      </c>
    </row>
  </sheetData>
  <sheetProtection algorithmName="SHA-512" hashValue="rNK+uKYRHYVH/x0pHHVKZLbAu8FhqgDvVSN+j18Nafvu/TRZ4vufxMvLB6ddiM9rEwdDUFtRnYZMGIyHGEilXQ==" saltValue="Srs5fpVuAh36N+2jr48GPg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2" t="s">
        <v>50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8" t="s">
        <v>51</v>
      </c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 t="s">
        <v>52</v>
      </c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54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 t="s">
        <v>55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 t="s">
        <v>56</v>
      </c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 t="s">
        <v>57</v>
      </c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 t="s">
        <v>58</v>
      </c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 t="s">
        <v>59</v>
      </c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 t="s">
        <v>60</v>
      </c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61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 t="s">
        <v>62</v>
      </c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63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 t="s">
        <v>64</v>
      </c>
      <c r="EE4" s="81"/>
      <c r="EF4" s="81"/>
      <c r="EG4" s="81"/>
      <c r="EH4" s="81"/>
      <c r="EI4" s="81"/>
      <c r="EJ4" s="81"/>
      <c r="EK4" s="81"/>
      <c r="EL4" s="81"/>
      <c r="EM4" s="81"/>
      <c r="EN4" s="81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2023</v>
      </c>
      <c r="C6" s="20">
        <f t="shared" ref="C6:W6" si="3">C7</f>
        <v>363839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5</v>
      </c>
      <c r="H6" s="20" t="str">
        <f t="shared" si="3"/>
        <v>徳島県　牟岐町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C3</v>
      </c>
      <c r="M6" s="20" t="str">
        <f t="shared" si="3"/>
        <v>非設置</v>
      </c>
      <c r="N6" s="21" t="str">
        <f t="shared" si="3"/>
        <v>-</v>
      </c>
      <c r="O6" s="21">
        <f t="shared" si="3"/>
        <v>63.33</v>
      </c>
      <c r="P6" s="21">
        <f t="shared" si="3"/>
        <v>94.23</v>
      </c>
      <c r="Q6" s="21">
        <f t="shared" si="3"/>
        <v>3640</v>
      </c>
      <c r="R6" s="21">
        <f t="shared" si="3"/>
        <v>3575</v>
      </c>
      <c r="S6" s="21">
        <f t="shared" si="3"/>
        <v>56.62</v>
      </c>
      <c r="T6" s="21">
        <f t="shared" si="3"/>
        <v>63.14</v>
      </c>
      <c r="U6" s="21">
        <f t="shared" si="3"/>
        <v>3313</v>
      </c>
      <c r="V6" s="21">
        <f t="shared" si="3"/>
        <v>16.75</v>
      </c>
      <c r="W6" s="21">
        <f t="shared" si="3"/>
        <v>197.79</v>
      </c>
      <c r="X6" s="22">
        <f>IF(X7="",NA(),X7)</f>
        <v>101.95</v>
      </c>
      <c r="Y6" s="22">
        <f t="shared" ref="Y6:AG6" si="4">IF(Y7="",NA(),Y7)</f>
        <v>100</v>
      </c>
      <c r="Z6" s="22">
        <f t="shared" si="4"/>
        <v>97.45</v>
      </c>
      <c r="AA6" s="22">
        <f t="shared" si="4"/>
        <v>100.6</v>
      </c>
      <c r="AB6" s="22">
        <f t="shared" si="4"/>
        <v>104.5</v>
      </c>
      <c r="AC6" s="22">
        <f t="shared" si="4"/>
        <v>105.45</v>
      </c>
      <c r="AD6" s="22">
        <f t="shared" si="4"/>
        <v>103.82</v>
      </c>
      <c r="AE6" s="22">
        <f t="shared" si="4"/>
        <v>105.75</v>
      </c>
      <c r="AF6" s="22">
        <f t="shared" si="4"/>
        <v>105.52</v>
      </c>
      <c r="AG6" s="22">
        <f t="shared" si="4"/>
        <v>103.1</v>
      </c>
      <c r="AH6" s="21" t="str">
        <f>IF(AH7="","",IF(AH7="-","【-】","【"&amp;SUBSTITUTE(TEXT(AH7,"#,##0.00"),"-","△")&amp;"】"))</f>
        <v>【103.05】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29.38</v>
      </c>
      <c r="AO6" s="22">
        <f t="shared" si="5"/>
        <v>31.54</v>
      </c>
      <c r="AP6" s="22">
        <f t="shared" si="5"/>
        <v>31.15</v>
      </c>
      <c r="AQ6" s="22">
        <f t="shared" si="5"/>
        <v>30.01</v>
      </c>
      <c r="AR6" s="22">
        <f t="shared" si="5"/>
        <v>27.32</v>
      </c>
      <c r="AS6" s="21" t="str">
        <f>IF(AS7="","",IF(AS7="-","【-】","【"&amp;SUBSTITUTE(TEXT(AS7,"#,##0.00"),"-","△")&amp;"】"))</f>
        <v>【30.22】</v>
      </c>
      <c r="AT6" s="22">
        <f>IF(AT7="",NA(),AT7)</f>
        <v>716.38</v>
      </c>
      <c r="AU6" s="22">
        <f t="shared" ref="AU6:BC6" si="6">IF(AU7="",NA(),AU7)</f>
        <v>734.02</v>
      </c>
      <c r="AV6" s="22">
        <f t="shared" si="6"/>
        <v>640.34</v>
      </c>
      <c r="AW6" s="22">
        <f t="shared" si="6"/>
        <v>717.32</v>
      </c>
      <c r="AX6" s="22">
        <f t="shared" si="6"/>
        <v>639.87</v>
      </c>
      <c r="AY6" s="22">
        <f t="shared" si="6"/>
        <v>413.82</v>
      </c>
      <c r="AZ6" s="22">
        <f t="shared" si="6"/>
        <v>302.22000000000003</v>
      </c>
      <c r="BA6" s="22">
        <f t="shared" si="6"/>
        <v>263.45</v>
      </c>
      <c r="BB6" s="22">
        <f t="shared" si="6"/>
        <v>249.43</v>
      </c>
      <c r="BC6" s="22">
        <f t="shared" si="6"/>
        <v>217.55</v>
      </c>
      <c r="BD6" s="21" t="str">
        <f>IF(BD7="","",IF(BD7="-","【-】","【"&amp;SUBSTITUTE(TEXT(BD7,"#,##0.00"),"-","△")&amp;"】"))</f>
        <v>【179.30】</v>
      </c>
      <c r="BE6" s="22">
        <f>IF(BE7="",NA(),BE7)</f>
        <v>547.48</v>
      </c>
      <c r="BF6" s="22">
        <f t="shared" ref="BF6:BN6" si="7">IF(BF7="",NA(),BF7)</f>
        <v>526.41</v>
      </c>
      <c r="BG6" s="22">
        <f t="shared" si="7"/>
        <v>553.1</v>
      </c>
      <c r="BH6" s="22">
        <f t="shared" si="7"/>
        <v>770.38</v>
      </c>
      <c r="BI6" s="22">
        <f t="shared" si="7"/>
        <v>700.35</v>
      </c>
      <c r="BJ6" s="22">
        <f t="shared" si="7"/>
        <v>698.55</v>
      </c>
      <c r="BK6" s="22">
        <f t="shared" si="7"/>
        <v>970.36</v>
      </c>
      <c r="BL6" s="22">
        <f t="shared" si="7"/>
        <v>940.22</v>
      </c>
      <c r="BM6" s="22">
        <f t="shared" si="7"/>
        <v>922.05</v>
      </c>
      <c r="BN6" s="22">
        <f t="shared" si="7"/>
        <v>916.17</v>
      </c>
      <c r="BO6" s="21" t="str">
        <f>IF(BO7="","",IF(BO7="-","【-】","【"&amp;SUBSTITUTE(TEXT(BO7,"#,##0.00"),"-","△")&amp;"】"))</f>
        <v>【1,042.45】</v>
      </c>
      <c r="BP6" s="22">
        <f>IF(BP7="",NA(),BP7)</f>
        <v>96.43</v>
      </c>
      <c r="BQ6" s="22">
        <f t="shared" ref="BQ6:BY6" si="8">IF(BQ7="",NA(),BQ7)</f>
        <v>93.23</v>
      </c>
      <c r="BR6" s="22">
        <f t="shared" si="8"/>
        <v>90.95</v>
      </c>
      <c r="BS6" s="22">
        <f t="shared" si="8"/>
        <v>97.93</v>
      </c>
      <c r="BT6" s="22">
        <f t="shared" si="8"/>
        <v>100.82</v>
      </c>
      <c r="BU6" s="22">
        <f t="shared" si="8"/>
        <v>73.7</v>
      </c>
      <c r="BV6" s="22">
        <f t="shared" si="8"/>
        <v>64.52</v>
      </c>
      <c r="BW6" s="22">
        <f t="shared" si="8"/>
        <v>66.8</v>
      </c>
      <c r="BX6" s="22">
        <f t="shared" si="8"/>
        <v>64.39</v>
      </c>
      <c r="BY6" s="22">
        <f t="shared" si="8"/>
        <v>63.95</v>
      </c>
      <c r="BZ6" s="21" t="str">
        <f>IF(BZ7="","",IF(BZ7="-","【-】","【"&amp;SUBSTITUTE(TEXT(BZ7,"#,##0.00"),"-","△")&amp;"】"))</f>
        <v>【57.74】</v>
      </c>
      <c r="CA6" s="22">
        <f>IF(CA7="",NA(),CA7)</f>
        <v>180.1</v>
      </c>
      <c r="CB6" s="22">
        <f t="shared" ref="CB6:CJ6" si="9">IF(CB7="",NA(),CB7)</f>
        <v>185.55</v>
      </c>
      <c r="CC6" s="22">
        <f t="shared" si="9"/>
        <v>190.79</v>
      </c>
      <c r="CD6" s="22">
        <f t="shared" si="9"/>
        <v>207.15</v>
      </c>
      <c r="CE6" s="22">
        <f t="shared" si="9"/>
        <v>215.44</v>
      </c>
      <c r="CF6" s="22">
        <f t="shared" si="9"/>
        <v>261.02</v>
      </c>
      <c r="CG6" s="22">
        <f t="shared" si="9"/>
        <v>270.68</v>
      </c>
      <c r="CH6" s="22">
        <f t="shared" si="9"/>
        <v>268.88</v>
      </c>
      <c r="CI6" s="22">
        <f t="shared" si="9"/>
        <v>258.89999999999998</v>
      </c>
      <c r="CJ6" s="22">
        <f t="shared" si="9"/>
        <v>263.56</v>
      </c>
      <c r="CK6" s="21" t="str">
        <f>IF(CK7="","",IF(CK7="-","【-】","【"&amp;SUBSTITUTE(TEXT(CK7,"#,##0.00"),"-","△")&amp;"】"))</f>
        <v>【285.48】</v>
      </c>
      <c r="CL6" s="22">
        <f>IF(CL7="",NA(),CL7)</f>
        <v>59.2</v>
      </c>
      <c r="CM6" s="22">
        <f t="shared" ref="CM6:CU6" si="10">IF(CM7="",NA(),CM7)</f>
        <v>58.73</v>
      </c>
      <c r="CN6" s="22">
        <f t="shared" si="10"/>
        <v>56.24</v>
      </c>
      <c r="CO6" s="22">
        <f t="shared" si="10"/>
        <v>54.27</v>
      </c>
      <c r="CP6" s="22">
        <f t="shared" si="10"/>
        <v>51.41</v>
      </c>
      <c r="CQ6" s="22">
        <f t="shared" si="10"/>
        <v>49.01</v>
      </c>
      <c r="CR6" s="22">
        <f t="shared" si="10"/>
        <v>48.86</v>
      </c>
      <c r="CS6" s="22">
        <f t="shared" si="10"/>
        <v>49</v>
      </c>
      <c r="CT6" s="22">
        <f t="shared" si="10"/>
        <v>50.07</v>
      </c>
      <c r="CU6" s="22">
        <f t="shared" si="10"/>
        <v>53.4</v>
      </c>
      <c r="CV6" s="21" t="str">
        <f>IF(CV7="","",IF(CV7="-","【-】","【"&amp;SUBSTITUTE(TEXT(CV7,"#,##0.00"),"-","△")&amp;"】"))</f>
        <v>【53.73】</v>
      </c>
      <c r="CW6" s="22">
        <f>IF(CW7="",NA(),CW7)</f>
        <v>90.2</v>
      </c>
      <c r="CX6" s="22">
        <f t="shared" ref="CX6:DF6" si="11">IF(CX7="",NA(),CX7)</f>
        <v>90.2</v>
      </c>
      <c r="CY6" s="22">
        <f t="shared" si="11"/>
        <v>90.1</v>
      </c>
      <c r="CZ6" s="22">
        <f t="shared" si="11"/>
        <v>90</v>
      </c>
      <c r="DA6" s="22">
        <f t="shared" si="11"/>
        <v>90</v>
      </c>
      <c r="DB6" s="22">
        <f t="shared" si="11"/>
        <v>76.569999999999993</v>
      </c>
      <c r="DC6" s="22">
        <f t="shared" si="11"/>
        <v>76.48</v>
      </c>
      <c r="DD6" s="22">
        <f t="shared" si="11"/>
        <v>75.64</v>
      </c>
      <c r="DE6" s="22">
        <f t="shared" si="11"/>
        <v>75.7</v>
      </c>
      <c r="DF6" s="22">
        <f t="shared" si="11"/>
        <v>72.53</v>
      </c>
      <c r="DG6" s="21" t="str">
        <f>IF(DG7="","",IF(DG7="-","【-】","【"&amp;SUBSTITUTE(TEXT(DG7,"#,##0.00"),"-","△")&amp;"】"))</f>
        <v>【71.52】</v>
      </c>
      <c r="DH6" s="22">
        <f>IF(DH7="",NA(),DH7)</f>
        <v>58.05</v>
      </c>
      <c r="DI6" s="22">
        <f t="shared" ref="DI6:DQ6" si="12">IF(DI7="",NA(),DI7)</f>
        <v>59.88</v>
      </c>
      <c r="DJ6" s="22">
        <f t="shared" si="12"/>
        <v>61.9</v>
      </c>
      <c r="DK6" s="22">
        <f t="shared" si="12"/>
        <v>53.73</v>
      </c>
      <c r="DL6" s="22">
        <f t="shared" si="12"/>
        <v>55.52</v>
      </c>
      <c r="DM6" s="22">
        <f t="shared" si="12"/>
        <v>49.34</v>
      </c>
      <c r="DN6" s="22">
        <f t="shared" si="12"/>
        <v>39.409999999999997</v>
      </c>
      <c r="DO6" s="22">
        <f t="shared" si="12"/>
        <v>41.18</v>
      </c>
      <c r="DP6" s="22">
        <f t="shared" si="12"/>
        <v>42.98</v>
      </c>
      <c r="DQ6" s="22">
        <f t="shared" si="12"/>
        <v>40.46</v>
      </c>
      <c r="DR6" s="21" t="str">
        <f>IF(DR7="","",IF(DR7="-","【-】","【"&amp;SUBSTITUTE(TEXT(DR7,"#,##0.00"),"-","△")&amp;"】"))</f>
        <v>【38.43】</v>
      </c>
      <c r="DS6" s="21">
        <f>IF(DS7="",NA(),DS7)</f>
        <v>0</v>
      </c>
      <c r="DT6" s="21">
        <f t="shared" ref="DT6:EB6" si="13">IF(DT7="",NA(),DT7)</f>
        <v>0</v>
      </c>
      <c r="DU6" s="21">
        <f t="shared" si="13"/>
        <v>0</v>
      </c>
      <c r="DV6" s="21">
        <f t="shared" si="13"/>
        <v>0</v>
      </c>
      <c r="DW6" s="21">
        <f t="shared" si="13"/>
        <v>0</v>
      </c>
      <c r="DX6" s="22">
        <f t="shared" si="13"/>
        <v>22.75</v>
      </c>
      <c r="DY6" s="22">
        <f t="shared" si="13"/>
        <v>20.97</v>
      </c>
      <c r="DZ6" s="22">
        <f t="shared" si="13"/>
        <v>21.65</v>
      </c>
      <c r="EA6" s="22">
        <f t="shared" si="13"/>
        <v>23.24</v>
      </c>
      <c r="EB6" s="22">
        <f t="shared" si="13"/>
        <v>22.77</v>
      </c>
      <c r="EC6" s="21" t="str">
        <f>IF(EC7="","",IF(EC7="-","【-】","【"&amp;SUBSTITUTE(TEXT(EC7,"#,##0.00"),"-","△")&amp;"】"))</f>
        <v>【19.16】</v>
      </c>
      <c r="ED6" s="21">
        <f>IF(ED7="",NA(),ED7)</f>
        <v>0</v>
      </c>
      <c r="EE6" s="22">
        <f t="shared" ref="EE6:EM6" si="14">IF(EE7="",NA(),EE7)</f>
        <v>0.34</v>
      </c>
      <c r="EF6" s="21">
        <f t="shared" si="14"/>
        <v>0</v>
      </c>
      <c r="EG6" s="21">
        <f t="shared" si="14"/>
        <v>0</v>
      </c>
      <c r="EH6" s="21">
        <f t="shared" si="14"/>
        <v>0</v>
      </c>
      <c r="EI6" s="22">
        <f t="shared" si="14"/>
        <v>0.43</v>
      </c>
      <c r="EJ6" s="22">
        <f t="shared" si="14"/>
        <v>1.1499999999999999</v>
      </c>
      <c r="EK6" s="22">
        <f t="shared" si="14"/>
        <v>0.28999999999999998</v>
      </c>
      <c r="EL6" s="22">
        <f t="shared" si="14"/>
        <v>0.39</v>
      </c>
      <c r="EM6" s="22">
        <f t="shared" si="14"/>
        <v>0.49</v>
      </c>
      <c r="EN6" s="21" t="str">
        <f>IF(EN7="","",IF(EN7="-","【-】","【"&amp;SUBSTITUTE(TEXT(EN7,"#,##0.00"),"-","△")&amp;"】"))</f>
        <v>【0.49】</v>
      </c>
    </row>
    <row r="7" spans="1:144" s="23" customFormat="1" x14ac:dyDescent="0.15">
      <c r="A7" s="15"/>
      <c r="B7" s="24">
        <v>2023</v>
      </c>
      <c r="C7" s="24">
        <v>363839</v>
      </c>
      <c r="D7" s="24">
        <v>46</v>
      </c>
      <c r="E7" s="24">
        <v>1</v>
      </c>
      <c r="F7" s="24">
        <v>0</v>
      </c>
      <c r="G7" s="24">
        <v>5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63.33</v>
      </c>
      <c r="P7" s="25">
        <v>94.23</v>
      </c>
      <c r="Q7" s="25">
        <v>3640</v>
      </c>
      <c r="R7" s="25">
        <v>3575</v>
      </c>
      <c r="S7" s="25">
        <v>56.62</v>
      </c>
      <c r="T7" s="25">
        <v>63.14</v>
      </c>
      <c r="U7" s="25">
        <v>3313</v>
      </c>
      <c r="V7" s="25">
        <v>16.75</v>
      </c>
      <c r="W7" s="25">
        <v>197.79</v>
      </c>
      <c r="X7" s="25">
        <v>101.95</v>
      </c>
      <c r="Y7" s="25">
        <v>100</v>
      </c>
      <c r="Z7" s="25">
        <v>97.45</v>
      </c>
      <c r="AA7" s="25">
        <v>100.6</v>
      </c>
      <c r="AB7" s="25">
        <v>104.5</v>
      </c>
      <c r="AC7" s="25">
        <v>105.45</v>
      </c>
      <c r="AD7" s="25">
        <v>103.82</v>
      </c>
      <c r="AE7" s="25">
        <v>105.75</v>
      </c>
      <c r="AF7" s="25">
        <v>105.52</v>
      </c>
      <c r="AG7" s="25">
        <v>103.1</v>
      </c>
      <c r="AH7" s="25">
        <v>103.05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29.38</v>
      </c>
      <c r="AO7" s="25">
        <v>31.54</v>
      </c>
      <c r="AP7" s="25">
        <v>31.15</v>
      </c>
      <c r="AQ7" s="25">
        <v>30.01</v>
      </c>
      <c r="AR7" s="25">
        <v>27.32</v>
      </c>
      <c r="AS7" s="25">
        <v>30.22</v>
      </c>
      <c r="AT7" s="25">
        <v>716.38</v>
      </c>
      <c r="AU7" s="25">
        <v>734.02</v>
      </c>
      <c r="AV7" s="25">
        <v>640.34</v>
      </c>
      <c r="AW7" s="25">
        <v>717.32</v>
      </c>
      <c r="AX7" s="25">
        <v>639.87</v>
      </c>
      <c r="AY7" s="25">
        <v>413.82</v>
      </c>
      <c r="AZ7" s="25">
        <v>302.22000000000003</v>
      </c>
      <c r="BA7" s="25">
        <v>263.45</v>
      </c>
      <c r="BB7" s="25">
        <v>249.43</v>
      </c>
      <c r="BC7" s="25">
        <v>217.55</v>
      </c>
      <c r="BD7" s="25">
        <v>179.3</v>
      </c>
      <c r="BE7" s="25">
        <v>547.48</v>
      </c>
      <c r="BF7" s="25">
        <v>526.41</v>
      </c>
      <c r="BG7" s="25">
        <v>553.1</v>
      </c>
      <c r="BH7" s="25">
        <v>770.38</v>
      </c>
      <c r="BI7" s="25">
        <v>700.35</v>
      </c>
      <c r="BJ7" s="25">
        <v>698.55</v>
      </c>
      <c r="BK7" s="25">
        <v>970.36</v>
      </c>
      <c r="BL7" s="25">
        <v>940.22</v>
      </c>
      <c r="BM7" s="25">
        <v>922.05</v>
      </c>
      <c r="BN7" s="25">
        <v>916.17</v>
      </c>
      <c r="BO7" s="25">
        <v>1042.45</v>
      </c>
      <c r="BP7" s="25">
        <v>96.43</v>
      </c>
      <c r="BQ7" s="25">
        <v>93.23</v>
      </c>
      <c r="BR7" s="25">
        <v>90.95</v>
      </c>
      <c r="BS7" s="25">
        <v>97.93</v>
      </c>
      <c r="BT7" s="25">
        <v>100.82</v>
      </c>
      <c r="BU7" s="25">
        <v>73.7</v>
      </c>
      <c r="BV7" s="25">
        <v>64.52</v>
      </c>
      <c r="BW7" s="25">
        <v>66.8</v>
      </c>
      <c r="BX7" s="25">
        <v>64.39</v>
      </c>
      <c r="BY7" s="25">
        <v>63.95</v>
      </c>
      <c r="BZ7" s="25">
        <v>57.74</v>
      </c>
      <c r="CA7" s="25">
        <v>180.1</v>
      </c>
      <c r="CB7" s="25">
        <v>185.55</v>
      </c>
      <c r="CC7" s="25">
        <v>190.79</v>
      </c>
      <c r="CD7" s="25">
        <v>207.15</v>
      </c>
      <c r="CE7" s="25">
        <v>215.44</v>
      </c>
      <c r="CF7" s="25">
        <v>261.02</v>
      </c>
      <c r="CG7" s="25">
        <v>270.68</v>
      </c>
      <c r="CH7" s="25">
        <v>268.88</v>
      </c>
      <c r="CI7" s="25">
        <v>258.89999999999998</v>
      </c>
      <c r="CJ7" s="25">
        <v>263.56</v>
      </c>
      <c r="CK7" s="25">
        <v>285.48</v>
      </c>
      <c r="CL7" s="25">
        <v>59.2</v>
      </c>
      <c r="CM7" s="25">
        <v>58.73</v>
      </c>
      <c r="CN7" s="25">
        <v>56.24</v>
      </c>
      <c r="CO7" s="25">
        <v>54.27</v>
      </c>
      <c r="CP7" s="25">
        <v>51.41</v>
      </c>
      <c r="CQ7" s="25">
        <v>49.01</v>
      </c>
      <c r="CR7" s="25">
        <v>48.86</v>
      </c>
      <c r="CS7" s="25">
        <v>49</v>
      </c>
      <c r="CT7" s="25">
        <v>50.07</v>
      </c>
      <c r="CU7" s="25">
        <v>53.4</v>
      </c>
      <c r="CV7" s="25">
        <v>53.73</v>
      </c>
      <c r="CW7" s="25">
        <v>90.2</v>
      </c>
      <c r="CX7" s="25">
        <v>90.2</v>
      </c>
      <c r="CY7" s="25">
        <v>90.1</v>
      </c>
      <c r="CZ7" s="25">
        <v>90</v>
      </c>
      <c r="DA7" s="25">
        <v>90</v>
      </c>
      <c r="DB7" s="25">
        <v>76.569999999999993</v>
      </c>
      <c r="DC7" s="25">
        <v>76.48</v>
      </c>
      <c r="DD7" s="25">
        <v>75.64</v>
      </c>
      <c r="DE7" s="25">
        <v>75.7</v>
      </c>
      <c r="DF7" s="25">
        <v>72.53</v>
      </c>
      <c r="DG7" s="25">
        <v>71.52</v>
      </c>
      <c r="DH7" s="25">
        <v>58.05</v>
      </c>
      <c r="DI7" s="25">
        <v>59.88</v>
      </c>
      <c r="DJ7" s="25">
        <v>61.9</v>
      </c>
      <c r="DK7" s="25">
        <v>53.73</v>
      </c>
      <c r="DL7" s="25">
        <v>55.52</v>
      </c>
      <c r="DM7" s="25">
        <v>49.34</v>
      </c>
      <c r="DN7" s="25">
        <v>39.409999999999997</v>
      </c>
      <c r="DO7" s="25">
        <v>41.18</v>
      </c>
      <c r="DP7" s="25">
        <v>42.98</v>
      </c>
      <c r="DQ7" s="25">
        <v>40.46</v>
      </c>
      <c r="DR7" s="25">
        <v>38.43</v>
      </c>
      <c r="DS7" s="25">
        <v>0</v>
      </c>
      <c r="DT7" s="25">
        <v>0</v>
      </c>
      <c r="DU7" s="25">
        <v>0</v>
      </c>
      <c r="DV7" s="25">
        <v>0</v>
      </c>
      <c r="DW7" s="25">
        <v>0</v>
      </c>
      <c r="DX7" s="25">
        <v>22.75</v>
      </c>
      <c r="DY7" s="25">
        <v>20.97</v>
      </c>
      <c r="DZ7" s="25">
        <v>21.65</v>
      </c>
      <c r="EA7" s="25">
        <v>23.24</v>
      </c>
      <c r="EB7" s="25">
        <v>22.77</v>
      </c>
      <c r="EC7" s="25">
        <v>19.16</v>
      </c>
      <c r="ED7" s="25">
        <v>0</v>
      </c>
      <c r="EE7" s="25">
        <v>0.34</v>
      </c>
      <c r="EF7" s="25">
        <v>0</v>
      </c>
      <c r="EG7" s="25">
        <v>0</v>
      </c>
      <c r="EH7" s="25">
        <v>0</v>
      </c>
      <c r="EI7" s="25">
        <v>0.43</v>
      </c>
      <c r="EJ7" s="25">
        <v>1.1499999999999999</v>
      </c>
      <c r="EK7" s="25">
        <v>0.28999999999999998</v>
      </c>
      <c r="EL7" s="25">
        <v>0.39</v>
      </c>
      <c r="EM7" s="25">
        <v>0.49</v>
      </c>
      <c r="EN7" s="25">
        <v>0.49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DATEVALUE($B7-B11&amp;"/1/"&amp;B12)</f>
        <v>36892</v>
      </c>
      <c r="C10" s="29">
        <f t="shared" ref="C10:F10" si="15">DATEVALUE($B7-C11&amp;"/1/"&amp;C12)</f>
        <v>37257</v>
      </c>
      <c r="D10" s="29">
        <f t="shared" si="15"/>
        <v>37622</v>
      </c>
      <c r="E10" s="29">
        <f t="shared" si="15"/>
        <v>37987</v>
      </c>
      <c r="F10" s="29">
        <f t="shared" si="15"/>
        <v>38353</v>
      </c>
    </row>
    <row r="11" spans="1:144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107</v>
      </c>
      <c r="E13" t="s">
        <v>107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2417146</cp:lastModifiedBy>
  <dcterms:created xsi:type="dcterms:W3CDTF">2025-01-24T06:53:58Z</dcterms:created>
  <dcterms:modified xsi:type="dcterms:W3CDTF">2025-02-17T01:33:19Z</dcterms:modified>
  <cp:category/>
</cp:coreProperties>
</file>