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8680" yWindow="-120" windowWidth="29040" windowHeight="1584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サービス名">'【参考】数式用'!$A$5:$A$27</definedName>
    <definedName name="_xlnm._FilterDatabase" localSheetId="3" hidden="1">'【参考】数式用2'!$B$5:$S$23</definedName>
    <definedName name="山形県">#REF!</definedName>
    <definedName name="介護予防_短期入所生活介護">#REF!</definedName>
    <definedName name="茨城県">#REF!</definedName>
    <definedName name="地域密着型特定施設入居者生活介護">#REF!</definedName>
    <definedName name="高知県">#REF!</definedName>
    <definedName name="岩手県">#REF!</definedName>
    <definedName name="介護老人福祉施設">#REF!</definedName>
    <definedName name="愛知県">#REF!</definedName>
    <definedName name="愛媛県">#REF!</definedName>
    <definedName name="宮城県">#REF!</definedName>
    <definedName name="介護医療院">#REF!</definedName>
    <definedName name="看護小規模多機能型居宅介護">#REF!</definedName>
    <definedName name="京都府">#REF!</definedName>
    <definedName name="介護予防_短期入所療養介護__病院等_老健以外">#REF!</definedName>
    <definedName name="沖縄県">#REF!</definedName>
    <definedName name="富山県">#REF!</definedName>
    <definedName name="岡山県">#REF!</definedName>
    <definedName name="宮崎県">#REF!</definedName>
    <definedName name="介護予防_小規模多機能型居宅介護">#REF!</definedName>
    <definedName name="介護予防_短期入所療養介護_医療院">#REF!</definedName>
    <definedName name="介護予防_短期入所療養介護_老健">#REF!</definedName>
    <definedName name="介護予防_通所リハビリテーション">#REF!</definedName>
    <definedName name="介護予防_特定施設入居者生活介護">#REF!</definedName>
    <definedName name="介護予防_認知症対応型共同生活介護">#REF!</definedName>
    <definedName name="介護予防_認知症対応型通所介護">#REF!</definedName>
    <definedName name="新潟県">#REF!</definedName>
    <definedName name="介護予防_訪問入浴介護">#REF!</definedName>
    <definedName name="介護老人保健施設">#REF!</definedName>
    <definedName name="東京都">#REF!</definedName>
    <definedName name="岐阜県">#REF!</definedName>
    <definedName name="徳島県">#REF!</definedName>
    <definedName name="熊本県">#REF!</definedName>
    <definedName name="群馬県">#REF!</definedName>
    <definedName name="島根県">#REF!</definedName>
    <definedName name="広島県">#REF!</definedName>
    <definedName name="大分県">#REF!</definedName>
    <definedName name="香川県">#REF!</definedName>
    <definedName name="佐賀県">#REF!</definedName>
    <definedName name="埼玉県">#REF!</definedName>
    <definedName name="三重県">#REF!</definedName>
    <definedName name="地域密着型介護老人福祉施設">#REF!</definedName>
    <definedName name="千葉県">#REF!</definedName>
    <definedName name="山口県">#REF!</definedName>
    <definedName name="青森県">#REF!</definedName>
    <definedName name="山梨県">#REF!</definedName>
    <definedName name="滋賀県">#REF!</definedName>
    <definedName name="鹿児島県">#REF!</definedName>
    <definedName name="秋田県">#REF!</definedName>
    <definedName name="神奈川県">#REF!</definedName>
    <definedName name="通所型サービス_総合事業">#REF!</definedName>
    <definedName name="静岡県">#REF!</definedName>
    <definedName name="石川県">#REF!</definedName>
    <definedName name="大阪府">#REF!</definedName>
    <definedName name="地域密着型通所介護">#REF!</definedName>
    <definedName name="長崎県">#REF!</definedName>
    <definedName name="長野県">#REF!</definedName>
    <definedName name="福島県">#REF!</definedName>
    <definedName name="栃木県">#REF!</definedName>
    <definedName name="鳥取県">#REF!</definedName>
    <definedName name="通所介護">#REF!</definedName>
    <definedName name="定期巡回･随時対応型訪問介護看護">#REF!</definedName>
    <definedName name="奈良県">#REF!</definedName>
    <definedName name="福井県">#REF!</definedName>
    <definedName name="福岡県">#REF!</definedName>
    <definedName name="兵庫県">#REF!</definedName>
    <definedName name="訪問介護">#REF!</definedName>
    <definedName name="訪問型サービス_総合事業">#REF!</definedName>
    <definedName name="北海道">#REF!</definedName>
    <definedName name="夜間対応型訪問介護">#REF!</definedName>
    <definedName name="和歌山県">#REF!</definedName>
    <definedName name="_xlnm._FilterDatabase" localSheetId="2" hidden="1">#REF!</definedName>
    <definedName name="_xlnm.Print_Area" localSheetId="2">'【参考】数式用'!$A$1:$G$27</definedName>
    <definedName name="_xlnm.Print_Area" localSheetId="0">'移行先検討・補助シート'!$A$1:$CB$26</definedName>
    <definedName name="_xlnm.Print_Area" localSheetId="1">記入例!$A$1:$CB$26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>
      <text>
        <r>
          <rPr>
            <sz val="9"/>
            <color rgb="FF000000"/>
            <rFont val="MS P ゴシック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>
      <text>
        <r>
          <rPr>
            <sz val="9"/>
            <color rgb="FF000000"/>
            <rFont val="MS P ゴシック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>
      <text>
        <r>
          <rPr>
            <sz val="9"/>
            <color rgb="FF000000"/>
            <rFont val="MS P ゴシック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>
      <text>
        <r>
          <rPr>
            <sz val="9"/>
            <color rgb="FF000000"/>
            <rFont val="MS P ゴシック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<sst xmlns="http://schemas.openxmlformats.org/spreadsheetml/2006/main" xmlns:r="http://schemas.openxmlformats.org/officeDocument/2006/relationships" count="188" uniqueCount="188">
  <si>
    <t>特定加算Ⅱ</t>
    <rPh sb="0" eb="2">
      <t>トクテイ</t>
    </rPh>
    <rPh sb="2" eb="4">
      <t>カサン</t>
    </rPh>
    <phoneticPr fontId="28"/>
  </si>
  <si>
    <t>通所介護</t>
  </si>
  <si>
    <t>サービス名</t>
    <rPh sb="4" eb="5">
      <t>メイ</t>
    </rPh>
    <phoneticPr fontId="29"/>
  </si>
  <si>
    <t>（介護予防）短期入所療養介護（老健）</t>
  </si>
  <si>
    <t>キャリアパスⅣ</t>
  </si>
  <si>
    <t>処遇加算Ⅰ</t>
    <rPh sb="0" eb="2">
      <t>ショグウ</t>
    </rPh>
    <rPh sb="2" eb="4">
      <t>カサン</t>
    </rPh>
    <phoneticPr fontId="28"/>
  </si>
  <si>
    <t>新加算Ⅱ</t>
    <rPh sb="0" eb="3">
      <t>シンカサン</t>
    </rPh>
    <phoneticPr fontId="30"/>
  </si>
  <si>
    <t>旧３加算</t>
    <rPh sb="0" eb="1">
      <t>キュウ</t>
    </rPh>
    <rPh sb="2" eb="4">
      <t>カサン</t>
    </rPh>
    <phoneticPr fontId="28"/>
  </si>
  <si>
    <t>キャリアパス要件Ⅴ</t>
    <rPh sb="6" eb="8">
      <t>ヨウケン</t>
    </rPh>
    <phoneticPr fontId="2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</si>
  <si>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28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</si>
  <si>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28"/>
  </si>
  <si>
    <t>特定加算なし</t>
    <rPh sb="0" eb="2">
      <t>トクテイ</t>
    </rPh>
    <rPh sb="2" eb="4">
      <t>カサン</t>
    </rPh>
    <phoneticPr fontId="28"/>
  </si>
  <si>
    <t>ベア加算なし</t>
    <rPh sb="2" eb="4">
      <t>カサン</t>
    </rPh>
    <phoneticPr fontId="28"/>
  </si>
  <si>
    <t>サービス提供体制強化加算等の算定状況に応じた加算率</t>
    <rPh sb="14" eb="16">
      <t>サンテイ</t>
    </rPh>
    <phoneticPr fontId="28"/>
  </si>
  <si>
    <t>新加算Ⅴ(３)</t>
    <rPh sb="0" eb="3">
      <t>シンカサン</t>
    </rPh>
    <phoneticPr fontId="31"/>
  </si>
  <si>
    <t>ベア加算</t>
    <rPh sb="2" eb="4">
      <t>カサン</t>
    </rPh>
    <phoneticPr fontId="28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</si>
  <si>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28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</si>
  <si>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28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</si>
  <si>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32"/>
  </si>
  <si>
    <t>（介護予防）訪問入浴介護</t>
  </si>
  <si>
    <t>表１　加算率一覧</t>
    <rPh sb="0" eb="1">
      <t>ヒョウ</t>
    </rPh>
    <rPh sb="3" eb="6">
      <t>カサンリツ</t>
    </rPh>
    <rPh sb="6" eb="8">
      <t>イチラン</t>
    </rPh>
    <phoneticPr fontId="28"/>
  </si>
  <si>
    <t>処遇加算なし</t>
    <rPh sb="0" eb="2">
      <t>ショグウ</t>
    </rPh>
    <rPh sb="2" eb="4">
      <t>カサン</t>
    </rPh>
    <phoneticPr fontId="30"/>
  </si>
  <si>
    <t>サービス区分</t>
  </si>
  <si>
    <t>地域密着型通所介護</t>
  </si>
  <si>
    <t>　６つの区分ごとにそれぞれ１つ以上の取組を行う。</t>
    <rPh sb="18" eb="20">
      <t>トリクミ</t>
    </rPh>
    <rPh sb="21" eb="22">
      <t>オコナ</t>
    </rPh>
    <phoneticPr fontId="28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</si>
  <si>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28"/>
  </si>
  <si>
    <t>（介護予防）特定施設入居者生活介護</t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</si>
  <si>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28"/>
  </si>
  <si>
    <t>介護職員等処遇改善加算</t>
    <rPh sb="0" eb="5">
      <t>カイゴショクイントウ</t>
    </rPh>
    <rPh sb="5" eb="11">
      <t>ショグウカイゼンカサン</t>
    </rPh>
    <phoneticPr fontId="28"/>
  </si>
  <si>
    <t>（介護予防）短期入所生活介護</t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</si>
  <si>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28"/>
  </si>
  <si>
    <t>訪問介護</t>
  </si>
  <si>
    <t>（介護予防）小規模多機能型居宅介護</t>
  </si>
  <si>
    <t>通所型サービス（総合事業）</t>
  </si>
  <si>
    <t>計算用</t>
    <rPh sb="0" eb="3">
      <t>ケイサンヨウ</t>
    </rPh>
    <phoneticPr fontId="28"/>
  </si>
  <si>
    <t>　特定事業所加算ⅠまたはⅡもしくはそれらに準じる市町村独自の加算を算定する。</t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</si>
  <si>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28"/>
  </si>
  <si>
    <t>処遇加算Ⅱ</t>
    <rPh sb="2" eb="4">
      <t>カサン</t>
    </rPh>
    <phoneticPr fontId="28"/>
  </si>
  <si>
    <t>キャリアパスⅡ</t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</si>
  <si>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28"/>
  </si>
  <si>
    <t>新加算Ⅴ(３)</t>
    <rPh sb="0" eb="3">
      <t>シンカサン</t>
    </rPh>
    <phoneticPr fontId="30"/>
  </si>
  <si>
    <t>地域密着型特定施設入居者生活介護</t>
  </si>
  <si>
    <t>処遇加算Ⅲ</t>
    <rPh sb="2" eb="4">
      <t>カサン</t>
    </rPh>
    <phoneticPr fontId="28"/>
  </si>
  <si>
    <t>特定加算Ⅰ</t>
    <rPh sb="0" eb="2">
      <t>トクテイ</t>
    </rPh>
    <rPh sb="2" eb="4">
      <t>カサン</t>
    </rPh>
    <phoneticPr fontId="28"/>
  </si>
  <si>
    <t>（介護予防）認知症対応型通所介護</t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</si>
  <si>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2"/>
  </si>
  <si>
    <t>定期巡回･随時対応型訪問介護看護</t>
  </si>
  <si>
    <t>新加算Ⅲ</t>
    <rPh sb="0" eb="3">
      <t>シンカサン</t>
    </rPh>
    <phoneticPr fontId="30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</si>
  <si>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33"/>
  </si>
  <si>
    <t>新加算Ⅰ</t>
    <rPh sb="0" eb="3">
      <t>シンカサン</t>
    </rPh>
    <phoneticPr fontId="30"/>
  </si>
  <si>
    <t>新加算Ⅳ</t>
    <rPh sb="0" eb="3">
      <t>シンカサン</t>
    </rPh>
    <phoneticPr fontId="30"/>
  </si>
  <si>
    <t>夜間対応型訪問介護</t>
  </si>
  <si>
    <t>（介護予防）通所リハビリテーション</t>
  </si>
  <si>
    <t>地域密着型介護老人福祉施設</t>
  </si>
  <si>
    <t>看護小規模多機能型居宅介護</t>
  </si>
  <si>
    <t>（介護予防）認知症対応型共同生活介護</t>
  </si>
  <si>
    <t>介護老人福祉施設</t>
  </si>
  <si>
    <t>介護老人保健施設</t>
  </si>
  <si>
    <t>（介護予防）短期入所療養介護 （病院等（老健以外）)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</si>
  <si>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</si>
  <si>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介護医療院</t>
  </si>
  <si>
    <t>（介護予防）短期入所療養介護（医療院）</t>
  </si>
  <si>
    <t>訪問型サービス（総合事業）</t>
  </si>
  <si>
    <t>　特定事業所加算ⅠまたはⅡを算定する。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</si>
  <si>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32"/>
  </si>
  <si>
    <t>４月からベア加算を算定せず、６月から月額賃金改善要件Ⅱも満たさない場合、Ⅴ(８)となる。なお、R7年度以降は月額賃金改善要件Ⅱが必要。</t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</si>
  <si>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32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</si>
  <si>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32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</si>
  <si>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32"/>
  </si>
  <si>
    <t>－</t>
  </si>
  <si>
    <t>キャリアパス要件Ⅱ</t>
    <rPh sb="6" eb="8">
      <t>ヨウケン</t>
    </rPh>
    <phoneticPr fontId="2"/>
  </si>
  <si>
    <t>（１）基本情報</t>
    <rPh sb="3" eb="5">
      <t>キホン</t>
    </rPh>
    <rPh sb="5" eb="7">
      <t>ジョウホウ</t>
    </rPh>
    <phoneticPr fontId="2"/>
  </si>
  <si>
    <t>新加算Ⅴ(２)</t>
    <rPh sb="0" eb="3">
      <t>シンカサン</t>
    </rPh>
    <phoneticPr fontId="30"/>
  </si>
  <si>
    <t>新加算Ⅴ(５)</t>
    <rPh sb="0" eb="3">
      <t>シンカサン</t>
    </rPh>
    <phoneticPr fontId="30"/>
  </si>
  <si>
    <t>新加算Ⅴ(４)</t>
    <rPh sb="0" eb="3">
      <t>シンカサン</t>
    </rPh>
    <phoneticPr fontId="30"/>
  </si>
  <si>
    <t>新加算Ⅴ(６)</t>
    <rPh sb="0" eb="3">
      <t>シンカサン</t>
    </rPh>
    <phoneticPr fontId="30"/>
  </si>
  <si>
    <t>新加算Ⅴ(７)</t>
    <rPh sb="0" eb="3">
      <t>シンカサン</t>
    </rPh>
    <phoneticPr fontId="30"/>
  </si>
  <si>
    <t>新加算Ⅴ(８)</t>
    <rPh sb="0" eb="3">
      <t>シンカサン</t>
    </rPh>
    <phoneticPr fontId="30"/>
  </si>
  <si>
    <t>新加算Ⅴ(９)</t>
    <rPh sb="0" eb="3">
      <t>シンカサン</t>
    </rPh>
    <phoneticPr fontId="30"/>
  </si>
  <si>
    <t>新加算Ⅴ(２)</t>
    <rPh sb="0" eb="3">
      <t>シンカサン</t>
    </rPh>
    <phoneticPr fontId="31"/>
  </si>
  <si>
    <t>新加算Ⅴ(10)</t>
    <rPh sb="0" eb="3">
      <t>シンカサン</t>
    </rPh>
    <phoneticPr fontId="30"/>
  </si>
  <si>
    <t>新加算Ⅴ(11)</t>
    <rPh sb="0" eb="3">
      <t>シンカサン</t>
    </rPh>
    <phoneticPr fontId="30"/>
  </si>
  <si>
    <t>新加算Ⅴ(12)</t>
    <rPh sb="0" eb="3">
      <t>シンカサン</t>
    </rPh>
    <phoneticPr fontId="30"/>
  </si>
  <si>
    <t>新加算Ⅴ(13)</t>
    <rPh sb="0" eb="3">
      <t>シンカサン</t>
    </rPh>
    <phoneticPr fontId="30"/>
  </si>
  <si>
    <t>新加算Ⅴ(14)</t>
    <rPh sb="0" eb="3">
      <t>シンカサン</t>
    </rPh>
    <phoneticPr fontId="30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</si>
  <si>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2"/>
  </si>
  <si>
    <t>キャリアパス要件Ⅰ</t>
    <rPh sb="6" eb="8">
      <t>ヨウケン</t>
    </rPh>
    <phoneticPr fontId="2"/>
  </si>
  <si>
    <t>キャリアパス要件Ⅲ</t>
    <rPh sb="6" eb="8">
      <t>ヨウケン</t>
    </rPh>
    <phoneticPr fontId="2"/>
  </si>
  <si>
    <t>キャリアパス要件Ⅳ</t>
    <rPh sb="6" eb="8">
      <t>ヨウケン</t>
    </rPh>
    <phoneticPr fontId="2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</si>
  <si>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2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</si>
  <si>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2"/>
  </si>
  <si>
    <t>！R7年度以降は、満たさないと加算率が下がります。</t>
  </si>
  <si>
    <t>！R6年度・R7年度ともに、満たさなくても、加算率は下がりません。</t>
  </si>
  <si>
    <t>合計</t>
    <rPh sb="0" eb="2">
      <t>ゴウケイ</t>
    </rPh>
    <phoneticPr fontId="28"/>
  </si>
  <si>
    <t>キャリアパスⅠ</t>
  </si>
  <si>
    <t>キャリアパスⅢ</t>
  </si>
  <si>
    <t>キャリアパスⅤ</t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</si>
  <si>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2"/>
  </si>
  <si>
    <t>自然体で移行</t>
    <rPh sb="0" eb="3">
      <t>シゼンタイ</t>
    </rPh>
    <rPh sb="4" eb="6">
      <t>イコウ</t>
    </rPh>
    <phoneticPr fontId="2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</si>
  <si>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28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</si>
  <si>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28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</si>
  <si>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28"/>
  </si>
  <si>
    <t>職場環境等上位</t>
    <rPh sb="0" eb="5">
      <t>ショクバカンキョウトウ</t>
    </rPh>
    <rPh sb="5" eb="7">
      <t>ジョウイ</t>
    </rPh>
    <phoneticPr fontId="28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</si>
  <si>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33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</si>
  <si>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2"/>
  </si>
  <si>
    <t>パターンA</t>
  </si>
  <si>
    <t>パターンB</t>
  </si>
  <si>
    <t>新加算Ⅱ</t>
    <rPh sb="0" eb="3">
      <t>シンカサン</t>
    </rPh>
    <phoneticPr fontId="33"/>
  </si>
  <si>
    <t>パターンC</t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</si>
  <si>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28"/>
  </si>
  <si>
    <t>新加算Ⅴ(１)</t>
    <rPh sb="0" eb="3">
      <t>シンカサン</t>
    </rPh>
    <phoneticPr fontId="2"/>
  </si>
  <si>
    <t>要件（早見表）</t>
    <rPh sb="0" eb="2">
      <t>ヨウケン</t>
    </rPh>
    <rPh sb="3" eb="6">
      <t>ハヤミヒョウ</t>
    </rPh>
    <phoneticPr fontId="28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</si>
  <si>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2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</si>
  <si>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2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</si>
  <si>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2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</si>
  <si>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2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</si>
  <si>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33"/>
  </si>
  <si>
    <t>パターンＡ</t>
  </si>
  <si>
    <t>パターンＣ</t>
  </si>
  <si>
    <t>パターンＢ</t>
  </si>
  <si>
    <t>キャリアパス要件Ⅳ(改善後の賃金要件)</t>
    <rPh sb="6" eb="8">
      <t>ヨウケン</t>
    </rPh>
    <phoneticPr fontId="28"/>
  </si>
  <si>
    <t>キャリアパス要件Ⅴ(介護福祉士の配置等)</t>
    <rPh sb="6" eb="8">
      <t>ヨウケン</t>
    </rPh>
    <phoneticPr fontId="28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</si>
  <si>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33"/>
  </si>
  <si>
    <t>キャリアパス要件Ⅰ(任用要件・賃金体系の整備等)</t>
  </si>
  <si>
    <t>新加算Ⅲ</t>
    <rPh sb="0" eb="3">
      <t>シンカサン</t>
    </rPh>
    <phoneticPr fontId="33"/>
  </si>
  <si>
    <t>キャリアパス要件Ⅱ(研修の実施等)</t>
  </si>
  <si>
    <t>キャリアパス要件Ⅲ(昇給の仕組みの整備等)</t>
  </si>
  <si>
    <t>（参考）各要件の概要</t>
    <rPh sb="1" eb="3">
      <t>サンコウ</t>
    </rPh>
    <rPh sb="4" eb="7">
      <t>カクヨウケン</t>
    </rPh>
    <rPh sb="8" eb="10">
      <t>ガイヨウ</t>
    </rPh>
    <phoneticPr fontId="2"/>
  </si>
  <si>
    <r>
      <rPr>
        <b/>
        <sz val="12"/>
        <color theme="1"/>
        <rFont val="ＭＳ ゴシック"/>
      </rPr>
      <t>処遇改善加算の一本化</t>
    </r>
    <r>
      <rPr>
        <b/>
        <sz val="16"/>
        <color theme="1"/>
        <rFont val="ＭＳ ゴシック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2"/>
  </si>
  <si>
    <t>▶</t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</si>
  <si>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</si>
  <si>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</si>
  <si>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</si>
  <si>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</si>
  <si>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</si>
  <si>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</si>
  <si>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</si>
  <si>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</si>
  <si>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</si>
  <si>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</si>
  <si>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補助金取得のため４月からベア加算を算定した場合、６月以降は自然と新加算Ⅲに移行可能。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</si>
  <si>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</si>
  <si>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</si>
  <si>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33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</si>
  <si>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33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</si>
  <si>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33"/>
  </si>
  <si>
    <t>新加算Ⅴ(１)</t>
    <rPh sb="0" eb="3">
      <t>シンカサン</t>
    </rPh>
    <phoneticPr fontId="31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</si>
  <si>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33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</si>
  <si>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33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</si>
  <si>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33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</si>
  <si>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33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</si>
  <si>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33"/>
  </si>
  <si>
    <t>新加算Ⅴ(５)</t>
    <rPh sb="0" eb="3">
      <t>シンカサン</t>
    </rPh>
    <phoneticPr fontId="31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</si>
  <si>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33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</si>
  <si>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33"/>
  </si>
  <si>
    <t>新加算Ⅴ(７)</t>
    <rPh sb="0" eb="3">
      <t>シンカサン</t>
    </rPh>
    <phoneticPr fontId="31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</si>
  <si>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33"/>
  </si>
  <si>
    <t>新加算Ⅴ(10)</t>
    <rPh sb="0" eb="3">
      <t>シンカサン</t>
    </rPh>
    <phoneticPr fontId="31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</si>
  <si>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33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</si>
  <si>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33"/>
  </si>
  <si>
    <t>新加算Ⅴ(４)</t>
    <rPh sb="0" eb="3">
      <t>シンカサン</t>
    </rPh>
    <phoneticPr fontId="31"/>
  </si>
  <si>
    <t>新加算Ⅴ(６)</t>
    <rPh sb="0" eb="3">
      <t>シンカサン</t>
    </rPh>
    <phoneticPr fontId="31"/>
  </si>
  <si>
    <t>新加算Ⅴ(９)</t>
    <rPh sb="0" eb="3">
      <t>シンカサン</t>
    </rPh>
    <phoneticPr fontId="31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</si>
  <si>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33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</si>
  <si>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33"/>
  </si>
  <si>
    <t>新加算Ⅴ(12)</t>
    <rPh sb="0" eb="3">
      <t>シンカサン</t>
    </rPh>
    <phoneticPr fontId="31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</si>
  <si>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33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</si>
  <si>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33"/>
  </si>
  <si>
    <t>新加算</t>
    <rPh sb="0" eb="3">
      <t>シンカサン</t>
    </rPh>
    <phoneticPr fontId="2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</si>
  <si>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33"/>
  </si>
  <si>
    <t>新加算Ⅴ(８)</t>
    <rPh sb="0" eb="3">
      <t>シンカサン</t>
    </rPh>
    <phoneticPr fontId="31"/>
  </si>
  <si>
    <t>新加算Ⅱ</t>
    <rPh sb="0" eb="3">
      <t>シンカサン</t>
    </rPh>
    <phoneticPr fontId="31"/>
  </si>
  <si>
    <t>新加算Ⅴ(11)</t>
    <rPh sb="0" eb="3">
      <t>シンカサン</t>
    </rPh>
    <phoneticPr fontId="31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</si>
  <si>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33"/>
  </si>
  <si>
    <t>新加算Ⅳ</t>
    <rPh sb="0" eb="3">
      <t>シンカサン</t>
    </rPh>
    <phoneticPr fontId="31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</si>
  <si>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33"/>
  </si>
  <si>
    <t>新加算Ⅲ</t>
    <rPh sb="0" eb="3">
      <t>シンカサン</t>
    </rPh>
    <phoneticPr fontId="31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</si>
  <si>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33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</si>
  <si>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33"/>
  </si>
  <si>
    <t>新加算Ⅴ(13)</t>
    <rPh sb="0" eb="3">
      <t>シンカサン</t>
    </rPh>
    <phoneticPr fontId="31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</si>
  <si>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33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</si>
  <si>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33"/>
  </si>
  <si>
    <t>新加算Ⅴ(14)</t>
    <rPh sb="0" eb="3">
      <t>シンカサン</t>
    </rPh>
    <phoneticPr fontId="31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</si>
  <si>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33"/>
  </si>
  <si>
    <t>新加算Ⅴ(１)</t>
    <rPh sb="0" eb="3">
      <t>シンカサン</t>
    </rPh>
    <phoneticPr fontId="33"/>
  </si>
  <si>
    <t>新加算Ⅴ(８)</t>
    <rPh sb="0" eb="3">
      <t>シンカサン</t>
    </rPh>
    <phoneticPr fontId="33"/>
  </si>
  <si>
    <t>前年度と比較して、旧ベースアップ等加算相当の加算額の３分の２以上の新たな基本給等の改善（月給の引上げ）を行う。</t>
  </si>
  <si>
    <t>月額賃金改善改善Ⅱ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</si>
</sst>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34">
    <font>
      <sz val="11"/>
      <color theme="1"/>
      <name val="Yu Gothic"/>
      <family val="3"/>
      <scheme val="minor"/>
    </font>
    <font>
      <sz val="11"/>
      <color auto="1"/>
      <name val="ＭＳ Ｐゴシック"/>
      <family val="3"/>
    </font>
    <font>
      <sz val="6"/>
      <color auto="1"/>
      <name val="Yu Gothic"/>
      <family val="3"/>
      <scheme val="minor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</font>
    <font>
      <b/>
      <sz val="12"/>
      <color theme="1"/>
      <name val="ＭＳ ゴシック"/>
      <family val="3"/>
    </font>
    <font>
      <b/>
      <sz val="11"/>
      <color theme="1"/>
      <name val="ＭＳ ゴシック"/>
      <family val="3"/>
    </font>
    <font>
      <sz val="9"/>
      <color theme="1" tint="0.25"/>
      <name val="ＭＳ ゴシック"/>
      <family val="3"/>
    </font>
    <font>
      <sz val="9"/>
      <color theme="1"/>
      <name val="ＭＳ ゴシック"/>
      <family val="3"/>
    </font>
    <font>
      <b/>
      <sz val="10"/>
      <color theme="1"/>
      <name val="ＭＳ ゴシック"/>
      <family val="3"/>
    </font>
    <font>
      <sz val="8"/>
      <color theme="1"/>
      <name val="ＭＳ ゴシック"/>
      <family val="3"/>
    </font>
    <font>
      <sz val="20"/>
      <color theme="1"/>
      <name val="ＭＳ ゴシック"/>
      <family val="3"/>
    </font>
    <font>
      <sz val="14"/>
      <color theme="1"/>
      <name val="ＭＳ ゴシック"/>
      <family val="3"/>
    </font>
    <font>
      <b/>
      <sz val="10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Yu Gothic"/>
      <family val="3"/>
      <scheme val="minor"/>
    </font>
    <font>
      <sz val="11"/>
      <color auto="1"/>
      <name val="Yu Gothic"/>
      <family val="3"/>
      <scheme val="minor"/>
    </font>
    <font>
      <sz val="10"/>
      <color auto="1"/>
      <name val="Yu Gothic"/>
      <family val="3"/>
      <scheme val="minor"/>
    </font>
    <font>
      <sz val="9"/>
      <color auto="1"/>
      <name val="Yu Gothic"/>
      <family val="3"/>
      <scheme val="minor"/>
    </font>
    <font>
      <sz val="11"/>
      <color rgb="FFFF0000"/>
      <name val="Yu Gothic"/>
      <family val="3"/>
      <scheme val="minor"/>
    </font>
    <font>
      <sz val="9"/>
      <color theme="1"/>
      <name val="BIZ UDPゴシック"/>
      <family val="3"/>
    </font>
    <font>
      <sz val="9"/>
      <color auto="1"/>
      <name val="BIZ UDPゴシック"/>
      <family val="3"/>
    </font>
    <font>
      <sz val="8"/>
      <color theme="1"/>
      <name val="Yu Gothic"/>
      <family val="3"/>
      <scheme val="minor"/>
    </font>
    <font>
      <sz val="11"/>
      <color theme="1"/>
      <name val="BIZ UDPゴシック"/>
      <family val="3"/>
    </font>
    <font>
      <sz val="8"/>
      <color theme="1"/>
      <name val="BIZ UDPゴシック"/>
      <family val="3"/>
    </font>
    <font>
      <sz val="9"/>
      <color rgb="FFFF0000"/>
      <name val="BIZ UDPゴシック"/>
      <family val="3"/>
    </font>
    <font>
      <sz val="6"/>
      <color auto="1"/>
      <name val="ＭＳ Ｐゴシック"/>
      <family val="3"/>
    </font>
    <font>
      <b/>
      <sz val="11"/>
      <color rgb="FF3F3F3F"/>
      <name val="Yu Gothic"/>
      <family val="2"/>
      <scheme val="minor"/>
    </font>
    <font>
      <u/>
      <sz val="11"/>
      <color theme="10"/>
      <name val="ＭＳ Ｐゴシック"/>
      <family val="3"/>
    </font>
    <font>
      <sz val="8"/>
      <color theme="1"/>
      <name val="BIZ UDPゴシック"/>
      <family val="3"/>
    </font>
    <font>
      <sz val="11"/>
      <color theme="1"/>
      <name val="Yu Gothic"/>
      <family val="3"/>
      <scheme val="minor"/>
    </font>
    <font>
      <sz val="9"/>
      <color theme="1"/>
      <name val="ＭＳ 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5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theme="1" tint="0.5"/>
      </left>
      <right/>
      <top style="thin">
        <color theme="1" tint="0.5"/>
      </top>
      <bottom style="thin">
        <color theme="1" tint="0.5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theme="1" tint="0.5"/>
      </top>
      <bottom style="thin">
        <color theme="1" tint="0.5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Dot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92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top"/>
    </xf>
    <xf numFmtId="0" fontId="8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/>
    <xf numFmtId="0" fontId="8" fillId="3" borderId="5" xfId="0" applyFont="1" applyFill="1" applyBorder="1" applyAlignment="1">
      <alignment horizontal="center" vertical="center" shrinkToFit="1"/>
    </xf>
    <xf numFmtId="176" fontId="8" fillId="2" borderId="6" xfId="0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/>
    </xf>
    <xf numFmtId="0" fontId="8" fillId="3" borderId="7" xfId="0" applyFont="1" applyFill="1" applyBorder="1" applyAlignment="1">
      <alignment horizontal="center" vertical="center" shrinkToFit="1"/>
    </xf>
    <xf numFmtId="176" fontId="8" fillId="2" borderId="8" xfId="0" applyNumberFormat="1" applyFont="1" applyFill="1" applyBorder="1" applyAlignment="1">
      <alignment horizontal="center" vertical="center" shrinkToFit="1"/>
    </xf>
    <xf numFmtId="176" fontId="8" fillId="2" borderId="4" xfId="0" applyNumberFormat="1" applyFont="1" applyFill="1" applyBorder="1" applyAlignment="1">
      <alignment horizontal="center" vertical="center" shrinkToFit="1"/>
    </xf>
    <xf numFmtId="176" fontId="8" fillId="2" borderId="0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176" fontId="4" fillId="2" borderId="0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10" fillId="2" borderId="0" xfId="0" applyFont="1" applyFill="1"/>
    <xf numFmtId="0" fontId="8" fillId="4" borderId="1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shrinkToFit="1"/>
    </xf>
    <xf numFmtId="176" fontId="8" fillId="2" borderId="13" xfId="0" applyNumberFormat="1" applyFont="1" applyFill="1" applyBorder="1" applyAlignment="1">
      <alignment horizontal="center" vertical="center" shrinkToFit="1"/>
    </xf>
    <xf numFmtId="176" fontId="11" fillId="2" borderId="0" xfId="0" applyNumberFormat="1" applyFont="1" applyFill="1" applyBorder="1" applyAlignment="1">
      <alignment vertical="top" wrapText="1"/>
    </xf>
    <xf numFmtId="0" fontId="4" fillId="0" borderId="0" xfId="0" applyFont="1" applyBorder="1" applyAlignment="1">
      <alignment horizontal="left"/>
    </xf>
    <xf numFmtId="0" fontId="8" fillId="3" borderId="14" xfId="0" applyFont="1" applyFill="1" applyBorder="1" applyAlignment="1">
      <alignment horizontal="center" vertical="center" shrinkToFit="1"/>
    </xf>
    <xf numFmtId="176" fontId="8" fillId="2" borderId="15" xfId="0" applyNumberFormat="1" applyFont="1" applyFill="1" applyBorder="1" applyAlignment="1">
      <alignment horizontal="center" vertical="center" shrinkToFit="1"/>
    </xf>
    <xf numFmtId="176" fontId="8" fillId="2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/>
    </xf>
    <xf numFmtId="0" fontId="9" fillId="3" borderId="1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left" vertical="top" wrapText="1"/>
    </xf>
    <xf numFmtId="0" fontId="8" fillId="3" borderId="17" xfId="0" applyFont="1" applyFill="1" applyBorder="1" applyAlignment="1">
      <alignment horizontal="center" vertical="center" shrinkToFit="1"/>
    </xf>
    <xf numFmtId="176" fontId="8" fillId="2" borderId="18" xfId="0" applyNumberFormat="1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176" fontId="8" fillId="2" borderId="20" xfId="0" applyNumberFormat="1" applyFont="1" applyFill="1" applyBorder="1" applyAlignment="1">
      <alignment horizontal="center" vertical="center" shrinkToFit="1"/>
    </xf>
    <xf numFmtId="176" fontId="8" fillId="2" borderId="21" xfId="0" applyNumberFormat="1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176" fontId="10" fillId="2" borderId="22" xfId="0" applyNumberFormat="1" applyFont="1" applyFill="1" applyBorder="1" applyAlignment="1">
      <alignment horizontal="left" vertical="top" wrapText="1"/>
    </xf>
    <xf numFmtId="176" fontId="10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/>
    </xf>
    <xf numFmtId="0" fontId="7" fillId="5" borderId="10" xfId="0" applyFont="1" applyFill="1" applyBorder="1" applyAlignment="1" applyProtection="1">
      <alignment horizontal="center" vertical="center" shrinkToFit="1"/>
      <protection locked="0"/>
    </xf>
    <xf numFmtId="0" fontId="7" fillId="5" borderId="27" xfId="0" applyFont="1" applyFill="1" applyBorder="1" applyAlignment="1" applyProtection="1">
      <alignment horizontal="center" vertical="center" shrinkToFit="1"/>
      <protection locked="0"/>
    </xf>
    <xf numFmtId="176" fontId="8" fillId="2" borderId="28" xfId="0" applyNumberFormat="1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>
      <alignment horizontal="center" vertical="center"/>
    </xf>
    <xf numFmtId="176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7" fillId="5" borderId="24" xfId="0" applyFont="1" applyFill="1" applyBorder="1" applyAlignment="1" applyProtection="1">
      <alignment horizontal="center" vertical="center" shrinkToFit="1"/>
      <protection locked="0"/>
    </xf>
    <xf numFmtId="0" fontId="7" fillId="5" borderId="31" xfId="0" applyFont="1" applyFill="1" applyBorder="1" applyAlignment="1" applyProtection="1">
      <alignment horizontal="center" vertical="center" shrinkToFit="1"/>
      <protection locked="0"/>
    </xf>
    <xf numFmtId="176" fontId="8" fillId="2" borderId="32" xfId="0" applyNumberFormat="1" applyFont="1" applyFill="1" applyBorder="1" applyAlignment="1" applyProtection="1">
      <alignment horizontal="center" vertical="center"/>
      <protection locked="0"/>
    </xf>
    <xf numFmtId="0" fontId="9" fillId="3" borderId="33" xfId="0" applyFont="1" applyFill="1" applyBorder="1" applyAlignment="1">
      <alignment horizontal="center" vertical="center"/>
    </xf>
    <xf numFmtId="0" fontId="7" fillId="6" borderId="2" xfId="0" applyFont="1" applyFill="1" applyBorder="1" applyAlignment="1" applyProtection="1">
      <alignment horizontal="center" vertical="center" shrinkToFit="1"/>
      <protection locked="0"/>
    </xf>
    <xf numFmtId="0" fontId="7" fillId="6" borderId="34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shrinkToFit="1"/>
      <protection locked="0"/>
    </xf>
    <xf numFmtId="0" fontId="7" fillId="6" borderId="27" xfId="0" applyFont="1" applyFill="1" applyBorder="1" applyAlignment="1" applyProtection="1">
      <alignment horizontal="center" vertical="center" shrinkToFit="1"/>
      <protection locked="0"/>
    </xf>
    <xf numFmtId="0" fontId="7" fillId="6" borderId="24" xfId="0" applyFont="1" applyFill="1" applyBorder="1" applyAlignment="1" applyProtection="1">
      <alignment horizontal="center" vertical="center" shrinkToFit="1"/>
      <protection locked="0"/>
    </xf>
    <xf numFmtId="0" fontId="7" fillId="6" borderId="31" xfId="0" applyFont="1" applyFill="1" applyBorder="1" applyAlignment="1" applyProtection="1">
      <alignment horizontal="center" vertical="center" shrinkToFit="1"/>
      <protection locked="0"/>
    </xf>
    <xf numFmtId="0" fontId="7" fillId="7" borderId="2" xfId="0" applyFont="1" applyFill="1" applyBorder="1" applyAlignment="1" applyProtection="1">
      <alignment horizontal="center" vertical="center" shrinkToFit="1"/>
      <protection locked="0"/>
    </xf>
    <xf numFmtId="0" fontId="7" fillId="7" borderId="34" xfId="0" applyFont="1" applyFill="1" applyBorder="1" applyAlignment="1" applyProtection="1">
      <alignment horizontal="center" vertical="center" shrinkToFit="1"/>
      <protection locked="0"/>
    </xf>
    <xf numFmtId="176" fontId="8" fillId="2" borderId="35" xfId="0" applyNumberFormat="1" applyFont="1" applyFill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 applyProtection="1">
      <alignment horizontal="center" vertical="center" shrinkToFit="1"/>
      <protection locked="0"/>
    </xf>
    <xf numFmtId="0" fontId="7" fillId="7" borderId="27" xfId="0" applyFont="1" applyFill="1" applyBorder="1" applyAlignment="1" applyProtection="1">
      <alignment horizontal="center" vertical="center" shrinkToFit="1"/>
      <protection locked="0"/>
    </xf>
    <xf numFmtId="0" fontId="7" fillId="7" borderId="24" xfId="0" applyFont="1" applyFill="1" applyBorder="1" applyAlignment="1" applyProtection="1">
      <alignment horizontal="center" vertical="center" shrinkToFit="1"/>
      <protection locked="0"/>
    </xf>
    <xf numFmtId="0" fontId="7" fillId="7" borderId="31" xfId="0" applyFont="1" applyFill="1" applyBorder="1" applyAlignment="1" applyProtection="1">
      <alignment horizontal="center" vertical="center" shrinkToFit="1"/>
      <protection locked="0"/>
    </xf>
    <xf numFmtId="0" fontId="8" fillId="2" borderId="36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176" fontId="8" fillId="2" borderId="37" xfId="0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176" fontId="8" fillId="2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176" fontId="8" fillId="2" borderId="41" xfId="0" applyNumberFormat="1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13" fillId="2" borderId="4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Alignment="1"/>
    <xf numFmtId="0" fontId="3" fillId="2" borderId="0" xfId="0" applyFont="1" applyFill="1" applyBorder="1"/>
    <xf numFmtId="0" fontId="13" fillId="2" borderId="46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 textRotation="255"/>
    </xf>
    <xf numFmtId="0" fontId="15" fillId="2" borderId="1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5" fillId="2" borderId="49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3" fillId="2" borderId="50" xfId="0" applyFont="1" applyFill="1" applyBorder="1"/>
    <xf numFmtId="0" fontId="14" fillId="2" borderId="50" xfId="0" applyFont="1" applyFill="1" applyBorder="1" applyAlignment="1"/>
    <xf numFmtId="0" fontId="14" fillId="2" borderId="0" xfId="0" applyFont="1" applyFill="1" applyAlignment="1">
      <alignment horizontal="center"/>
    </xf>
    <xf numFmtId="0" fontId="3" fillId="0" borderId="0" xfId="0" applyFont="1" applyFill="1"/>
    <xf numFmtId="0" fontId="4" fillId="8" borderId="26" xfId="0" applyFont="1" applyFill="1" applyBorder="1" applyAlignment="1">
      <alignment horizontal="center" vertical="center" wrapText="1"/>
    </xf>
    <xf numFmtId="0" fontId="4" fillId="8" borderId="51" xfId="0" applyFont="1" applyFill="1" applyBorder="1" applyAlignment="1">
      <alignment horizontal="center" vertical="center" wrapText="1"/>
    </xf>
    <xf numFmtId="0" fontId="4" fillId="8" borderId="52" xfId="0" applyFont="1" applyFill="1" applyBorder="1" applyAlignment="1">
      <alignment horizontal="center" vertical="center" wrapText="1"/>
    </xf>
    <xf numFmtId="0" fontId="4" fillId="8" borderId="4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39" xfId="0" applyFont="1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center" vertical="center" wrapText="1"/>
    </xf>
    <xf numFmtId="0" fontId="4" fillId="8" borderId="4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52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16" fillId="2" borderId="47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38" fontId="4" fillId="2" borderId="0" xfId="4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right" vertical="center"/>
    </xf>
    <xf numFmtId="0" fontId="18" fillId="0" borderId="0" xfId="3" applyFont="1">
      <alignment vertical="center"/>
    </xf>
    <xf numFmtId="0" fontId="19" fillId="0" borderId="0" xfId="3" applyFont="1">
      <alignment vertical="center"/>
    </xf>
    <xf numFmtId="0" fontId="20" fillId="0" borderId="2" xfId="3" applyFont="1" applyBorder="1" applyAlignment="1">
      <alignment horizontal="center" vertical="center" wrapText="1"/>
    </xf>
    <xf numFmtId="0" fontId="20" fillId="0" borderId="3" xfId="3" applyFont="1" applyBorder="1" applyAlignment="1">
      <alignment horizontal="center" vertical="center" wrapText="1"/>
    </xf>
    <xf numFmtId="0" fontId="20" fillId="0" borderId="4" xfId="3" applyFont="1" applyBorder="1" applyAlignment="1">
      <alignment horizontal="center" vertical="center" wrapText="1"/>
    </xf>
    <xf numFmtId="0" fontId="19" fillId="0" borderId="34" xfId="3" applyFont="1" applyBorder="1" applyAlignment="1">
      <alignment horizontal="left" vertical="center" wrapText="1"/>
    </xf>
    <xf numFmtId="0" fontId="19" fillId="0" borderId="37" xfId="3" applyFont="1" applyBorder="1" applyAlignment="1">
      <alignment horizontal="left" vertical="center" wrapText="1"/>
    </xf>
    <xf numFmtId="0" fontId="19" fillId="0" borderId="53" xfId="3" applyFont="1" applyBorder="1" applyAlignment="1">
      <alignment horizontal="left" vertical="center" wrapText="1"/>
    </xf>
    <xf numFmtId="0" fontId="19" fillId="0" borderId="54" xfId="3" applyFont="1" applyBorder="1" applyAlignment="1">
      <alignment horizontal="left" vertical="center" wrapText="1"/>
    </xf>
    <xf numFmtId="0" fontId="20" fillId="0" borderId="54" xfId="3" applyFont="1" applyBorder="1" applyAlignment="1">
      <alignment horizontal="center" vertical="center"/>
    </xf>
    <xf numFmtId="0" fontId="20" fillId="0" borderId="53" xfId="3" applyFont="1" applyBorder="1" applyAlignment="1">
      <alignment horizontal="center" vertical="center" wrapText="1"/>
    </xf>
    <xf numFmtId="0" fontId="19" fillId="0" borderId="55" xfId="3" applyNumberFormat="1" applyFont="1" applyBorder="1" applyAlignment="1">
      <alignment horizontal="center" vertical="center" wrapText="1"/>
    </xf>
    <xf numFmtId="176" fontId="19" fillId="0" borderId="56" xfId="1" applyNumberFormat="1" applyFont="1" applyBorder="1" applyAlignment="1">
      <alignment vertical="center" wrapText="1"/>
    </xf>
    <xf numFmtId="176" fontId="19" fillId="0" borderId="57" xfId="1" applyNumberFormat="1" applyFont="1" applyBorder="1" applyAlignment="1">
      <alignment vertical="center" wrapText="1"/>
    </xf>
    <xf numFmtId="176" fontId="19" fillId="0" borderId="35" xfId="1" applyNumberFormat="1" applyFont="1" applyBorder="1" applyAlignment="1">
      <alignment vertical="center" wrapText="1"/>
    </xf>
    <xf numFmtId="176" fontId="19" fillId="0" borderId="58" xfId="1" applyNumberFormat="1" applyFont="1" applyBorder="1" applyAlignment="1">
      <alignment vertical="center" wrapText="1"/>
    </xf>
    <xf numFmtId="0" fontId="20" fillId="0" borderId="59" xfId="3" applyFont="1" applyBorder="1" applyAlignment="1">
      <alignment horizontal="center" vertical="center"/>
    </xf>
    <xf numFmtId="0" fontId="20" fillId="0" borderId="60" xfId="3" applyFont="1" applyBorder="1" applyAlignment="1">
      <alignment horizontal="center" vertical="center" wrapText="1"/>
    </xf>
    <xf numFmtId="0" fontId="19" fillId="0" borderId="61" xfId="3" applyNumberFormat="1" applyFont="1" applyBorder="1" applyAlignment="1">
      <alignment horizontal="center" vertical="center" wrapText="1"/>
    </xf>
    <xf numFmtId="176" fontId="19" fillId="0" borderId="48" xfId="1" applyNumberFormat="1" applyFont="1" applyBorder="1" applyAlignment="1">
      <alignment vertical="center" wrapText="1"/>
    </xf>
    <xf numFmtId="176" fontId="19" fillId="0" borderId="47" xfId="1" applyNumberFormat="1" applyFont="1" applyBorder="1" applyAlignment="1">
      <alignment vertical="center" wrapText="1"/>
    </xf>
    <xf numFmtId="176" fontId="19" fillId="0" borderId="30" xfId="1" applyNumberFormat="1" applyFont="1" applyBorder="1" applyAlignment="1">
      <alignment vertical="center" wrapText="1"/>
    </xf>
    <xf numFmtId="176" fontId="19" fillId="0" borderId="62" xfId="1" applyNumberFormat="1" applyFont="1" applyBorder="1" applyAlignment="1">
      <alignment vertical="center" wrapText="1"/>
    </xf>
    <xf numFmtId="176" fontId="19" fillId="0" borderId="40" xfId="1" applyNumberFormat="1" applyFont="1" applyBorder="1" applyAlignment="1">
      <alignment vertical="center" wrapText="1"/>
    </xf>
    <xf numFmtId="176" fontId="19" fillId="0" borderId="41" xfId="1" applyNumberFormat="1" applyFont="1" applyBorder="1" applyAlignment="1">
      <alignment vertical="center" wrapText="1"/>
    </xf>
    <xf numFmtId="176" fontId="19" fillId="0" borderId="28" xfId="1" applyNumberFormat="1" applyFont="1" applyBorder="1" applyAlignment="1">
      <alignment vertical="center" wrapText="1"/>
    </xf>
    <xf numFmtId="176" fontId="19" fillId="0" borderId="63" xfId="1" applyNumberFormat="1" applyFont="1" applyBorder="1" applyAlignment="1">
      <alignment vertical="center" wrapText="1"/>
    </xf>
    <xf numFmtId="0" fontId="20" fillId="0" borderId="64" xfId="3" applyFont="1" applyBorder="1" applyAlignment="1">
      <alignment horizontal="center" vertical="center"/>
    </xf>
    <xf numFmtId="0" fontId="20" fillId="0" borderId="65" xfId="3" applyFont="1" applyBorder="1" applyAlignment="1">
      <alignment horizontal="center" vertical="center" wrapText="1"/>
    </xf>
    <xf numFmtId="0" fontId="19" fillId="0" borderId="66" xfId="3" applyNumberFormat="1" applyFont="1" applyBorder="1" applyAlignment="1">
      <alignment horizontal="center" vertical="center" wrapText="1"/>
    </xf>
    <xf numFmtId="176" fontId="19" fillId="0" borderId="67" xfId="1" applyNumberFormat="1" applyFont="1" applyBorder="1" applyAlignment="1">
      <alignment vertical="center" wrapText="1"/>
    </xf>
    <xf numFmtId="176" fontId="19" fillId="0" borderId="68" xfId="1" applyNumberFormat="1" applyFont="1" applyBorder="1" applyAlignment="1">
      <alignment vertical="center" wrapText="1"/>
    </xf>
    <xf numFmtId="176" fontId="19" fillId="0" borderId="69" xfId="1" applyNumberFormat="1" applyFont="1" applyBorder="1" applyAlignment="1">
      <alignment vertical="center" wrapText="1"/>
    </xf>
    <xf numFmtId="176" fontId="19" fillId="0" borderId="70" xfId="1" applyNumberFormat="1" applyFont="1" applyBorder="1" applyAlignment="1">
      <alignment vertical="center" wrapText="1"/>
    </xf>
    <xf numFmtId="176" fontId="19" fillId="0" borderId="32" xfId="1" applyNumberFormat="1" applyFont="1" applyBorder="1" applyAlignment="1">
      <alignment vertical="center" wrapText="1"/>
    </xf>
    <xf numFmtId="0" fontId="20" fillId="0" borderId="54" xfId="3" applyFont="1" applyBorder="1" applyAlignment="1">
      <alignment horizontal="center" vertical="center" wrapText="1"/>
    </xf>
    <xf numFmtId="176" fontId="19" fillId="0" borderId="71" xfId="1" applyNumberFormat="1" applyFont="1" applyBorder="1" applyAlignment="1">
      <alignment vertical="center" wrapText="1"/>
    </xf>
    <xf numFmtId="0" fontId="20" fillId="0" borderId="59" xfId="3" applyFont="1" applyBorder="1" applyAlignment="1">
      <alignment horizontal="center" vertical="center" wrapText="1"/>
    </xf>
    <xf numFmtId="0" fontId="19" fillId="0" borderId="72" xfId="3" applyNumberFormat="1" applyFont="1" applyBorder="1" applyAlignment="1">
      <alignment horizontal="center" vertical="center" wrapText="1"/>
    </xf>
    <xf numFmtId="176" fontId="19" fillId="0" borderId="51" xfId="1" applyNumberFormat="1" applyFont="1" applyBorder="1" applyAlignment="1">
      <alignment vertical="center" wrapText="1"/>
    </xf>
    <xf numFmtId="176" fontId="19" fillId="0" borderId="73" xfId="1" applyNumberFormat="1" applyFont="1" applyBorder="1" applyAlignment="1">
      <alignment vertical="center" wrapText="1"/>
    </xf>
    <xf numFmtId="176" fontId="19" fillId="0" borderId="26" xfId="1" applyNumberFormat="1" applyFont="1" applyBorder="1" applyAlignment="1">
      <alignment vertical="center" wrapText="1"/>
    </xf>
    <xf numFmtId="176" fontId="19" fillId="0" borderId="74" xfId="1" applyNumberFormat="1" applyFont="1" applyBorder="1" applyAlignment="1">
      <alignment vertical="center" wrapText="1"/>
    </xf>
    <xf numFmtId="176" fontId="19" fillId="0" borderId="75" xfId="1" applyNumberFormat="1" applyFont="1" applyBorder="1" applyAlignment="1">
      <alignment vertical="center" wrapText="1"/>
    </xf>
    <xf numFmtId="0" fontId="20" fillId="0" borderId="64" xfId="3" applyFont="1" applyBorder="1" applyAlignment="1">
      <alignment horizontal="center" vertical="center" wrapText="1"/>
    </xf>
    <xf numFmtId="0" fontId="19" fillId="0" borderId="76" xfId="3" applyNumberFormat="1" applyFont="1" applyBorder="1" applyAlignment="1">
      <alignment horizontal="center" vertical="center" wrapText="1"/>
    </xf>
    <xf numFmtId="0" fontId="19" fillId="0" borderId="77" xfId="3" applyNumberFormat="1" applyFont="1" applyBorder="1" applyAlignment="1">
      <alignment horizontal="center" vertical="center"/>
    </xf>
    <xf numFmtId="176" fontId="19" fillId="0" borderId="34" xfId="1" applyNumberFormat="1" applyFont="1" applyBorder="1" applyAlignment="1">
      <alignment vertical="center" wrapText="1"/>
    </xf>
    <xf numFmtId="176" fontId="19" fillId="0" borderId="37" xfId="1" applyNumberFormat="1" applyFont="1" applyBorder="1" applyAlignment="1">
      <alignment vertical="center" wrapText="1"/>
    </xf>
    <xf numFmtId="176" fontId="19" fillId="0" borderId="36" xfId="1" applyNumberFormat="1" applyFont="1" applyBorder="1" applyAlignment="1">
      <alignment vertical="center" wrapText="1"/>
    </xf>
    <xf numFmtId="176" fontId="19" fillId="0" borderId="54" xfId="1" applyNumberFormat="1" applyFont="1" applyBorder="1" applyAlignment="1">
      <alignment vertical="center" wrapText="1"/>
    </xf>
    <xf numFmtId="176" fontId="19" fillId="0" borderId="53" xfId="1" applyNumberFormat="1" applyFont="1" applyBorder="1" applyAlignment="1">
      <alignment vertical="center" wrapText="1"/>
    </xf>
    <xf numFmtId="0" fontId="20" fillId="0" borderId="24" xfId="3" applyFont="1" applyBorder="1" applyAlignment="1">
      <alignment horizontal="center" vertical="center" wrapText="1"/>
    </xf>
    <xf numFmtId="0" fontId="20" fillId="0" borderId="21" xfId="3" applyFont="1" applyBorder="1" applyAlignment="1">
      <alignment horizontal="center" vertical="center" wrapText="1"/>
    </xf>
    <xf numFmtId="176" fontId="19" fillId="0" borderId="78" xfId="1" applyNumberFormat="1" applyFont="1" applyBorder="1" applyAlignment="1">
      <alignment vertical="center" wrapText="1"/>
    </xf>
    <xf numFmtId="0" fontId="20" fillId="0" borderId="63" xfId="3" applyFont="1" applyBorder="1" applyAlignment="1">
      <alignment horizontal="center" vertical="center" wrapText="1"/>
    </xf>
    <xf numFmtId="0" fontId="20" fillId="0" borderId="39" xfId="3" applyFont="1" applyBorder="1" applyAlignment="1">
      <alignment horizontal="center" vertical="center" wrapText="1"/>
    </xf>
    <xf numFmtId="176" fontId="20" fillId="0" borderId="58" xfId="1" applyNumberFormat="1" applyFont="1" applyBorder="1" applyAlignment="1">
      <alignment horizontal="right" vertical="center" wrapText="1"/>
    </xf>
    <xf numFmtId="176" fontId="20" fillId="0" borderId="57" xfId="1" applyNumberFormat="1" applyFont="1" applyBorder="1" applyAlignment="1">
      <alignment horizontal="right" vertical="center" wrapText="1"/>
    </xf>
    <xf numFmtId="176" fontId="20" fillId="0" borderId="35" xfId="1" applyNumberFormat="1" applyFont="1" applyBorder="1" applyAlignment="1">
      <alignment horizontal="right" vertical="center" wrapText="1"/>
    </xf>
    <xf numFmtId="176" fontId="20" fillId="0" borderId="56" xfId="1" applyNumberFormat="1" applyFont="1" applyBorder="1" applyAlignment="1">
      <alignment horizontal="right" vertical="center" wrapText="1"/>
    </xf>
    <xf numFmtId="0" fontId="20" fillId="0" borderId="0" xfId="3" applyFont="1" applyAlignment="1">
      <alignment horizontal="center" vertical="center" wrapText="1"/>
    </xf>
    <xf numFmtId="0" fontId="20" fillId="0" borderId="62" xfId="3" applyFont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 wrapText="1"/>
    </xf>
    <xf numFmtId="176" fontId="20" fillId="0" borderId="62" xfId="1" applyNumberFormat="1" applyFont="1" applyBorder="1" applyAlignment="1">
      <alignment horizontal="right" vertical="center" wrapText="1"/>
    </xf>
    <xf numFmtId="176" fontId="20" fillId="0" borderId="47" xfId="1" applyNumberFormat="1" applyFont="1" applyBorder="1" applyAlignment="1">
      <alignment horizontal="right" vertical="center" wrapText="1"/>
    </xf>
    <xf numFmtId="176" fontId="20" fillId="0" borderId="30" xfId="1" applyNumberFormat="1" applyFont="1" applyBorder="1" applyAlignment="1">
      <alignment horizontal="right" vertical="center" wrapText="1"/>
    </xf>
    <xf numFmtId="176" fontId="20" fillId="0" borderId="48" xfId="1" applyNumberFormat="1" applyFont="1" applyBorder="1" applyAlignment="1">
      <alignment horizontal="right" vertical="center" wrapText="1"/>
    </xf>
    <xf numFmtId="0" fontId="20" fillId="0" borderId="70" xfId="3" applyFont="1" applyBorder="1" applyAlignment="1">
      <alignment horizontal="center" vertical="center" wrapText="1"/>
    </xf>
    <xf numFmtId="0" fontId="20" fillId="0" borderId="69" xfId="3" applyFont="1" applyBorder="1" applyAlignment="1">
      <alignment horizontal="center" vertical="center" wrapText="1"/>
    </xf>
    <xf numFmtId="176" fontId="20" fillId="0" borderId="70" xfId="1" applyNumberFormat="1" applyFont="1" applyBorder="1" applyAlignment="1">
      <alignment horizontal="right" vertical="center" wrapText="1"/>
    </xf>
    <xf numFmtId="176" fontId="20" fillId="0" borderId="68" xfId="1" applyNumberFormat="1" applyFont="1" applyBorder="1" applyAlignment="1">
      <alignment horizontal="right" vertical="center" wrapText="1"/>
    </xf>
    <xf numFmtId="176" fontId="20" fillId="0" borderId="32" xfId="1" applyNumberFormat="1" applyFont="1" applyBorder="1" applyAlignment="1">
      <alignment horizontal="right" vertical="center" wrapText="1"/>
    </xf>
    <xf numFmtId="176" fontId="20" fillId="0" borderId="67" xfId="1" applyNumberFormat="1" applyFont="1" applyBorder="1" applyAlignment="1">
      <alignment horizontal="right" vertical="center" wrapText="1"/>
    </xf>
    <xf numFmtId="0" fontId="20" fillId="0" borderId="79" xfId="3" applyFont="1" applyBorder="1" applyAlignment="1">
      <alignment horizontal="center" vertical="center" wrapText="1"/>
    </xf>
    <xf numFmtId="0" fontId="20" fillId="0" borderId="80" xfId="3" applyFont="1" applyBorder="1" applyAlignment="1">
      <alignment horizontal="center" vertical="center" wrapText="1"/>
    </xf>
    <xf numFmtId="0" fontId="20" fillId="0" borderId="81" xfId="3" applyFont="1" applyBorder="1" applyAlignment="1">
      <alignment horizontal="center" vertical="center" wrapText="1"/>
    </xf>
    <xf numFmtId="0" fontId="18" fillId="0" borderId="82" xfId="3" applyFont="1" applyBorder="1" applyAlignment="1">
      <alignment horizontal="center" vertical="center" wrapText="1"/>
    </xf>
    <xf numFmtId="0" fontId="18" fillId="0" borderId="83" xfId="3" applyFont="1" applyBorder="1" applyAlignment="1">
      <alignment horizontal="center" vertical="center" wrapText="1"/>
    </xf>
    <xf numFmtId="0" fontId="18" fillId="0" borderId="84" xfId="3" applyFont="1" applyBorder="1" applyAlignment="1">
      <alignment horizontal="center" vertical="center" wrapText="1"/>
    </xf>
    <xf numFmtId="0" fontId="18" fillId="0" borderId="85" xfId="3" applyFont="1" applyBorder="1">
      <alignment vertical="center"/>
    </xf>
    <xf numFmtId="0" fontId="18" fillId="0" borderId="83" xfId="3" applyFont="1" applyBorder="1">
      <alignment vertical="center"/>
    </xf>
    <xf numFmtId="0" fontId="18" fillId="0" borderId="84" xfId="3" applyFont="1" applyBorder="1">
      <alignment vertical="center"/>
    </xf>
    <xf numFmtId="0" fontId="18" fillId="0" borderId="86" xfId="3" applyFont="1" applyBorder="1" applyAlignment="1">
      <alignment horizontal="center" vertical="center" wrapText="1"/>
    </xf>
    <xf numFmtId="0" fontId="18" fillId="0" borderId="87" xfId="3" applyFont="1" applyBorder="1" applyAlignment="1">
      <alignment horizontal="center" vertical="center" wrapText="1"/>
    </xf>
    <xf numFmtId="0" fontId="18" fillId="0" borderId="88" xfId="3" applyFont="1" applyBorder="1" applyAlignment="1">
      <alignment horizontal="center" vertical="center" wrapText="1"/>
    </xf>
    <xf numFmtId="0" fontId="18" fillId="0" borderId="89" xfId="3" applyFont="1" applyBorder="1">
      <alignment vertical="center"/>
    </xf>
    <xf numFmtId="0" fontId="18" fillId="0" borderId="87" xfId="3" applyFont="1" applyBorder="1">
      <alignment vertical="center"/>
    </xf>
    <xf numFmtId="0" fontId="21" fillId="0" borderId="87" xfId="3" applyFont="1" applyBorder="1">
      <alignment vertical="center"/>
    </xf>
    <xf numFmtId="0" fontId="18" fillId="0" borderId="88" xfId="3" applyFont="1" applyBorder="1">
      <alignment vertical="center"/>
    </xf>
    <xf numFmtId="0" fontId="18" fillId="0" borderId="90" xfId="3" applyFont="1" applyBorder="1" applyAlignment="1">
      <alignment horizontal="center" vertical="center" wrapText="1"/>
    </xf>
    <xf numFmtId="0" fontId="18" fillId="0" borderId="91" xfId="3" applyFont="1" applyBorder="1" applyAlignment="1">
      <alignment horizontal="center" vertical="center" wrapText="1"/>
    </xf>
    <xf numFmtId="0" fontId="18" fillId="0" borderId="92" xfId="3" applyFont="1" applyBorder="1" applyAlignment="1">
      <alignment horizontal="center" vertical="center" wrapText="1"/>
    </xf>
    <xf numFmtId="0" fontId="22" fillId="0" borderId="93" xfId="3" applyFont="1" applyBorder="1" applyAlignment="1">
      <alignment horizontal="center" vertical="center"/>
    </xf>
    <xf numFmtId="0" fontId="22" fillId="0" borderId="94" xfId="3" applyFont="1" applyBorder="1" applyAlignment="1">
      <alignment horizontal="center" vertical="center"/>
    </xf>
    <xf numFmtId="0" fontId="22" fillId="2" borderId="94" xfId="1" applyNumberFormat="1" applyFont="1" applyFill="1" applyBorder="1" applyAlignment="1">
      <alignment horizontal="center" vertical="center" wrapText="1"/>
    </xf>
    <xf numFmtId="0" fontId="22" fillId="2" borderId="95" xfId="1" applyNumberFormat="1" applyFont="1" applyFill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0" fontId="23" fillId="0" borderId="56" xfId="3" applyFont="1" applyBorder="1" applyAlignment="1">
      <alignment horizontal="center" vertical="center" wrapText="1"/>
    </xf>
    <xf numFmtId="0" fontId="23" fillId="0" borderId="57" xfId="3" applyFont="1" applyBorder="1" applyAlignment="1">
      <alignment horizontal="center" vertical="center" wrapText="1"/>
    </xf>
    <xf numFmtId="0" fontId="23" fillId="0" borderId="35" xfId="3" applyFont="1" applyBorder="1" applyAlignment="1">
      <alignment horizontal="center" vertical="center" wrapText="1"/>
    </xf>
    <xf numFmtId="0" fontId="18" fillId="0" borderId="10" xfId="3" applyFont="1" applyBorder="1" applyAlignment="1">
      <alignment horizontal="center" vertical="center" wrapText="1"/>
    </xf>
    <xf numFmtId="0" fontId="18" fillId="0" borderId="0" xfId="3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22" fillId="0" borderId="48" xfId="3" applyFont="1" applyBorder="1" applyAlignment="1">
      <alignment horizontal="center" vertical="center" wrapText="1"/>
    </xf>
    <xf numFmtId="0" fontId="22" fillId="0" borderId="47" xfId="3" applyFont="1" applyBorder="1" applyAlignment="1">
      <alignment horizontal="center" vertical="center" wrapText="1"/>
    </xf>
    <xf numFmtId="0" fontId="22" fillId="0" borderId="30" xfId="3" applyFont="1" applyBorder="1" applyAlignment="1">
      <alignment horizontal="center" vertical="center" wrapText="1"/>
    </xf>
    <xf numFmtId="0" fontId="18" fillId="0" borderId="24" xfId="3" applyFont="1" applyBorder="1" applyAlignment="1">
      <alignment horizontal="center" vertical="center" wrapText="1"/>
    </xf>
    <xf numFmtId="0" fontId="18" fillId="0" borderId="25" xfId="3" applyFont="1" applyBorder="1" applyAlignment="1">
      <alignment horizontal="center" vertical="center" wrapText="1"/>
    </xf>
    <xf numFmtId="0" fontId="18" fillId="0" borderId="21" xfId="3" applyFont="1" applyBorder="1" applyAlignment="1">
      <alignment horizontal="center" vertical="center" wrapText="1"/>
    </xf>
    <xf numFmtId="0" fontId="22" fillId="0" borderId="67" xfId="3" applyFont="1" applyBorder="1" applyAlignment="1">
      <alignment horizontal="center" vertical="center"/>
    </xf>
    <xf numFmtId="0" fontId="22" fillId="0" borderId="68" xfId="3" applyFont="1" applyBorder="1" applyAlignment="1">
      <alignment horizontal="center" vertical="center"/>
    </xf>
    <xf numFmtId="0" fontId="22" fillId="0" borderId="32" xfId="3" applyFont="1" applyBorder="1" applyAlignment="1">
      <alignment horizontal="center" vertical="center"/>
    </xf>
    <xf numFmtId="0" fontId="0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3" fillId="0" borderId="0" xfId="3" applyFont="1" applyAlignment="1">
      <alignment horizontal="left" vertical="center"/>
    </xf>
    <xf numFmtId="0" fontId="23" fillId="0" borderId="47" xfId="3" applyFont="1" applyBorder="1" applyAlignment="1">
      <alignment horizontal="center" vertical="center" wrapText="1"/>
    </xf>
    <xf numFmtId="0" fontId="25" fillId="0" borderId="0" xfId="0" applyFont="1"/>
    <xf numFmtId="0" fontId="25" fillId="0" borderId="0" xfId="3" applyFont="1">
      <alignment vertical="center"/>
    </xf>
    <xf numFmtId="0" fontId="22" fillId="0" borderId="47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 wrapText="1"/>
    </xf>
    <xf numFmtId="0" fontId="22" fillId="0" borderId="49" xfId="3" applyFont="1" applyBorder="1" applyAlignment="1">
      <alignment horizontal="center" vertical="center" wrapText="1"/>
    </xf>
    <xf numFmtId="0" fontId="22" fillId="2" borderId="47" xfId="1" applyNumberFormat="1" applyFont="1" applyFill="1" applyBorder="1" applyAlignment="1">
      <alignment horizontal="center" vertical="center" wrapText="1"/>
    </xf>
    <xf numFmtId="0" fontId="22" fillId="0" borderId="73" xfId="3" applyFont="1" applyBorder="1" applyAlignment="1">
      <alignment horizontal="center" vertical="center"/>
    </xf>
    <xf numFmtId="0" fontId="22" fillId="2" borderId="1" xfId="1" applyNumberFormat="1" applyFont="1" applyFill="1" applyBorder="1" applyAlignment="1">
      <alignment horizontal="center" vertical="center" wrapText="1"/>
    </xf>
    <xf numFmtId="0" fontId="22" fillId="2" borderId="96" xfId="1" applyNumberFormat="1" applyFont="1" applyFill="1" applyBorder="1" applyAlignment="1">
      <alignment horizontal="center" vertical="center" wrapText="1"/>
    </xf>
    <xf numFmtId="0" fontId="22" fillId="2" borderId="48" xfId="1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47" xfId="0" applyFont="1" applyBorder="1" applyAlignment="1">
      <alignment vertical="top" wrapText="1"/>
    </xf>
    <xf numFmtId="0" fontId="26" fillId="2" borderId="47" xfId="1" applyNumberFormat="1" applyFont="1" applyFill="1" applyBorder="1" applyAlignment="1">
      <alignment horizontal="left" vertical="center" wrapText="1"/>
    </xf>
    <xf numFmtId="0" fontId="26" fillId="2" borderId="47" xfId="1" applyNumberFormat="1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vertical="top" wrapText="1"/>
    </xf>
    <xf numFmtId="0" fontId="26" fillId="2" borderId="1" xfId="1" applyNumberFormat="1" applyFont="1" applyFill="1" applyBorder="1" applyAlignment="1">
      <alignment horizontal="left" vertical="top" wrapText="1"/>
    </xf>
    <xf numFmtId="0" fontId="26" fillId="2" borderId="96" xfId="1" applyNumberFormat="1" applyFont="1" applyFill="1" applyBorder="1" applyAlignment="1">
      <alignment horizontal="left" vertical="top" wrapText="1"/>
    </xf>
    <xf numFmtId="0" fontId="26" fillId="2" borderId="48" xfId="1" applyNumberFormat="1" applyFont="1" applyFill="1" applyBorder="1" applyAlignment="1">
      <alignment horizontal="left" vertical="top" wrapText="1"/>
    </xf>
    <xf numFmtId="0" fontId="22" fillId="2" borderId="41" xfId="1" applyNumberFormat="1" applyFont="1" applyFill="1" applyBorder="1" applyAlignment="1">
      <alignment horizontal="center" vertical="center" wrapText="1"/>
    </xf>
    <xf numFmtId="0" fontId="26" fillId="0" borderId="0" xfId="3" applyFont="1" applyAlignment="1">
      <alignment horizontal="left" vertical="center"/>
    </xf>
    <xf numFmtId="0" fontId="26" fillId="2" borderId="73" xfId="1" applyNumberFormat="1" applyFont="1" applyFill="1" applyBorder="1" applyAlignment="1">
      <alignment vertical="top" wrapText="1"/>
    </xf>
    <xf numFmtId="0" fontId="26" fillId="2" borderId="73" xfId="1" applyNumberFormat="1" applyFont="1" applyFill="1" applyBorder="1" applyAlignment="1">
      <alignment horizontal="left" vertical="top" wrapText="1"/>
    </xf>
    <xf numFmtId="0" fontId="26" fillId="0" borderId="73" xfId="1" applyNumberFormat="1" applyFont="1" applyFill="1" applyBorder="1" applyAlignment="1">
      <alignment horizontal="left" vertical="top" wrapText="1"/>
    </xf>
    <xf numFmtId="0" fontId="26" fillId="0" borderId="47" xfId="1" applyNumberFormat="1" applyFont="1" applyFill="1" applyBorder="1" applyAlignment="1">
      <alignment horizontal="left" vertical="top" wrapText="1"/>
    </xf>
    <xf numFmtId="0" fontId="26" fillId="0" borderId="0" xfId="0" applyFont="1" applyAlignment="1">
      <alignment horizontal="left"/>
    </xf>
    <xf numFmtId="0" fontId="22" fillId="0" borderId="96" xfId="0" applyFont="1" applyBorder="1"/>
    <xf numFmtId="0" fontId="26" fillId="0" borderId="0" xfId="3" applyFont="1" applyAlignment="1">
      <alignment vertical="center"/>
    </xf>
    <xf numFmtId="0" fontId="26" fillId="2" borderId="47" xfId="1" applyNumberFormat="1" applyFont="1" applyFill="1" applyBorder="1" applyAlignment="1">
      <alignment vertical="top" wrapText="1"/>
    </xf>
    <xf numFmtId="0" fontId="26" fillId="2" borderId="1" xfId="1" applyNumberFormat="1" applyFont="1" applyFill="1" applyBorder="1" applyAlignment="1">
      <alignment vertical="top" wrapText="1"/>
    </xf>
    <xf numFmtId="0" fontId="26" fillId="0" borderId="96" xfId="0" applyFont="1" applyBorder="1" applyAlignment="1"/>
    <xf numFmtId="0" fontId="26" fillId="2" borderId="96" xfId="1" applyNumberFormat="1" applyFont="1" applyFill="1" applyBorder="1" applyAlignment="1">
      <alignment vertical="top" wrapText="1"/>
    </xf>
    <xf numFmtId="0" fontId="26" fillId="0" borderId="96" xfId="1" applyNumberFormat="1" applyFont="1" applyFill="1" applyBorder="1" applyAlignment="1">
      <alignment vertical="top" wrapText="1"/>
    </xf>
    <xf numFmtId="0" fontId="26" fillId="0" borderId="48" xfId="1" applyNumberFormat="1" applyFont="1" applyFill="1" applyBorder="1" applyAlignment="1">
      <alignment horizontal="left" vertical="top" wrapText="1"/>
    </xf>
    <xf numFmtId="0" fontId="26" fillId="0" borderId="0" xfId="0" applyFont="1" applyAlignment="1"/>
    <xf numFmtId="0" fontId="22" fillId="4" borderId="47" xfId="0" applyFont="1" applyFill="1" applyBorder="1" applyAlignment="1">
      <alignment horizontal="center" vertical="center"/>
    </xf>
    <xf numFmtId="0" fontId="26" fillId="0" borderId="47" xfId="0" applyFont="1" applyBorder="1" applyAlignment="1">
      <alignment vertical="center" wrapText="1"/>
    </xf>
    <xf numFmtId="0" fontId="26" fillId="0" borderId="41" xfId="0" applyFont="1" applyBorder="1" applyAlignment="1">
      <alignment vertical="center" wrapText="1"/>
    </xf>
    <xf numFmtId="0" fontId="27" fillId="0" borderId="47" xfId="0" applyFont="1" applyBorder="1" applyAlignment="1">
      <alignment vertical="center" wrapText="1"/>
    </xf>
  </cellXfs>
  <cellStyles count="5">
    <cellStyle name="パーセント 2" xfId="1"/>
    <cellStyle name="桁区切り 2" xfId="2"/>
    <cellStyle name="標準" xfId="0" builtinId="0"/>
    <cellStyle name="標準 2" xfId="3"/>
    <cellStyle name="桁区切り" xfId="4" builtinId="6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GBox" lockText="1" noThreeD="1"/>
</file>

<file path=xl/ctrlProps/ctrlProp10.xml><?xml version="1.0" encoding="utf-8"?>
<formControlPr xmlns="http://schemas.microsoft.com/office/spreadsheetml/2009/9/main" objectType="GBox" lockText="1" noThreeD="1"/>
</file>

<file path=xl/ctrlProps/ctrlProp11.xml><?xml version="1.0" encoding="utf-8"?>
<formControlPr xmlns="http://schemas.microsoft.com/office/spreadsheetml/2009/9/main" objectType="GBox" lockText="1" noThreeD="1"/>
</file>

<file path=xl/ctrlProps/ctrlProp12.xml><?xml version="1.0" encoding="utf-8"?>
<formControlPr xmlns="http://schemas.microsoft.com/office/spreadsheetml/2009/9/main" objectType="GBox" lockText="1" noThreeD="1"/>
</file>

<file path=xl/ctrlProps/ctrlProp13.xml><?xml version="1.0" encoding="utf-8"?>
<formControlPr xmlns="http://schemas.microsoft.com/office/spreadsheetml/2009/9/main" objectType="GBox" lockText="1" noThreeD="1"/>
</file>

<file path=xl/ctrlProps/ctrlProp14.xml><?xml version="1.0" encoding="utf-8"?>
<formControlPr xmlns="http://schemas.microsoft.com/office/spreadsheetml/2009/9/main" objectType="GBox" lockText="1" noThreeD="1"/>
</file>

<file path=xl/ctrlProps/ctrlProp15.xml><?xml version="1.0" encoding="utf-8"?>
<formControlPr xmlns="http://schemas.microsoft.com/office/spreadsheetml/2009/9/main" objectType="GBox" lockText="1" noThreeD="1"/>
</file>

<file path=xl/ctrlProps/ctrlProp16.xml><?xml version="1.0" encoding="utf-8"?>
<formControlPr xmlns="http://schemas.microsoft.com/office/spreadsheetml/2009/9/main" objectType="GBox" lockText="1" noThreeD="1"/>
</file>

<file path=xl/ctrlProps/ctrlProp17.xml><?xml version="1.0" encoding="utf-8"?>
<formControlPr xmlns="http://schemas.microsoft.com/office/spreadsheetml/2009/9/main" objectType="GBox" lockText="1" noThreeD="1"/>
</file>

<file path=xl/ctrlProps/ctrlProp18.xml><?xml version="1.0" encoding="utf-8"?>
<formControlPr xmlns="http://schemas.microsoft.com/office/spreadsheetml/2009/9/main" objectType="GBox" lockText="1" noThreeD="1"/>
</file>

<file path=xl/ctrlProps/ctrlProp19.xml><?xml version="1.0" encoding="utf-8"?>
<formControlPr xmlns="http://schemas.microsoft.com/office/spreadsheetml/2009/9/main" objectType="GBox" lockText="1" noThreeD="1"/>
</file>

<file path=xl/ctrlProps/ctrlProp2.xml><?xml version="1.0" encoding="utf-8"?>
<formControlPr xmlns="http://schemas.microsoft.com/office/spreadsheetml/2009/9/main" objectType="GBox" lockText="1" noThreeD="1"/>
</file>

<file path=xl/ctrlProps/ctrlProp20.xml><?xml version="1.0" encoding="utf-8"?>
<formControlPr xmlns="http://schemas.microsoft.com/office/spreadsheetml/2009/9/main" objectType="GBox" lockText="1" noThreeD="1"/>
</file>

<file path=xl/ctrlProps/ctrlProp21.xml><?xml version="1.0" encoding="utf-8"?>
<formControlPr xmlns="http://schemas.microsoft.com/office/spreadsheetml/2009/9/main" objectType="GBox" lockText="1" noThreeD="1"/>
</file>

<file path=xl/ctrlProps/ctrlProp22.xml><?xml version="1.0" encoding="utf-8"?>
<formControlPr xmlns="http://schemas.microsoft.com/office/spreadsheetml/2009/9/main" objectType="GBox" lockText="1" noThreeD="1"/>
</file>

<file path=xl/ctrlProps/ctrlProp23.xml><?xml version="1.0" encoding="utf-8"?>
<formControlPr xmlns="http://schemas.microsoft.com/office/spreadsheetml/2009/9/main" objectType="GBox" lockText="1" noThreeD="1"/>
</file>

<file path=xl/ctrlProps/ctrlProp24.xml><?xml version="1.0" encoding="utf-8"?>
<formControlPr xmlns="http://schemas.microsoft.com/office/spreadsheetml/2009/9/main" objectType="GBox" lockText="1" noThreeD="1"/>
</file>

<file path=xl/ctrlProps/ctrlProp25.xml><?xml version="1.0" encoding="utf-8"?>
<formControlPr xmlns="http://schemas.microsoft.com/office/spreadsheetml/2009/9/main" objectType="GBox" lockText="1" noThreeD="1"/>
</file>

<file path=xl/ctrlProps/ctrlProp26.xml><?xml version="1.0" encoding="utf-8"?>
<formControlPr xmlns="http://schemas.microsoft.com/office/spreadsheetml/2009/9/main" objectType="GBox" lockText="1" noThreeD="1"/>
</file>

<file path=xl/ctrlProps/ctrlProp27.xml><?xml version="1.0" encoding="utf-8"?>
<formControlPr xmlns="http://schemas.microsoft.com/office/spreadsheetml/2009/9/main" objectType="GBox" lockText="1" noThreeD="1"/>
</file>

<file path=xl/ctrlProps/ctrlProp28.xml><?xml version="1.0" encoding="utf-8"?>
<formControlPr xmlns="http://schemas.microsoft.com/office/spreadsheetml/2009/9/main" objectType="GBox" lockText="1" noThreeD="1"/>
</file>

<file path=xl/ctrlProps/ctrlProp29.xml><?xml version="1.0" encoding="utf-8"?>
<formControlPr xmlns="http://schemas.microsoft.com/office/spreadsheetml/2009/9/main" objectType="GBox" lockText="1" noThreeD="1"/>
</file>

<file path=xl/ctrlProps/ctrlProp3.xml><?xml version="1.0" encoding="utf-8"?>
<formControlPr xmlns="http://schemas.microsoft.com/office/spreadsheetml/2009/9/main" objectType="GBox" lockText="1" noThreeD="1"/>
</file>

<file path=xl/ctrlProps/ctrlProp30.xml><?xml version="1.0" encoding="utf-8"?>
<formControlPr xmlns="http://schemas.microsoft.com/office/spreadsheetml/2009/9/main" objectType="GBox" lockText="1" noThreeD="1"/>
</file>

<file path=xl/ctrlProps/ctrlProp31.xml><?xml version="1.0" encoding="utf-8"?>
<formControlPr xmlns="http://schemas.microsoft.com/office/spreadsheetml/2009/9/main" objectType="GBox" lockText="1" noThreeD="1"/>
</file>

<file path=xl/ctrlProps/ctrlProp32.xml><?xml version="1.0" encoding="utf-8"?>
<formControlPr xmlns="http://schemas.microsoft.com/office/spreadsheetml/2009/9/main" objectType="GBox" lockText="1" noThreeD="1"/>
</file>

<file path=xl/ctrlProps/ctrlProp4.xml><?xml version="1.0" encoding="utf-8"?>
<formControlPr xmlns="http://schemas.microsoft.com/office/spreadsheetml/2009/9/main" objectType="GBox" lockText="1" noThreeD="1"/>
</file>

<file path=xl/ctrlProps/ctrlProp5.xml><?xml version="1.0" encoding="utf-8"?>
<formControlPr xmlns="http://schemas.microsoft.com/office/spreadsheetml/2009/9/main" objectType="GBox" lockText="1" noThreeD="1"/>
</file>

<file path=xl/ctrlProps/ctrlProp6.xml><?xml version="1.0" encoding="utf-8"?>
<formControlPr xmlns="http://schemas.microsoft.com/office/spreadsheetml/2009/9/main" objectType="GBox" lockText="1" noThreeD="1"/>
</file>

<file path=xl/ctrlProps/ctrlProp7.xml><?xml version="1.0" encoding="utf-8"?>
<formControlPr xmlns="http://schemas.microsoft.com/office/spreadsheetml/2009/9/main" objectType="GBox" lockText="1" noThreeD="1"/>
</file>

<file path=xl/ctrlProps/ctrlProp8.xml><?xml version="1.0" encoding="utf-8"?>
<formControlPr xmlns="http://schemas.microsoft.com/office/spreadsheetml/2009/9/main" objectType="GBox" lockText="1" noThreeD="1"/>
</file>

<file path=xl/ctrlProps/ctrlProp9.xml><?xml version="1.0" encoding="utf-8"?>
<formControlPr xmlns="http://schemas.microsoft.com/office/spreadsheetml/2009/9/main" objectType="G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2</xdr:col>
          <xdr:colOff>133350</xdr:colOff>
          <xdr:row>29</xdr:row>
          <xdr:rowOff>28575</xdr:rowOff>
        </xdr:to>
        <xdr:sp textlink="">
          <xdr:nvSpPr>
            <xdr:cNvPr id="19511" name="グループ 55" hidden="1">
              <a:extLst>
                <a:ext uri="{63B3BB69-23CF-44E3-9099-C40C66FF867C}">
                  <a14:compatExt spid="_x0000_s195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304800" cy="523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0</xdr:colOff>
          <xdr:row>31</xdr:row>
          <xdr:rowOff>104775</xdr:rowOff>
        </xdr:to>
        <xdr:sp textlink="">
          <xdr:nvSpPr>
            <xdr:cNvPr id="19512" name="グループ 56" hidden="1">
              <a:extLst>
                <a:ext uri="{63B3BB69-23CF-44E3-9099-C40C66FF867C}">
                  <a14:compatExt spid="_x0000_s195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14350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104775</xdr:rowOff>
        </xdr:to>
        <xdr:sp textlink="">
          <xdr:nvSpPr>
            <xdr:cNvPr id="19513" name="グループ 57" hidden="1">
              <a:extLst>
                <a:ext uri="{63B3BB69-23CF-44E3-9099-C40C66FF867C}">
                  <a14:compatExt spid="_x0000_s195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152400</xdr:rowOff>
        </xdr:to>
        <xdr:sp textlink="">
          <xdr:nvSpPr>
            <xdr:cNvPr id="19514" name="グループ 58" hidden="1">
              <a:extLst>
                <a:ext uri="{63B3BB69-23CF-44E3-9099-C40C66FF867C}">
                  <a14:compatExt spid="_x0000_s195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52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5</xdr:col>
          <xdr:colOff>0</xdr:colOff>
          <xdr:row>31</xdr:row>
          <xdr:rowOff>85725</xdr:rowOff>
        </xdr:to>
        <xdr:sp textlink="">
          <xdr:nvSpPr>
            <xdr:cNvPr id="19515" name="グループ 59" hidden="1">
              <a:extLst>
                <a:ext uri="{63B3BB69-23CF-44E3-9099-C40C66FF867C}">
                  <a14:compatExt spid="_x0000_s195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85800" cy="8858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47625</xdr:colOff>
          <xdr:row>29</xdr:row>
          <xdr:rowOff>76200</xdr:rowOff>
        </xdr:to>
        <xdr:sp textlink="">
          <xdr:nvSpPr>
            <xdr:cNvPr id="19517" name="グループ 61" hidden="1">
              <a:extLst>
                <a:ext uri="{63B3BB69-23CF-44E3-9099-C40C66FF867C}">
                  <a14:compatExt spid="_x0000_s195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390525" cy="571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104775</xdr:rowOff>
        </xdr:to>
        <xdr:sp textlink="">
          <xdr:nvSpPr>
            <xdr:cNvPr id="19520" name="グループ 64" hidden="1">
              <a:extLst>
                <a:ext uri="{63B3BB69-23CF-44E3-9099-C40C66FF867C}">
                  <a14:compatExt spid="_x0000_s195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5</xdr:col>
          <xdr:colOff>28575</xdr:colOff>
          <xdr:row>31</xdr:row>
          <xdr:rowOff>152400</xdr:rowOff>
        </xdr:to>
        <xdr:sp textlink="">
          <xdr:nvSpPr>
            <xdr:cNvPr id="19521" name="グループ 65" hidden="1">
              <a:extLst>
                <a:ext uri="{63B3BB69-23CF-44E3-9099-C40C66FF867C}">
                  <a14:compatExt spid="_x0000_s195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714375" cy="952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85725</xdr:colOff>
          <xdr:row>29</xdr:row>
          <xdr:rowOff>180975</xdr:rowOff>
        </xdr:to>
        <xdr:sp textlink="">
          <xdr:nvSpPr>
            <xdr:cNvPr id="19522" name="グループ 66" hidden="1">
              <a:extLst>
                <a:ext uri="{63B3BB69-23CF-44E3-9099-C40C66FF867C}">
                  <a14:compatExt spid="_x0000_s195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00075" cy="6762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104775</xdr:colOff>
          <xdr:row>30</xdr:row>
          <xdr:rowOff>47625</xdr:rowOff>
        </xdr:to>
        <xdr:sp textlink="">
          <xdr:nvSpPr>
            <xdr:cNvPr id="19523" name="グループ 67" hidden="1">
              <a:extLst>
                <a:ext uri="{63B3BB69-23CF-44E3-9099-C40C66FF867C}">
                  <a14:compatExt spid="_x0000_s195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19125" cy="7334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142875</xdr:colOff>
          <xdr:row>29</xdr:row>
          <xdr:rowOff>172085</xdr:rowOff>
        </xdr:to>
        <xdr:sp textlink="">
          <xdr:nvSpPr>
            <xdr:cNvPr id="19524" name="グループ 68" hidden="1">
              <a:extLst>
                <a:ext uri="{63B3BB69-23CF-44E3-9099-C40C66FF867C}">
                  <a14:compatExt spid="_x0000_s195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85775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152400</xdr:colOff>
          <xdr:row>29</xdr:row>
          <xdr:rowOff>172085</xdr:rowOff>
        </xdr:to>
        <xdr:sp textlink="">
          <xdr:nvSpPr>
            <xdr:cNvPr id="19525" name="グループ 69" hidden="1">
              <a:extLst>
                <a:ext uri="{63B3BB69-23CF-44E3-9099-C40C66FF867C}">
                  <a14:compatExt spid="_x0000_s195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95300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152400</xdr:colOff>
          <xdr:row>29</xdr:row>
          <xdr:rowOff>172085</xdr:rowOff>
        </xdr:to>
        <xdr:sp textlink="">
          <xdr:nvSpPr>
            <xdr:cNvPr id="19534" name="グループ 78" hidden="1">
              <a:extLst>
                <a:ext uri="{63B3BB69-23CF-44E3-9099-C40C66FF867C}">
                  <a14:compatExt spid="_x0000_s195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95300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133350</xdr:colOff>
          <xdr:row>31</xdr:row>
          <xdr:rowOff>161925</xdr:rowOff>
        </xdr:to>
        <xdr:sp textlink="">
          <xdr:nvSpPr>
            <xdr:cNvPr id="19539" name="グループ 83" hidden="1">
              <a:extLst>
                <a:ext uri="{63B3BB69-23CF-44E3-9099-C40C66FF867C}">
                  <a14:compatExt spid="_x0000_s195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76250" cy="962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0</xdr:col>
          <xdr:colOff>-33020</xdr:colOff>
          <xdr:row>21</xdr:row>
          <xdr:rowOff>3175</xdr:rowOff>
        </xdr:from>
        <xdr:to xmlns:xdr="http://schemas.openxmlformats.org/drawingml/2006/spreadsheetDrawing">
          <xdr:col>0</xdr:col>
          <xdr:colOff>-33020</xdr:colOff>
          <xdr:row>21</xdr:row>
          <xdr:rowOff>3175</xdr:rowOff>
        </xdr:to>
        <xdr:grpSp>
          <xdr:nvGrpSpPr>
            <xdr:cNvPr id="19592" name="Group 136" hidden="1"/>
            <xdr:cNvGrpSpPr/>
          </xdr:nvGrpSpPr>
          <xdr:grpSpPr>
            <a:xfrm>
              <a:off x="-33020" y="5051425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95250</xdr:colOff>
          <xdr:row>31</xdr:row>
          <xdr:rowOff>114300</xdr:rowOff>
        </xdr:to>
        <xdr:sp textlink="">
          <xdr:nvSpPr>
            <xdr:cNvPr id="19640" name="グループ 184" hidden="1">
              <a:extLst>
                <a:ext uri="{63B3BB69-23CF-44E3-9099-C40C66FF867C}">
                  <a14:compatExt spid="_x0000_s196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09600" cy="9144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28575</xdr:colOff>
          <xdr:row>31</xdr:row>
          <xdr:rowOff>66675</xdr:rowOff>
        </xdr:to>
        <xdr:sp textlink="">
          <xdr:nvSpPr>
            <xdr:cNvPr id="19645" name="グループ 189" hidden="1">
              <a:extLst>
                <a:ext uri="{63B3BB69-23CF-44E3-9099-C40C66FF867C}">
                  <a14:compatExt spid="_x0000_s196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42925" cy="866775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2</xdr:col>
          <xdr:colOff>133350</xdr:colOff>
          <xdr:row>29</xdr:row>
          <xdr:rowOff>28575</xdr:rowOff>
        </xdr:to>
        <xdr:sp textlink="">
          <xdr:nvSpPr>
            <xdr:cNvPr id="23553" name="グループ 1" hidden="1">
              <a:extLst>
                <a:ext uri="{63B3BB69-23CF-44E3-9099-C40C66FF867C}">
                  <a14:compatExt spid="_x0000_s235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304800" cy="523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0</xdr:colOff>
          <xdr:row>31</xdr:row>
          <xdr:rowOff>104775</xdr:rowOff>
        </xdr:to>
        <xdr:sp textlink="">
          <xdr:nvSpPr>
            <xdr:cNvPr id="23554" name="グループ 2" hidden="1">
              <a:extLst>
                <a:ext uri="{63B3BB69-23CF-44E3-9099-C40C66FF867C}">
                  <a14:compatExt spid="_x0000_s235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14350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104775</xdr:rowOff>
        </xdr:to>
        <xdr:sp textlink="">
          <xdr:nvSpPr>
            <xdr:cNvPr id="23555" name="グループ 3" hidden="1">
              <a:extLst>
                <a:ext uri="{63B3BB69-23CF-44E3-9099-C40C66FF867C}">
                  <a14:compatExt spid="_x0000_s235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152400</xdr:rowOff>
        </xdr:to>
        <xdr:sp textlink="">
          <xdr:nvSpPr>
            <xdr:cNvPr id="23556" name="グループ 4" hidden="1">
              <a:extLst>
                <a:ext uri="{63B3BB69-23CF-44E3-9099-C40C66FF867C}">
                  <a14:compatExt spid="_x0000_s235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52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5</xdr:col>
          <xdr:colOff>0</xdr:colOff>
          <xdr:row>31</xdr:row>
          <xdr:rowOff>85725</xdr:rowOff>
        </xdr:to>
        <xdr:sp textlink="">
          <xdr:nvSpPr>
            <xdr:cNvPr id="23557" name="グループ 5" hidden="1">
              <a:extLst>
                <a:ext uri="{63B3BB69-23CF-44E3-9099-C40C66FF867C}">
                  <a14:compatExt spid="_x0000_s235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85800" cy="8858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47625</xdr:colOff>
          <xdr:row>29</xdr:row>
          <xdr:rowOff>76200</xdr:rowOff>
        </xdr:to>
        <xdr:sp textlink="">
          <xdr:nvSpPr>
            <xdr:cNvPr id="23558" name="グループ 6" hidden="1">
              <a:extLst>
                <a:ext uri="{63B3BB69-23CF-44E3-9099-C40C66FF867C}">
                  <a14:compatExt spid="_x0000_s235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390525" cy="571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104775</xdr:rowOff>
        </xdr:to>
        <xdr:sp textlink="">
          <xdr:nvSpPr>
            <xdr:cNvPr id="23559" name="グループ 7" hidden="1">
              <a:extLst>
                <a:ext uri="{63B3BB69-23CF-44E3-9099-C40C66FF867C}">
                  <a14:compatExt spid="_x0000_s235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5</xdr:col>
          <xdr:colOff>28575</xdr:colOff>
          <xdr:row>31</xdr:row>
          <xdr:rowOff>152400</xdr:rowOff>
        </xdr:to>
        <xdr:sp textlink="">
          <xdr:nvSpPr>
            <xdr:cNvPr id="23560" name="グループ 8" hidden="1">
              <a:extLst>
                <a:ext uri="{63B3BB69-23CF-44E3-9099-C40C66FF867C}">
                  <a14:compatExt spid="_x0000_s235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714375" cy="952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85725</xdr:colOff>
          <xdr:row>29</xdr:row>
          <xdr:rowOff>180975</xdr:rowOff>
        </xdr:to>
        <xdr:sp textlink="">
          <xdr:nvSpPr>
            <xdr:cNvPr id="23561" name="グループ 9" hidden="1">
              <a:extLst>
                <a:ext uri="{63B3BB69-23CF-44E3-9099-C40C66FF867C}">
                  <a14:compatExt spid="_x0000_s235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00075" cy="6762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104775</xdr:colOff>
          <xdr:row>30</xdr:row>
          <xdr:rowOff>47625</xdr:rowOff>
        </xdr:to>
        <xdr:sp textlink="">
          <xdr:nvSpPr>
            <xdr:cNvPr id="23562" name="グループ 10" hidden="1">
              <a:extLst>
                <a:ext uri="{63B3BB69-23CF-44E3-9099-C40C66FF867C}">
                  <a14:compatExt spid="_x0000_s235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19125" cy="7334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142875</xdr:colOff>
          <xdr:row>29</xdr:row>
          <xdr:rowOff>172085</xdr:rowOff>
        </xdr:to>
        <xdr:sp textlink="">
          <xdr:nvSpPr>
            <xdr:cNvPr id="23563" name="グループ 11" hidden="1">
              <a:extLst>
                <a:ext uri="{63B3BB69-23CF-44E3-9099-C40C66FF867C}">
                  <a14:compatExt spid="_x0000_s235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85775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152400</xdr:colOff>
          <xdr:row>29</xdr:row>
          <xdr:rowOff>172085</xdr:rowOff>
        </xdr:to>
        <xdr:sp textlink="">
          <xdr:nvSpPr>
            <xdr:cNvPr id="23564" name="グループ 12" hidden="1">
              <a:extLst>
                <a:ext uri="{63B3BB69-23CF-44E3-9099-C40C66FF867C}">
                  <a14:compatExt spid="_x0000_s235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95300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152400</xdr:colOff>
          <xdr:row>29</xdr:row>
          <xdr:rowOff>172085</xdr:rowOff>
        </xdr:to>
        <xdr:sp textlink="">
          <xdr:nvSpPr>
            <xdr:cNvPr id="23565" name="グループ 13" hidden="1">
              <a:extLst>
                <a:ext uri="{63B3BB69-23CF-44E3-9099-C40C66FF867C}">
                  <a14:compatExt spid="_x0000_s235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95300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133350</xdr:colOff>
          <xdr:row>31</xdr:row>
          <xdr:rowOff>152400</xdr:rowOff>
        </xdr:to>
        <xdr:sp textlink="">
          <xdr:nvSpPr>
            <xdr:cNvPr id="23566" name="グループ 14" hidden="1">
              <a:extLst>
                <a:ext uri="{63B3BB69-23CF-44E3-9099-C40C66FF867C}">
                  <a14:compatExt spid="_x0000_s235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76250" cy="952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0</xdr:col>
          <xdr:colOff>-33020</xdr:colOff>
          <xdr:row>21</xdr:row>
          <xdr:rowOff>3175</xdr:rowOff>
        </xdr:from>
        <xdr:to xmlns:xdr="http://schemas.openxmlformats.org/drawingml/2006/spreadsheetDrawing">
          <xdr:col>0</xdr:col>
          <xdr:colOff>-33020</xdr:colOff>
          <xdr:row>21</xdr:row>
          <xdr:rowOff>3175</xdr:rowOff>
        </xdr:to>
        <xdr:grpSp>
          <xdr:nvGrpSpPr>
            <xdr:cNvPr id="2" name="Group 136" hidden="1"/>
            <xdr:cNvGrpSpPr/>
          </xdr:nvGrpSpPr>
          <xdr:grpSpPr>
            <a:xfrm>
              <a:off x="-33020" y="5051425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95250</xdr:colOff>
          <xdr:row>31</xdr:row>
          <xdr:rowOff>114300</xdr:rowOff>
        </xdr:to>
        <xdr:sp textlink="">
          <xdr:nvSpPr>
            <xdr:cNvPr id="23567" name="グループ 15" hidden="1">
              <a:extLst>
                <a:ext uri="{63B3BB69-23CF-44E3-9099-C40C66FF867C}">
                  <a14:compatExt spid="_x0000_s235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09600" cy="9144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28575</xdr:colOff>
          <xdr:row>31</xdr:row>
          <xdr:rowOff>66675</xdr:rowOff>
        </xdr:to>
        <xdr:sp textlink="">
          <xdr:nvSpPr>
            <xdr:cNvPr id="23568" name="グループ 16" hidden="1">
              <a:extLst>
                <a:ext uri="{63B3BB69-23CF-44E3-9099-C40C66FF867C}">
                  <a14:compatExt spid="_x0000_s235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42925" cy="86677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0</xdr:col>
      <xdr:colOff>287655</xdr:colOff>
      <xdr:row>6</xdr:row>
      <xdr:rowOff>10160</xdr:rowOff>
    </xdr:from>
    <xdr:to xmlns:xdr="http://schemas.openxmlformats.org/drawingml/2006/spreadsheetDrawing">
      <xdr:col>24</xdr:col>
      <xdr:colOff>160020</xdr:colOff>
      <xdr:row>9</xdr:row>
      <xdr:rowOff>10160</xdr:rowOff>
    </xdr:to>
    <xdr:sp macro="" textlink="">
      <xdr:nvSpPr>
        <xdr:cNvPr id="3" name="正方形/長方形 2"/>
        <xdr:cNvSpPr/>
      </xdr:nvSpPr>
      <xdr:spPr>
        <a:xfrm>
          <a:off x="287655" y="1515110"/>
          <a:ext cx="3910965" cy="6191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22</xdr:col>
      <xdr:colOff>90170</xdr:colOff>
      <xdr:row>3</xdr:row>
      <xdr:rowOff>54610</xdr:rowOff>
    </xdr:from>
    <xdr:to xmlns:xdr="http://schemas.openxmlformats.org/drawingml/2006/spreadsheetDrawing">
      <xdr:col>28</xdr:col>
      <xdr:colOff>38735</xdr:colOff>
      <xdr:row>4</xdr:row>
      <xdr:rowOff>187325</xdr:rowOff>
    </xdr:to>
    <xdr:sp macro="" textlink="">
      <xdr:nvSpPr>
        <xdr:cNvPr id="5" name="二等辺三角形 4"/>
        <xdr:cNvSpPr/>
      </xdr:nvSpPr>
      <xdr:spPr>
        <a:xfrm rot="13833280">
          <a:off x="3804920" y="788035"/>
          <a:ext cx="920115" cy="380365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22</xdr:col>
      <xdr:colOff>143510</xdr:colOff>
      <xdr:row>0</xdr:row>
      <xdr:rowOff>215265</xdr:rowOff>
    </xdr:from>
    <xdr:to xmlns:xdr="http://schemas.openxmlformats.org/drawingml/2006/spreadsheetDrawing">
      <xdr:col>41</xdr:col>
      <xdr:colOff>20320</xdr:colOff>
      <xdr:row>3</xdr:row>
      <xdr:rowOff>184785</xdr:rowOff>
    </xdr:to>
    <xdr:sp macro="" textlink="">
      <xdr:nvSpPr>
        <xdr:cNvPr id="4" name="正方形/長方形 3"/>
        <xdr:cNvSpPr/>
      </xdr:nvSpPr>
      <xdr:spPr>
        <a:xfrm flipH="1">
          <a:off x="3858260" y="215265"/>
          <a:ext cx="3296285" cy="70294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/>
              <a:ea typeface="メイリオ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154940</xdr:colOff>
      <xdr:row>12</xdr:row>
      <xdr:rowOff>6350</xdr:rowOff>
    </xdr:from>
    <xdr:to xmlns:xdr="http://schemas.openxmlformats.org/drawingml/2006/spreadsheetDrawing">
      <xdr:col>29</xdr:col>
      <xdr:colOff>10160</xdr:colOff>
      <xdr:row>13</xdr:row>
      <xdr:rowOff>303530</xdr:rowOff>
    </xdr:to>
    <xdr:sp macro="" textlink="">
      <xdr:nvSpPr>
        <xdr:cNvPr id="8" name="正方形/長方形 7"/>
        <xdr:cNvSpPr/>
      </xdr:nvSpPr>
      <xdr:spPr>
        <a:xfrm>
          <a:off x="1469390" y="2844800"/>
          <a:ext cx="3388995" cy="61150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12</xdr:col>
      <xdr:colOff>109220</xdr:colOff>
      <xdr:row>13</xdr:row>
      <xdr:rowOff>134620</xdr:rowOff>
    </xdr:from>
    <xdr:to xmlns:xdr="http://schemas.openxmlformats.org/drawingml/2006/spreadsheetDrawing">
      <xdr:col>14</xdr:col>
      <xdr:colOff>160655</xdr:colOff>
      <xdr:row>17</xdr:row>
      <xdr:rowOff>175260</xdr:rowOff>
    </xdr:to>
    <xdr:sp macro="" textlink="">
      <xdr:nvSpPr>
        <xdr:cNvPr id="6" name="二等辺三角形 5"/>
        <xdr:cNvSpPr/>
      </xdr:nvSpPr>
      <xdr:spPr>
        <a:xfrm rot="20306456">
          <a:off x="2214245" y="3287395"/>
          <a:ext cx="375285" cy="91694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10</xdr:col>
      <xdr:colOff>60325</xdr:colOff>
      <xdr:row>15</xdr:row>
      <xdr:rowOff>152400</xdr:rowOff>
    </xdr:from>
    <xdr:to xmlns:xdr="http://schemas.openxmlformats.org/drawingml/2006/spreadsheetDrawing">
      <xdr:col>30</xdr:col>
      <xdr:colOff>90805</xdr:colOff>
      <xdr:row>18</xdr:row>
      <xdr:rowOff>151765</xdr:rowOff>
    </xdr:to>
    <xdr:sp macro="" textlink="">
      <xdr:nvSpPr>
        <xdr:cNvPr id="7" name="正方形/長方形 6"/>
        <xdr:cNvSpPr/>
      </xdr:nvSpPr>
      <xdr:spPr>
        <a:xfrm flipH="1">
          <a:off x="1841500" y="3810000"/>
          <a:ext cx="3259455" cy="68516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/>
              <a:ea typeface="メイリオ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31</xdr:col>
      <xdr:colOff>10160</xdr:colOff>
      <xdr:row>12</xdr:row>
      <xdr:rowOff>24765</xdr:rowOff>
    </xdr:from>
    <xdr:to xmlns:xdr="http://schemas.openxmlformats.org/drawingml/2006/spreadsheetDrawing">
      <xdr:col>38</xdr:col>
      <xdr:colOff>0</xdr:colOff>
      <xdr:row>14</xdr:row>
      <xdr:rowOff>4445</xdr:rowOff>
    </xdr:to>
    <xdr:sp macro="" textlink="">
      <xdr:nvSpPr>
        <xdr:cNvPr id="9" name="正方形/長方形 8"/>
        <xdr:cNvSpPr/>
      </xdr:nvSpPr>
      <xdr:spPr>
        <a:xfrm>
          <a:off x="5182235" y="2863215"/>
          <a:ext cx="1456690" cy="60833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35</xdr:col>
      <xdr:colOff>189865</xdr:colOff>
      <xdr:row>13</xdr:row>
      <xdr:rowOff>154305</xdr:rowOff>
    </xdr:from>
    <xdr:to xmlns:xdr="http://schemas.openxmlformats.org/drawingml/2006/spreadsheetDrawing">
      <xdr:col>37</xdr:col>
      <xdr:colOff>159385</xdr:colOff>
      <xdr:row>17</xdr:row>
      <xdr:rowOff>194945</xdr:rowOff>
    </xdr:to>
    <xdr:sp macro="" textlink="">
      <xdr:nvSpPr>
        <xdr:cNvPr id="10" name="二等辺三角形 9"/>
        <xdr:cNvSpPr/>
      </xdr:nvSpPr>
      <xdr:spPr>
        <a:xfrm rot="20306456">
          <a:off x="6200140" y="3307080"/>
          <a:ext cx="388620" cy="91694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34</xdr:col>
      <xdr:colOff>17780</xdr:colOff>
      <xdr:row>15</xdr:row>
      <xdr:rowOff>59055</xdr:rowOff>
    </xdr:from>
    <xdr:to xmlns:xdr="http://schemas.openxmlformats.org/drawingml/2006/spreadsheetDrawing">
      <xdr:col>52</xdr:col>
      <xdr:colOff>120650</xdr:colOff>
      <xdr:row>19</xdr:row>
      <xdr:rowOff>61595</xdr:rowOff>
    </xdr:to>
    <xdr:sp macro="" textlink="">
      <xdr:nvSpPr>
        <xdr:cNvPr id="11" name="正方形/長方形 10"/>
        <xdr:cNvSpPr/>
      </xdr:nvSpPr>
      <xdr:spPr>
        <a:xfrm flipH="1">
          <a:off x="5818505" y="3716655"/>
          <a:ext cx="3274695" cy="90741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/>
              <a:ea typeface="メイリオ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8890</xdr:colOff>
      <xdr:row>24</xdr:row>
      <xdr:rowOff>13335</xdr:rowOff>
    </xdr:from>
    <xdr:to xmlns:xdr="http://schemas.openxmlformats.org/drawingml/2006/spreadsheetDrawing">
      <xdr:col>28</xdr:col>
      <xdr:colOff>161925</xdr:colOff>
      <xdr:row>24</xdr:row>
      <xdr:rowOff>297180</xdr:rowOff>
    </xdr:to>
    <xdr:sp macro="" textlink="">
      <xdr:nvSpPr>
        <xdr:cNvPr id="12" name="正方形/長方形 11"/>
        <xdr:cNvSpPr/>
      </xdr:nvSpPr>
      <xdr:spPr>
        <a:xfrm>
          <a:off x="1485265" y="5890260"/>
          <a:ext cx="3362960" cy="28384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28</xdr:col>
      <xdr:colOff>86360</xdr:colOff>
      <xdr:row>23</xdr:row>
      <xdr:rowOff>314325</xdr:rowOff>
    </xdr:from>
    <xdr:to xmlns:xdr="http://schemas.openxmlformats.org/drawingml/2006/spreadsheetDrawing">
      <xdr:col>33</xdr:col>
      <xdr:colOff>116840</xdr:colOff>
      <xdr:row>25</xdr:row>
      <xdr:rowOff>40640</xdr:rowOff>
    </xdr:to>
    <xdr:sp macro="" textlink="">
      <xdr:nvSpPr>
        <xdr:cNvPr id="13" name="二等辺三角形 12"/>
        <xdr:cNvSpPr/>
      </xdr:nvSpPr>
      <xdr:spPr>
        <a:xfrm rot="16200000">
          <a:off x="4772660" y="5876925"/>
          <a:ext cx="935355" cy="38354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31</xdr:col>
      <xdr:colOff>149860</xdr:colOff>
      <xdr:row>22</xdr:row>
      <xdr:rowOff>191135</xdr:rowOff>
    </xdr:from>
    <xdr:to xmlns:xdr="http://schemas.openxmlformats.org/drawingml/2006/spreadsheetDrawing">
      <xdr:col>50</xdr:col>
      <xdr:colOff>6350</xdr:colOff>
      <xdr:row>25</xdr:row>
      <xdr:rowOff>132080</xdr:rowOff>
    </xdr:to>
    <xdr:sp macro="" textlink="">
      <xdr:nvSpPr>
        <xdr:cNvPr id="14" name="正方形/長方形 13"/>
        <xdr:cNvSpPr/>
      </xdr:nvSpPr>
      <xdr:spPr>
        <a:xfrm flipH="1">
          <a:off x="5321935" y="5439410"/>
          <a:ext cx="3295015" cy="91249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/>
              <a:ea typeface="メイリオ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17.xml" /><Relationship Id="rId5" Type="http://schemas.openxmlformats.org/officeDocument/2006/relationships/ctrlProp" Target="../ctrlProps/ctrlProp18.xml" /><Relationship Id="rId6" Type="http://schemas.openxmlformats.org/officeDocument/2006/relationships/ctrlProp" Target="../ctrlProps/ctrlProp19.xml" /><Relationship Id="rId7" Type="http://schemas.openxmlformats.org/officeDocument/2006/relationships/ctrlProp" Target="../ctrlProps/ctrlProp20.xml" /><Relationship Id="rId8" Type="http://schemas.openxmlformats.org/officeDocument/2006/relationships/ctrlProp" Target="../ctrlProps/ctrlProp21.xml" /><Relationship Id="rId9" Type="http://schemas.openxmlformats.org/officeDocument/2006/relationships/ctrlProp" Target="../ctrlProps/ctrlProp22.xml" /><Relationship Id="rId10" Type="http://schemas.openxmlformats.org/officeDocument/2006/relationships/ctrlProp" Target="../ctrlProps/ctrlProp23.xml" /><Relationship Id="rId11" Type="http://schemas.openxmlformats.org/officeDocument/2006/relationships/ctrlProp" Target="../ctrlProps/ctrlProp24.xml" /><Relationship Id="rId12" Type="http://schemas.openxmlformats.org/officeDocument/2006/relationships/ctrlProp" Target="../ctrlProps/ctrlProp25.xml" /><Relationship Id="rId13" Type="http://schemas.openxmlformats.org/officeDocument/2006/relationships/ctrlProp" Target="../ctrlProps/ctrlProp26.xml" /><Relationship Id="rId14" Type="http://schemas.openxmlformats.org/officeDocument/2006/relationships/ctrlProp" Target="../ctrlProps/ctrlProp27.xml" /><Relationship Id="rId15" Type="http://schemas.openxmlformats.org/officeDocument/2006/relationships/ctrlProp" Target="../ctrlProps/ctrlProp28.xml" /><Relationship Id="rId16" Type="http://schemas.openxmlformats.org/officeDocument/2006/relationships/ctrlProp" Target="../ctrlProps/ctrlProp29.xml" /><Relationship Id="rId17" Type="http://schemas.openxmlformats.org/officeDocument/2006/relationships/ctrlProp" Target="../ctrlProps/ctrlProp30.xml" /><Relationship Id="rId18" Type="http://schemas.openxmlformats.org/officeDocument/2006/relationships/ctrlProp" Target="../ctrlProps/ctrlProp31.xml" /><Relationship Id="rId19" Type="http://schemas.openxmlformats.org/officeDocument/2006/relationships/ctrlProp" Target="../ctrlProps/ctrlProp32.xml" /><Relationship Id="rId20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CL45"/>
  <sheetViews>
    <sheetView showGridLines="0" tabSelected="1" view="pageBreakPreview" zoomScaleNormal="53" zoomScaleSheetLayoutView="100" workbookViewId="0"/>
  </sheetViews>
  <sheetFormatPr defaultRowHeight="13.5"/>
  <cols>
    <col min="1" max="1" width="3.875" style="1" customWidth="1"/>
    <col min="2" max="6" width="2.25" style="1" customWidth="1"/>
    <col min="7" max="9" width="2.125" style="1" customWidth="1"/>
    <col min="10" max="10" width="1.875" style="1" customWidth="1"/>
    <col min="11" max="15" width="2.125" style="1" customWidth="1"/>
    <col min="16" max="16" width="2.75" style="1" customWidth="1"/>
    <col min="17" max="19" width="2.125" style="1" customWidth="1"/>
    <col min="20" max="20" width="1.375" style="1" customWidth="1"/>
    <col min="21" max="31" width="2.125" style="1" customWidth="1"/>
    <col min="32" max="38" width="2.75" style="1" customWidth="1"/>
    <col min="39" max="39" width="2.25" style="1" customWidth="1"/>
    <col min="40" max="41" width="2.125" style="1" customWidth="1"/>
    <col min="42" max="42" width="1.625" style="1" customWidth="1"/>
    <col min="43" max="43" width="2" style="1" customWidth="1"/>
    <col min="44" max="44" width="1.5" style="1" customWidth="1"/>
    <col min="45" max="53" width="2.375" style="1" customWidth="1"/>
    <col min="54" max="54" width="1.625" style="1" customWidth="1"/>
    <col min="55" max="57" width="2.375" style="1" customWidth="1"/>
    <col min="58" max="74" width="2.25" style="1" customWidth="1"/>
    <col min="75" max="75" width="2.375" style="1" customWidth="1"/>
    <col min="76" max="76" width="2.25" style="1" customWidth="1"/>
    <col min="77" max="77" width="2.875" style="1" customWidth="1"/>
    <col min="78" max="87" width="2.25" style="1" customWidth="1"/>
    <col min="88" max="88" width="3.125" style="1" customWidth="1"/>
    <col min="89" max="90" width="2.25" style="1" customWidth="1"/>
    <col min="91" max="91" width="3" style="1" customWidth="1"/>
    <col min="92" max="93" width="2.25" style="1" customWidth="1"/>
    <col min="94" max="96" width="2.125" style="1" customWidth="1"/>
    <col min="97" max="100" width="2.375" style="1" customWidth="1"/>
    <col min="101" max="101" width="2" style="1" customWidth="1"/>
    <col min="102" max="110" width="2.375" style="1" customWidth="1"/>
    <col min="111" max="120" width="1.625" style="1" customWidth="1"/>
    <col min="121" max="16384" width="9" style="1" customWidth="1"/>
  </cols>
  <sheetData>
    <row r="1" spans="2:90" ht="21.75" customHeight="1">
      <c r="B1" s="5" t="s">
        <v>128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2:90" ht="18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Q2" s="7" t="s">
        <v>127</v>
      </c>
      <c r="AR2" s="22"/>
      <c r="AS2" s="22"/>
      <c r="AT2" s="22"/>
      <c r="AU2" s="22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S2" s="3"/>
      <c r="BT2" s="94"/>
      <c r="BU2" s="102"/>
      <c r="BV2" s="102"/>
      <c r="BW2" s="102"/>
      <c r="BX2" s="102"/>
      <c r="BY2" s="102"/>
      <c r="BZ2" s="102"/>
      <c r="CA2" s="102"/>
    </row>
    <row r="3" spans="2:90" ht="18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O3" s="104"/>
      <c r="AQ3" s="108" t="s">
        <v>187</v>
      </c>
      <c r="AR3" s="114"/>
      <c r="AS3" s="114"/>
      <c r="AT3" s="114"/>
      <c r="AU3" s="114"/>
      <c r="AV3" s="114"/>
      <c r="AW3" s="117"/>
      <c r="AX3" s="120" t="s">
        <v>186</v>
      </c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8"/>
    </row>
    <row r="4" spans="2:90" s="2" customFormat="1" ht="19.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105"/>
      <c r="AP4" s="106"/>
      <c r="AQ4" s="109"/>
      <c r="AR4" s="115"/>
      <c r="AS4" s="115"/>
      <c r="AT4" s="115"/>
      <c r="AU4" s="115"/>
      <c r="AV4" s="115"/>
      <c r="AW4" s="118"/>
      <c r="AX4" s="121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9"/>
      <c r="CB4" s="1"/>
    </row>
    <row r="5" spans="2:90" ht="15.75" customHeight="1">
      <c r="B5" s="7" t="s">
        <v>71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AF5" s="82" t="s">
        <v>111</v>
      </c>
      <c r="AG5" s="82"/>
      <c r="AH5" s="82"/>
      <c r="AI5" s="82"/>
      <c r="AJ5" s="82"/>
      <c r="AK5" s="82"/>
      <c r="AL5" s="82"/>
      <c r="AM5" s="103"/>
      <c r="AO5" s="104"/>
      <c r="AQ5" s="4"/>
      <c r="AR5" s="4"/>
      <c r="AS5" s="4"/>
      <c r="AT5" s="4"/>
      <c r="AU5" s="4"/>
      <c r="AV5" s="4"/>
      <c r="AW5" s="4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2"/>
      <c r="CC5" s="24"/>
      <c r="CD5" s="24"/>
      <c r="CE5" s="24"/>
      <c r="CF5" s="24"/>
      <c r="CG5" s="24"/>
      <c r="CH5" s="24"/>
      <c r="CI5" s="24"/>
      <c r="CJ5" s="24"/>
      <c r="CK5" s="24"/>
      <c r="CL5" s="24"/>
    </row>
    <row r="6" spans="2:90" ht="25.5" customHeight="1">
      <c r="B6" s="8" t="s">
        <v>2</v>
      </c>
      <c r="C6" s="8"/>
      <c r="D6" s="8"/>
      <c r="E6" s="8"/>
      <c r="F6" s="8"/>
      <c r="G6" s="8"/>
      <c r="H6" s="8"/>
      <c r="I6" s="8"/>
      <c r="J6" s="8"/>
      <c r="K6" s="54" t="s">
        <v>115</v>
      </c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84"/>
      <c r="AF6" s="96" t="str">
        <f>"月額賃金改善Ⅱ"</f>
        <v>月額賃金改善Ⅱ</v>
      </c>
      <c r="AG6" s="96" t="s">
        <v>94</v>
      </c>
      <c r="AH6" s="96" t="s">
        <v>38</v>
      </c>
      <c r="AI6" s="96" t="s">
        <v>95</v>
      </c>
      <c r="AJ6" s="96" t="s">
        <v>4</v>
      </c>
      <c r="AK6" s="96" t="s">
        <v>96</v>
      </c>
      <c r="AL6" s="96" t="s">
        <v>102</v>
      </c>
      <c r="AM6" s="99"/>
      <c r="AO6" s="104"/>
      <c r="AQ6" s="108" t="s">
        <v>123</v>
      </c>
      <c r="AR6" s="114"/>
      <c r="AS6" s="114"/>
      <c r="AT6" s="114"/>
      <c r="AU6" s="114"/>
      <c r="AV6" s="114"/>
      <c r="AW6" s="117"/>
      <c r="AX6" s="120" t="s">
        <v>17</v>
      </c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8"/>
      <c r="CB6" s="24"/>
    </row>
    <row r="7" spans="2:90" ht="18.75" customHeight="1">
      <c r="B7" s="9"/>
      <c r="C7" s="25"/>
      <c r="D7" s="25"/>
      <c r="E7" s="25"/>
      <c r="F7" s="25"/>
      <c r="G7" s="25"/>
      <c r="H7" s="25"/>
      <c r="I7" s="25"/>
      <c r="J7" s="51"/>
      <c r="K7" s="55"/>
      <c r="L7" s="55"/>
      <c r="M7" s="55"/>
      <c r="N7" s="55"/>
      <c r="O7" s="60"/>
      <c r="P7" s="64"/>
      <c r="Q7" s="67"/>
      <c r="R7" s="67"/>
      <c r="S7" s="67"/>
      <c r="T7" s="69"/>
      <c r="U7" s="71"/>
      <c r="V7" s="74"/>
      <c r="W7" s="74"/>
      <c r="X7" s="74"/>
      <c r="Y7" s="76"/>
      <c r="Z7" s="78" t="s">
        <v>93</v>
      </c>
      <c r="AA7" s="81"/>
      <c r="AB7" s="81"/>
      <c r="AC7" s="85"/>
      <c r="AF7" s="96"/>
      <c r="AG7" s="96"/>
      <c r="AH7" s="96"/>
      <c r="AI7" s="96"/>
      <c r="AJ7" s="96"/>
      <c r="AK7" s="96"/>
      <c r="AL7" s="96"/>
      <c r="AM7" s="99"/>
      <c r="AO7" s="104"/>
      <c r="AQ7" s="110"/>
      <c r="AR7" s="116"/>
      <c r="AS7" s="116"/>
      <c r="AT7" s="116"/>
      <c r="AU7" s="116"/>
      <c r="AV7" s="116"/>
      <c r="AW7" s="119"/>
      <c r="AX7" s="123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130"/>
    </row>
    <row r="8" spans="2:90" ht="13.5" customHeight="1">
      <c r="B8" s="10"/>
      <c r="C8" s="26"/>
      <c r="D8" s="26"/>
      <c r="E8" s="26"/>
      <c r="F8" s="26"/>
      <c r="G8" s="26"/>
      <c r="H8" s="26"/>
      <c r="I8" s="26"/>
      <c r="J8" s="52"/>
      <c r="K8" s="56"/>
      <c r="L8" s="56"/>
      <c r="M8" s="56"/>
      <c r="N8" s="56"/>
      <c r="O8" s="61"/>
      <c r="P8" s="65"/>
      <c r="Q8" s="68"/>
      <c r="R8" s="68"/>
      <c r="S8" s="68"/>
      <c r="T8" s="70"/>
      <c r="U8" s="72"/>
      <c r="V8" s="75"/>
      <c r="W8" s="75"/>
      <c r="X8" s="75"/>
      <c r="Y8" s="77"/>
      <c r="Z8" s="79"/>
      <c r="AA8" s="82"/>
      <c r="AB8" s="82"/>
      <c r="AC8" s="86"/>
      <c r="AF8" s="96"/>
      <c r="AG8" s="96"/>
      <c r="AH8" s="96"/>
      <c r="AI8" s="96"/>
      <c r="AJ8" s="96"/>
      <c r="AK8" s="96"/>
      <c r="AL8" s="96"/>
      <c r="AM8" s="99"/>
      <c r="AO8" s="104"/>
      <c r="AQ8" s="109"/>
      <c r="AR8" s="115"/>
      <c r="AS8" s="115"/>
      <c r="AT8" s="115"/>
      <c r="AU8" s="115"/>
      <c r="AV8" s="115"/>
      <c r="AW8" s="118"/>
      <c r="AX8" s="121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9"/>
    </row>
    <row r="9" spans="2:90" ht="16.5" customHeight="1">
      <c r="B9" s="11"/>
      <c r="C9" s="27"/>
      <c r="D9" s="27"/>
      <c r="E9" s="27"/>
      <c r="F9" s="27"/>
      <c r="G9" s="27"/>
      <c r="H9" s="27"/>
      <c r="I9" s="27"/>
      <c r="J9" s="53"/>
      <c r="K9" s="57" t="str">
        <f>IFERROR(VLOOKUP(B7,'【参考】数式用'!$A$5:$J$27,MATCH(K7,'【参考】数式用'!$B$4:$J$4,0)+1,0),"")</f>
        <v/>
      </c>
      <c r="L9" s="59"/>
      <c r="M9" s="59"/>
      <c r="N9" s="59"/>
      <c r="O9" s="62"/>
      <c r="P9" s="57" t="str">
        <f>IFERROR(VLOOKUP(B7,'【参考】数式用'!$A$5:$J$27,MATCH(P7,'【参考】数式用'!$B$4:$J$4,0)+1,0),"")</f>
        <v/>
      </c>
      <c r="Q9" s="59"/>
      <c r="R9" s="59"/>
      <c r="S9" s="59"/>
      <c r="T9" s="62"/>
      <c r="U9" s="73" t="str">
        <f>IFERROR(VLOOKUP(B7,'【参考】数式用'!$A$5:$J$27,MATCH(U7,'【参考】数式用'!$B$4:$J$4,0)+1,0),"")</f>
        <v/>
      </c>
      <c r="V9" s="59"/>
      <c r="W9" s="59"/>
      <c r="X9" s="59"/>
      <c r="Y9" s="62"/>
      <c r="Z9" s="80">
        <f>SUM(K9,P9,U9)</f>
        <v>0</v>
      </c>
      <c r="AA9" s="83"/>
      <c r="AB9" s="83"/>
      <c r="AC9" s="87"/>
      <c r="AF9" s="96"/>
      <c r="AG9" s="96"/>
      <c r="AH9" s="96"/>
      <c r="AI9" s="96"/>
      <c r="AJ9" s="96"/>
      <c r="AK9" s="96"/>
      <c r="AL9" s="96"/>
      <c r="AM9" s="99"/>
      <c r="AO9" s="10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</row>
    <row r="10" spans="2:90" ht="26.25" customHeight="1">
      <c r="B10" s="12"/>
      <c r="C10" s="12"/>
      <c r="D10" s="12"/>
      <c r="E10" s="12"/>
      <c r="F10" s="12"/>
      <c r="G10" s="37"/>
      <c r="H10" s="37"/>
      <c r="I10" s="37"/>
      <c r="J10" s="37"/>
      <c r="K10" s="37"/>
      <c r="L10" s="37"/>
      <c r="M10" s="37"/>
      <c r="N10" s="37"/>
      <c r="O10" s="37"/>
      <c r="P10" s="66"/>
      <c r="Q10" s="66"/>
      <c r="R10" s="66"/>
      <c r="S10" s="66"/>
      <c r="T10" s="66"/>
      <c r="U10" s="66"/>
      <c r="AF10" s="96"/>
      <c r="AG10" s="96"/>
      <c r="AH10" s="96"/>
      <c r="AI10" s="96"/>
      <c r="AJ10" s="96"/>
      <c r="AK10" s="96"/>
      <c r="AL10" s="96"/>
      <c r="AM10" s="99"/>
      <c r="AO10" s="104"/>
      <c r="AQ10" s="108" t="s">
        <v>125</v>
      </c>
      <c r="AR10" s="114"/>
      <c r="AS10" s="114"/>
      <c r="AT10" s="114"/>
      <c r="AU10" s="114"/>
      <c r="AV10" s="114"/>
      <c r="AW10" s="117"/>
      <c r="AX10" s="120" t="s">
        <v>99</v>
      </c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8"/>
      <c r="CC10" s="66"/>
      <c r="CD10" s="131"/>
      <c r="CE10" s="131"/>
      <c r="CF10" s="131"/>
      <c r="CG10" s="131"/>
      <c r="CH10" s="131"/>
      <c r="CI10" s="132"/>
      <c r="CJ10" s="132"/>
      <c r="CK10" s="132"/>
      <c r="CL10" s="132"/>
    </row>
    <row r="11" spans="2:90" ht="15" customHeight="1">
      <c r="B11" s="7" t="s">
        <v>97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AF11" s="96"/>
      <c r="AG11" s="96"/>
      <c r="AH11" s="96"/>
      <c r="AI11" s="96"/>
      <c r="AJ11" s="96"/>
      <c r="AK11" s="96"/>
      <c r="AL11" s="96"/>
      <c r="AM11" s="99"/>
      <c r="AO11" s="104"/>
      <c r="AQ11" s="109"/>
      <c r="AR11" s="115"/>
      <c r="AS11" s="115"/>
      <c r="AT11" s="115"/>
      <c r="AU11" s="115"/>
      <c r="AV11" s="115"/>
      <c r="AW11" s="118"/>
      <c r="AX11" s="121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9"/>
      <c r="CB11" s="66"/>
    </row>
    <row r="12" spans="2:90" ht="15" customHeight="1">
      <c r="B12" s="13" t="s">
        <v>117</v>
      </c>
      <c r="C12" s="24"/>
      <c r="D12" s="24"/>
      <c r="E12" s="24"/>
      <c r="F12" s="24"/>
      <c r="G12" s="24"/>
      <c r="AE12" s="94"/>
      <c r="AF12" s="96"/>
      <c r="AG12" s="96"/>
      <c r="AH12" s="96"/>
      <c r="AI12" s="96"/>
      <c r="AJ12" s="96"/>
      <c r="AK12" s="96"/>
      <c r="AL12" s="96"/>
      <c r="AM12" s="99"/>
      <c r="AN12" s="94"/>
      <c r="AO12" s="104"/>
    </row>
    <row r="13" spans="2:90" ht="24.75" customHeight="1">
      <c r="B13" s="14" t="str">
        <f>IFERROR(IF(VLOOKUP(B28,'【参考】数式用2'!E6:L23,3,FALSE)="","",VLOOKUP(B28,'【参考】数式用2'!E6:L23,3,FALSE)),"")</f>
        <v/>
      </c>
      <c r="C13" s="28"/>
      <c r="D13" s="28"/>
      <c r="E13" s="28"/>
      <c r="F13" s="28"/>
      <c r="G13" s="28"/>
      <c r="H13" s="39"/>
      <c r="I13" s="44" t="str">
        <f>IFERROR(VLOOKUP(B28,'【参考】数式用2'!E6:L23,4,FALSE),"")</f>
        <v/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88"/>
      <c r="AD13" s="91" t="s">
        <v>129</v>
      </c>
      <c r="AE13" s="95"/>
      <c r="AF13" s="97" t="str">
        <f>IF(U7="ベア加算","",IF(OR(B13="新加算Ⅰ",B13="新加算Ⅱ",B13="新加算Ⅲ",B13="新加算Ⅳ"),"○",""))</f>
        <v/>
      </c>
      <c r="AG13" s="9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9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97" t="str">
        <f>IF(OR(B13="新加算Ⅰ",B13="新加算Ⅱ",B13="新加算Ⅲ",B13="新加算Ⅴ(１)",B13="新加算Ⅴ(３)",B13="新加算Ⅴ(８)"),"○","")</f>
        <v/>
      </c>
      <c r="AJ13" s="9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97" t="str">
        <f>IF(OR(B13="新加算Ⅰ",B13="新加算Ⅴ(１)",B13="新加算Ⅴ(２)",B13="新加算Ⅴ(５)",B13="新加算Ⅴ(７)",B13="新加算Ⅴ(10)"),"○","")</f>
        <v/>
      </c>
      <c r="AL13" s="9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99"/>
      <c r="AN13" s="94"/>
      <c r="AO13" s="104"/>
      <c r="AQ13" s="111" t="s">
        <v>126</v>
      </c>
      <c r="AR13" s="111"/>
      <c r="AS13" s="111"/>
      <c r="AT13" s="111"/>
      <c r="AU13" s="111"/>
      <c r="AV13" s="111"/>
      <c r="AW13" s="111"/>
      <c r="AX13" s="124" t="s">
        <v>100</v>
      </c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</row>
    <row r="14" spans="2:90" ht="24.75" customHeight="1">
      <c r="B14" s="15" t="str">
        <f>IFERROR(VLOOKUP(B7,'【参考】数式用'!$A$5:$AB$27,MATCH(B13,'【参考】数式用'!$B$4:$AB$4,0)+1,FALSE),"")</f>
        <v/>
      </c>
      <c r="C14" s="29"/>
      <c r="D14" s="29"/>
      <c r="E14" s="29"/>
      <c r="F14" s="29"/>
      <c r="G14" s="29"/>
      <c r="H14" s="40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89"/>
      <c r="AD14" s="91"/>
      <c r="AE14" s="95"/>
      <c r="AF14" s="98"/>
      <c r="AG14" s="98"/>
      <c r="AH14" s="98"/>
      <c r="AI14" s="98"/>
      <c r="AJ14" s="98"/>
      <c r="AK14" s="98"/>
      <c r="AL14" s="98"/>
      <c r="AM14" s="99"/>
      <c r="AN14" s="94"/>
      <c r="AO14" s="104"/>
      <c r="AQ14" s="111"/>
      <c r="AR14" s="111"/>
      <c r="AS14" s="111"/>
      <c r="AT14" s="111"/>
      <c r="AU14" s="111"/>
      <c r="AV14" s="111"/>
      <c r="AW14" s="111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</row>
    <row r="15" spans="2:90" ht="15" customHeight="1">
      <c r="C15" s="30"/>
      <c r="D15" s="30"/>
      <c r="E15" s="30"/>
      <c r="F15" s="30"/>
      <c r="G15" s="30"/>
      <c r="H15" s="30"/>
      <c r="I15" s="46" t="str">
        <f>IFERROR("※４・５月は"&amp;VLOOKUP(B13,'【参考】数式用'!AJ5:AM22,2,FALSE)&amp;"・"&amp;VLOOKUP(B13,'【参考】数式用'!AJ5:AM22,3,FALSE)&amp;"・"&amp;VLOOKUP(B13,'【参考】数式用'!AJ5:AM22,4,FALSE)&amp;"を算定。","")</f>
        <v/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92"/>
      <c r="AE15" s="92"/>
      <c r="AF15" s="99"/>
      <c r="AG15" s="99"/>
      <c r="AH15" s="99"/>
      <c r="AI15" s="99"/>
      <c r="AJ15" s="99"/>
      <c r="AK15" s="99"/>
      <c r="AL15" s="99"/>
      <c r="AM15" s="99"/>
      <c r="AN15" s="94"/>
      <c r="AO15" s="104"/>
      <c r="AQ15" s="112"/>
      <c r="AR15" s="112"/>
      <c r="AS15" s="112"/>
      <c r="AT15" s="112"/>
      <c r="AU15" s="112"/>
      <c r="AV15" s="112"/>
      <c r="AW15" s="112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</row>
    <row r="16" spans="2:90" ht="14.25" customHeight="1">
      <c r="C16" s="30"/>
      <c r="D16" s="30"/>
      <c r="E16" s="30"/>
      <c r="F16" s="30"/>
      <c r="G16" s="30"/>
      <c r="H16" s="30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92"/>
      <c r="AE16" s="92"/>
      <c r="AF16" s="99"/>
      <c r="AG16" s="99"/>
      <c r="AH16" s="99"/>
      <c r="AI16" s="99"/>
      <c r="AJ16" s="99"/>
      <c r="AK16" s="99"/>
      <c r="AL16" s="99"/>
      <c r="AM16" s="99"/>
      <c r="AN16" s="94"/>
      <c r="AO16" s="104"/>
      <c r="AQ16" s="111" t="s">
        <v>120</v>
      </c>
      <c r="AR16" s="111"/>
      <c r="AS16" s="111"/>
      <c r="AT16" s="111"/>
      <c r="AU16" s="111"/>
      <c r="AV16" s="111"/>
      <c r="AW16" s="111"/>
      <c r="AX16" s="125" t="s">
        <v>109</v>
      </c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</row>
    <row r="17" spans="2:80" ht="15" customHeight="1">
      <c r="B17" s="16" t="s">
        <v>119</v>
      </c>
      <c r="C17" s="31"/>
      <c r="D17" s="31"/>
      <c r="E17" s="3"/>
      <c r="F17" s="3"/>
      <c r="G17" s="3"/>
      <c r="H17" s="3"/>
      <c r="I17" s="48"/>
      <c r="J17" s="48"/>
      <c r="K17" s="48"/>
      <c r="L17" s="48"/>
      <c r="M17" s="50"/>
      <c r="N17" s="50"/>
      <c r="O17" s="50"/>
      <c r="P17" s="50"/>
      <c r="Q17" s="50"/>
      <c r="R17" s="50"/>
      <c r="S17" s="50"/>
      <c r="T17" s="48"/>
      <c r="U17" s="48"/>
      <c r="V17" s="4"/>
      <c r="W17" s="4"/>
      <c r="X17" s="50"/>
      <c r="Y17" s="50"/>
      <c r="Z17" s="50"/>
      <c r="AA17" s="50"/>
      <c r="AB17" s="50"/>
      <c r="AC17" s="50"/>
      <c r="AE17" s="94"/>
      <c r="AF17" s="100"/>
      <c r="AG17" s="100"/>
      <c r="AH17" s="100"/>
      <c r="AI17" s="100"/>
      <c r="AJ17" s="100"/>
      <c r="AK17" s="100"/>
      <c r="AL17" s="100"/>
      <c r="AM17" s="100"/>
      <c r="AN17" s="94"/>
      <c r="AO17" s="104"/>
      <c r="AQ17" s="111"/>
      <c r="AR17" s="111"/>
      <c r="AS17" s="111"/>
      <c r="AT17" s="111"/>
      <c r="AU17" s="111"/>
      <c r="AV17" s="111"/>
      <c r="AW17" s="111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</row>
    <row r="18" spans="2:80" ht="24.75" customHeight="1">
      <c r="B18" s="17" t="str">
        <f>IFERROR(IF(VLOOKUP(B28,'【参考】数式用2'!E6:L23,5,FALSE)="","",VLOOKUP(B28,'【参考】数式用2'!E6:L23,5,FALSE)),"")</f>
        <v/>
      </c>
      <c r="C18" s="32"/>
      <c r="D18" s="32"/>
      <c r="E18" s="32"/>
      <c r="F18" s="32"/>
      <c r="G18" s="32"/>
      <c r="H18" s="41"/>
      <c r="I18" s="44" t="str">
        <f>IFERROR(VLOOKUP(B28,'【参考】数式用2'!E6:L23,6,FALSE),"")</f>
        <v/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88"/>
      <c r="AD18" s="91" t="s">
        <v>129</v>
      </c>
      <c r="AE18" s="95"/>
      <c r="AF18" s="97" t="str">
        <f>IF(U7="ベア加算","",IF(OR(B18="新加算Ⅰ",B18="新加算Ⅱ",B18="新加算Ⅲ",B18="新加算Ⅳ"),"○",""))</f>
        <v/>
      </c>
      <c r="AG18" s="9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9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97" t="str">
        <f>IF(OR(B18="新加算Ⅰ",B18="新加算Ⅱ",B18="新加算Ⅲ",B18="新加算Ⅴ(１)",B18="新加算Ⅴ(３)",B18="新加算Ⅴ(８)"),"○","")</f>
        <v/>
      </c>
      <c r="AJ18" s="9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97" t="str">
        <f>IF(OR(B18="新加算Ⅰ",B18="新加算Ⅴ(１)",B18="新加算Ⅴ(２)",B18="新加算Ⅴ(５)",B18="新加算Ⅴ(７)",B18="新加算Ⅴ(10)"),"○","")</f>
        <v/>
      </c>
      <c r="AL18" s="9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99"/>
      <c r="AN18" s="94"/>
      <c r="AO18" s="104"/>
      <c r="AQ18" s="111"/>
      <c r="AR18" s="111"/>
      <c r="AS18" s="111"/>
      <c r="AT18" s="111"/>
      <c r="AU18" s="111"/>
      <c r="AV18" s="111"/>
      <c r="AW18" s="111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</row>
    <row r="19" spans="2:80" ht="17.25" customHeight="1">
      <c r="B19" s="18" t="str">
        <f>IFERROR(VLOOKUP(B7,'【参考】数式用'!$A$5:$AB$27,MATCH(B18,'【参考】数式用'!$B$4:$AB$4,0)+1,FALSE),"")</f>
        <v/>
      </c>
      <c r="C19" s="33"/>
      <c r="D19" s="33"/>
      <c r="E19" s="33"/>
      <c r="F19" s="33"/>
      <c r="G19" s="33"/>
      <c r="H19" s="42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90"/>
      <c r="AD19" s="91"/>
      <c r="AE19" s="95"/>
      <c r="AF19" s="101"/>
      <c r="AG19" s="101"/>
      <c r="AH19" s="101"/>
      <c r="AI19" s="101"/>
      <c r="AJ19" s="101"/>
      <c r="AK19" s="101"/>
      <c r="AL19" s="101"/>
      <c r="AM19" s="99"/>
      <c r="AN19" s="94"/>
      <c r="AO19" s="104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</row>
    <row r="20" spans="2:80" ht="9.75" customHeight="1">
      <c r="B20" s="19"/>
      <c r="C20" s="34"/>
      <c r="D20" s="34"/>
      <c r="E20" s="34"/>
      <c r="F20" s="34"/>
      <c r="G20" s="34"/>
      <c r="H20" s="43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89"/>
      <c r="AD20" s="91"/>
      <c r="AE20" s="95"/>
      <c r="AF20" s="98"/>
      <c r="AG20" s="98"/>
      <c r="AH20" s="98"/>
      <c r="AI20" s="98"/>
      <c r="AJ20" s="98"/>
      <c r="AK20" s="98"/>
      <c r="AL20" s="98"/>
      <c r="AM20" s="99"/>
      <c r="AN20" s="94"/>
      <c r="AO20" s="104"/>
      <c r="AP20" s="107"/>
      <c r="AQ20" s="111" t="s">
        <v>121</v>
      </c>
      <c r="AR20" s="111"/>
      <c r="AS20" s="111"/>
      <c r="AT20" s="111"/>
      <c r="AU20" s="111"/>
      <c r="AV20" s="111"/>
      <c r="AW20" s="111"/>
      <c r="AX20" s="124" t="str">
        <f>IFERROR(VLOOKUP(B7,'【参考】数式用'!AF5:AG27,2,0),"")</f>
        <v/>
      </c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</row>
    <row r="21" spans="2:80" ht="28.5" customHeight="1">
      <c r="B21" s="20"/>
      <c r="C21" s="20"/>
      <c r="D21" s="20"/>
      <c r="E21" s="20"/>
      <c r="F21" s="20"/>
      <c r="G21" s="20"/>
      <c r="H21" s="20"/>
      <c r="I21" s="46" t="str">
        <f>IFERROR("※４・５月は"&amp;VLOOKUP(B18,'【参考】数式用'!AJ5:AM22,2,FALSE)&amp;"・"&amp;VLOOKUP(B18,'【参考】数式用'!AJ5:AM22,3,FALSE)&amp;"・"&amp;VLOOKUP(B18,'【参考】数式用'!AJ5:AM22,4,FALSE)&amp;"を算定。","")</f>
        <v/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92"/>
      <c r="AE21" s="92"/>
      <c r="AF21" s="99"/>
      <c r="AG21" s="99"/>
      <c r="AH21" s="99"/>
      <c r="AI21" s="99"/>
      <c r="AJ21" s="99"/>
      <c r="AK21" s="99"/>
      <c r="AL21" s="99"/>
      <c r="AM21" s="99"/>
      <c r="AN21" s="94"/>
      <c r="AO21" s="104"/>
      <c r="AQ21" s="111"/>
      <c r="AR21" s="111"/>
      <c r="AS21" s="111"/>
      <c r="AT21" s="111"/>
      <c r="AU21" s="111"/>
      <c r="AV21" s="111"/>
      <c r="AW21" s="111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</row>
    <row r="22" spans="2:80" ht="15.75" customHeight="1">
      <c r="B22" s="21" t="s">
        <v>118</v>
      </c>
      <c r="C22" s="35"/>
      <c r="D22" s="35"/>
      <c r="E22" s="3"/>
      <c r="F22" s="3"/>
      <c r="G22" s="3"/>
      <c r="H22" s="3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4"/>
      <c r="W22" s="4"/>
      <c r="X22" s="4"/>
      <c r="Y22" s="4"/>
      <c r="Z22" s="4"/>
      <c r="AA22" s="4"/>
      <c r="AB22" s="4"/>
      <c r="AC22" s="4"/>
      <c r="AE22" s="94"/>
      <c r="AF22" s="100"/>
      <c r="AG22" s="100"/>
      <c r="AH22" s="100"/>
      <c r="AI22" s="100"/>
      <c r="AJ22" s="100"/>
      <c r="AK22" s="100"/>
      <c r="AL22" s="100"/>
      <c r="AM22" s="100"/>
      <c r="AN22" s="94"/>
      <c r="AO22" s="10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</row>
    <row r="23" spans="2:80" ht="24.75" customHeight="1">
      <c r="B23" s="17" t="str">
        <f>IFERROR(IF(VLOOKUP(B28,'【参考】数式用2'!E6:L23,7,FALSE)="","",VLOOKUP(B28,'【参考】数式用2'!E6:L23,7,FALSE)),"")</f>
        <v/>
      </c>
      <c r="C23" s="32"/>
      <c r="D23" s="32"/>
      <c r="E23" s="32"/>
      <c r="F23" s="32"/>
      <c r="G23" s="32"/>
      <c r="H23" s="41"/>
      <c r="I23" s="44" t="str">
        <f>IFERROR(VLOOKUP(B28,'【参考】数式用2'!E6:L23,8,FALSE),"")</f>
        <v/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88"/>
      <c r="AD23" s="91" t="s">
        <v>129</v>
      </c>
      <c r="AE23" s="95"/>
      <c r="AF23" s="97" t="str">
        <f>IF(U7="ベア加算","",IF(OR(B23="新加算Ⅰ",B23="新加算Ⅱ",B23="新加算Ⅲ",B23="新加算Ⅳ"),"○",""))</f>
        <v/>
      </c>
      <c r="AG23" s="9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9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97" t="str">
        <f>IF(OR(B23="新加算Ⅰ",B23="新加算Ⅱ",B23="新加算Ⅲ",B23="新加算Ⅴ(１)",B23="新加算Ⅴ(３)",B23="新加算Ⅴ(８)"),"○","")</f>
        <v/>
      </c>
      <c r="AJ23" s="9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97" t="str">
        <f>IF(OR(B23="新加算Ⅰ",B23="新加算Ⅴ(１)",B23="新加算Ⅴ(２)",B23="新加算Ⅴ(５)",B23="新加算Ⅴ(７)",B23="新加算Ⅴ(10)"),"○","")</f>
        <v/>
      </c>
      <c r="AL23" s="9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99"/>
      <c r="AN23" s="94"/>
      <c r="AO23" s="104"/>
      <c r="AQ23" s="111" t="s">
        <v>101</v>
      </c>
      <c r="AR23" s="111"/>
      <c r="AS23" s="111"/>
      <c r="AT23" s="111"/>
      <c r="AU23" s="111"/>
      <c r="AV23" s="111"/>
      <c r="AW23" s="111"/>
      <c r="AX23" s="124" t="s">
        <v>24</v>
      </c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</row>
    <row r="24" spans="2:80" ht="24.75" customHeight="1">
      <c r="B24" s="15" t="str">
        <f>IFERROR(VLOOKUP(B7,'【参考】数式用'!$A$5:$AB$27,MATCH(B23,'【参考】数式用'!$B$4:$AB$4,0)+1,FALSE),"")</f>
        <v/>
      </c>
      <c r="C24" s="29"/>
      <c r="D24" s="29"/>
      <c r="E24" s="29"/>
      <c r="F24" s="29"/>
      <c r="G24" s="29"/>
      <c r="H24" s="40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89"/>
      <c r="AD24" s="91"/>
      <c r="AE24" s="95"/>
      <c r="AF24" s="98"/>
      <c r="AG24" s="98"/>
      <c r="AH24" s="98"/>
      <c r="AI24" s="98"/>
      <c r="AJ24" s="98"/>
      <c r="AK24" s="98"/>
      <c r="AL24" s="98"/>
      <c r="AM24" s="99"/>
      <c r="AN24" s="94"/>
      <c r="AO24" s="104"/>
      <c r="AQ24" s="111"/>
      <c r="AR24" s="111"/>
      <c r="AS24" s="111"/>
      <c r="AT24" s="111"/>
      <c r="AU24" s="111"/>
      <c r="AV24" s="111"/>
      <c r="AW24" s="111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</row>
    <row r="25" spans="2:80" s="3" customFormat="1" ht="27" customHeight="1">
      <c r="B25" s="22"/>
      <c r="C25" s="22"/>
      <c r="D25" s="22"/>
      <c r="E25" s="22"/>
      <c r="F25" s="22"/>
      <c r="G25" s="38"/>
      <c r="H25" s="38"/>
      <c r="I25" s="46" t="str">
        <f>IFERROR("※４・５月は"&amp;VLOOKUP(B23,'【参考】数式用'!AJ5:AM22,2,FALSE)&amp;"・"&amp;VLOOKUP(B23,'【参考】数式用'!AJ5:AM22,3,FALSE)&amp;"・"&amp;VLOOKUP(B23,'【参考】数式用'!AJ5:AM22,4,FALSE)&amp;"を算定。","")</f>
        <v/>
      </c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E25" s="94"/>
      <c r="AF25" s="102"/>
      <c r="AG25" s="102"/>
      <c r="AH25" s="102"/>
      <c r="AI25" s="102"/>
      <c r="AJ25" s="102"/>
      <c r="AK25" s="102"/>
      <c r="AL25" s="102"/>
      <c r="AM25" s="102"/>
      <c r="AN25" s="94"/>
      <c r="AO25" s="10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1"/>
    </row>
    <row r="26" spans="2:80" s="3" customFormat="1" ht="20.25" customHeight="1"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</row>
    <row r="27" spans="2:80" s="4" customFormat="1" ht="9" customHeight="1"/>
    <row r="28" spans="2:80" s="4" customFormat="1" ht="15" customHeight="1">
      <c r="B28" s="23" t="str">
        <f>K7&amp;P7&amp;U7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63"/>
    </row>
    <row r="29" spans="2:80" s="4" customFormat="1" ht="15" customHeight="1"/>
    <row r="30" spans="2:80" s="4" customFormat="1" ht="15" customHeight="1"/>
    <row r="31" spans="2:80" s="4" customFormat="1" ht="9" customHeight="1"/>
    <row r="32" spans="2:80" s="4" customFormat="1" ht="15" customHeight="1"/>
    <row r="33" spans="1:79" s="4" customFormat="1" ht="15" customHeight="1"/>
    <row r="34" spans="1:79" s="4" customFormat="1" ht="15" customHeight="1"/>
    <row r="35" spans="1:79" s="4" customFormat="1" ht="9" customHeight="1"/>
    <row r="36" spans="1:79" s="4" customFormat="1" ht="15" customHeight="1"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1:79" s="4" customFormat="1" ht="15" customHeight="1"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1:79" s="4" customFormat="1" ht="15" customHeight="1"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</row>
    <row r="39" spans="1:79" s="4" customFormat="1" ht="9" customHeight="1"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</row>
    <row r="40" spans="1:79" s="4" customFormat="1" ht="15" customHeight="1"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</row>
    <row r="41" spans="1:79" s="4" customFormat="1" ht="15" customHeight="1"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1:79" s="4" customFormat="1" ht="15" customHeight="1"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1:79" s="4" customFormat="1" ht="9" customHeight="1"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 s="4" customFormat="1" ht="15" customHeight="1"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 s="4" customFormat="1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F5:AL5"/>
    <mergeCell ref="B6:J6"/>
    <mergeCell ref="K6:AC6"/>
    <mergeCell ref="K9:O9"/>
    <mergeCell ref="P9:T9"/>
    <mergeCell ref="U9:Y9"/>
    <mergeCell ref="Z9:AC9"/>
    <mergeCell ref="B13:H13"/>
    <mergeCell ref="B14:H14"/>
    <mergeCell ref="B18:H18"/>
    <mergeCell ref="I21:AC21"/>
    <mergeCell ref="B23:H23"/>
    <mergeCell ref="B24:H24"/>
    <mergeCell ref="I25:AC25"/>
    <mergeCell ref="B28:O28"/>
    <mergeCell ref="B1:AC3"/>
    <mergeCell ref="AQ3:AW4"/>
    <mergeCell ref="AX3:CA4"/>
    <mergeCell ref="AQ6:AW8"/>
    <mergeCell ref="AX6:CA8"/>
    <mergeCell ref="B7:J9"/>
    <mergeCell ref="K7:O8"/>
    <mergeCell ref="P7:T8"/>
    <mergeCell ref="U7:Y8"/>
    <mergeCell ref="Z7:AC8"/>
    <mergeCell ref="AQ10:AW11"/>
    <mergeCell ref="AX10:CA11"/>
    <mergeCell ref="I13:AC14"/>
    <mergeCell ref="AD13:AE14"/>
    <mergeCell ref="AF13:AF14"/>
    <mergeCell ref="AG13:AG14"/>
    <mergeCell ref="AH13:AH14"/>
    <mergeCell ref="AI13:AI14"/>
    <mergeCell ref="AJ13:AJ14"/>
    <mergeCell ref="AK13:AK14"/>
    <mergeCell ref="AL13:AL14"/>
    <mergeCell ref="AQ13:AW14"/>
    <mergeCell ref="AX13:CA14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AX20:CA21"/>
    <mergeCell ref="I23:AC24"/>
    <mergeCell ref="AD23:AE24"/>
    <mergeCell ref="AF23:AF24"/>
    <mergeCell ref="AG23:AG24"/>
    <mergeCell ref="AH23:AH24"/>
    <mergeCell ref="AI23:AI24"/>
    <mergeCell ref="AJ23:AJ24"/>
    <mergeCell ref="AK23:AK24"/>
    <mergeCell ref="AL23:AL24"/>
    <mergeCell ref="AQ23:AW24"/>
    <mergeCell ref="AX23:CA24"/>
    <mergeCell ref="AF6:AF12"/>
    <mergeCell ref="AG6:AG12"/>
    <mergeCell ref="AH6:AH12"/>
    <mergeCell ref="AI6:AI12"/>
    <mergeCell ref="AJ6:AJ12"/>
    <mergeCell ref="AK6:AK12"/>
    <mergeCell ref="AL6:AL12"/>
  </mergeCells>
  <phoneticPr fontId="2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DropDown="0" showInputMessage="1" showErrorMessage="1" sqref="B7:B8">
      <formula1>サービス名</formula1>
    </dataValidation>
  </dataValidations>
  <pageMargins left="0.7" right="0.7" top="0.75" bottom="0.75" header="0.3" footer="0.3"/>
  <pageSetup paperSize="9" scale="44" fitToWidth="1" fitToHeight="0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9511" r:id="rId4" name="グループ 55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9512" r:id="rId5" name="グループ 56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9513" r:id="rId6" name="グループ 57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9514" r:id="rId7" name="グループ 58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19515" r:id="rId8" name="グループ 59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19517" r:id="rId9" name="グループ 61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9520" r:id="rId10" name="グループ 64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9521" r:id="rId11" name="グループ 65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19522" r:id="rId12" name="グループ 66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9523" r:id="rId13" name="グループ 67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19524" r:id="rId14" name="グループ 68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142875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19525" r:id="rId15" name="グループ 69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152400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19534" r:id="rId16" name="グループ 78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152400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19539" r:id="rId17" name="グループ 83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19640" r:id="rId18" name="グループ 184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>
          <mc:Choice Requires="x14">
            <control shapeId="19645" r:id="rId19" name="グループ 189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'【参考】数式用'!$I$4:$J$4</xm:f>
          </x14:formula1>
          <xm:sqref>U7</xm:sqref>
        </x14:dataValidation>
        <x14:dataValidation type="list" allowBlank="1" showDropDown="0" showInputMessage="1" showErrorMessage="1">
          <x14:formula1>
            <xm:f>'【参考】数式用'!$F$4:$H$4</xm:f>
          </x14:formula1>
          <xm:sqref>P7</xm:sqref>
        </x14:dataValidation>
        <x14:dataValidation type="list" allowBlank="1" showDropDown="0" showInputMessage="1" showErrorMessage="1">
          <x14:formula1>
            <xm:f>'【参考】数式用'!$B$4:$E$4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pageSetUpPr fitToPage="1"/>
  </sheetPr>
  <dimension ref="A1:CL45"/>
  <sheetViews>
    <sheetView showGridLines="0" view="pageBreakPreview" zoomScaleNormal="53" zoomScaleSheetLayoutView="100" workbookViewId="0"/>
  </sheetViews>
  <sheetFormatPr defaultRowHeight="13.5"/>
  <cols>
    <col min="1" max="1" width="3.875" style="1" customWidth="1"/>
    <col min="2" max="6" width="2.25" style="1" customWidth="1"/>
    <col min="7" max="9" width="2.125" style="1" customWidth="1"/>
    <col min="10" max="10" width="1.875" style="1" customWidth="1"/>
    <col min="11" max="15" width="2.125" style="1" customWidth="1"/>
    <col min="16" max="16" width="2.75" style="1" customWidth="1"/>
    <col min="17" max="19" width="2.125" style="1" customWidth="1"/>
    <col min="20" max="20" width="1.375" style="1" customWidth="1"/>
    <col min="21" max="31" width="2.125" style="1" customWidth="1"/>
    <col min="32" max="38" width="2.75" style="1" customWidth="1"/>
    <col min="39" max="39" width="2.25" style="1" customWidth="1"/>
    <col min="40" max="41" width="2.125" style="1" customWidth="1"/>
    <col min="42" max="42" width="1.625" style="1" customWidth="1"/>
    <col min="43" max="43" width="2" style="1" customWidth="1"/>
    <col min="44" max="44" width="1.5" style="1" customWidth="1"/>
    <col min="45" max="53" width="2.375" style="1" customWidth="1"/>
    <col min="54" max="54" width="1.625" style="1" customWidth="1"/>
    <col min="55" max="57" width="2.375" style="1" customWidth="1"/>
    <col min="58" max="74" width="2.25" style="1" customWidth="1"/>
    <col min="75" max="75" width="2.375" style="1" customWidth="1"/>
    <col min="76" max="76" width="2.25" style="1" customWidth="1"/>
    <col min="77" max="77" width="2.875" style="1" customWidth="1"/>
    <col min="78" max="87" width="2.25" style="1" customWidth="1"/>
    <col min="88" max="88" width="3.125" style="1" customWidth="1"/>
    <col min="89" max="90" width="2.25" style="1" customWidth="1"/>
    <col min="91" max="91" width="3" style="1" customWidth="1"/>
    <col min="92" max="93" width="2.25" style="1" customWidth="1"/>
    <col min="94" max="96" width="2.125" style="1" customWidth="1"/>
    <col min="97" max="100" width="2.375" style="1" customWidth="1"/>
    <col min="101" max="101" width="2" style="1" customWidth="1"/>
    <col min="102" max="110" width="2.375" style="1" customWidth="1"/>
    <col min="111" max="120" width="1.625" style="1" customWidth="1"/>
    <col min="121" max="16384" width="9" style="1" customWidth="1"/>
  </cols>
  <sheetData>
    <row r="1" spans="2:90" ht="21.75" customHeight="1">
      <c r="B1" s="5" t="s">
        <v>128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2:90" ht="18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Q2" s="7" t="s">
        <v>127</v>
      </c>
      <c r="AR2" s="22"/>
      <c r="AS2" s="22"/>
      <c r="AT2" s="22"/>
      <c r="AU2" s="22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S2" s="3"/>
      <c r="BT2" s="94"/>
      <c r="BU2" s="102"/>
      <c r="BV2" s="102"/>
      <c r="BW2" s="102"/>
      <c r="BX2" s="102"/>
      <c r="BY2" s="102"/>
      <c r="BZ2" s="102"/>
      <c r="CA2" s="102"/>
    </row>
    <row r="3" spans="2:90" ht="18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O3" s="104"/>
      <c r="AQ3" s="108" t="s">
        <v>187</v>
      </c>
      <c r="AR3" s="114"/>
      <c r="AS3" s="114"/>
      <c r="AT3" s="114"/>
      <c r="AU3" s="114"/>
      <c r="AV3" s="114"/>
      <c r="AW3" s="117"/>
      <c r="AX3" s="120" t="s">
        <v>186</v>
      </c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8"/>
    </row>
    <row r="4" spans="2:90" s="2" customFormat="1" ht="19.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105"/>
      <c r="AP4" s="106"/>
      <c r="AQ4" s="109"/>
      <c r="AR4" s="115"/>
      <c r="AS4" s="115"/>
      <c r="AT4" s="115"/>
      <c r="AU4" s="115"/>
      <c r="AV4" s="115"/>
      <c r="AW4" s="118"/>
      <c r="AX4" s="121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9"/>
      <c r="CB4" s="1"/>
    </row>
    <row r="5" spans="2:90" ht="15.75" customHeight="1">
      <c r="B5" s="7" t="s">
        <v>71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AF5" s="82" t="s">
        <v>111</v>
      </c>
      <c r="AG5" s="82"/>
      <c r="AH5" s="82"/>
      <c r="AI5" s="82"/>
      <c r="AJ5" s="82"/>
      <c r="AK5" s="82"/>
      <c r="AL5" s="82"/>
      <c r="AM5" s="103"/>
      <c r="AO5" s="104"/>
      <c r="AQ5" s="4"/>
      <c r="AR5" s="4"/>
      <c r="AS5" s="4"/>
      <c r="AT5" s="4"/>
      <c r="AU5" s="4"/>
      <c r="AV5" s="4"/>
      <c r="AW5" s="4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2"/>
      <c r="CC5" s="24"/>
      <c r="CD5" s="24"/>
      <c r="CE5" s="24"/>
      <c r="CF5" s="24"/>
      <c r="CG5" s="24"/>
      <c r="CH5" s="24"/>
      <c r="CI5" s="24"/>
      <c r="CJ5" s="24"/>
      <c r="CK5" s="24"/>
      <c r="CL5" s="24"/>
    </row>
    <row r="6" spans="2:90" ht="25.5" customHeight="1">
      <c r="B6" s="8" t="s">
        <v>2</v>
      </c>
      <c r="C6" s="8"/>
      <c r="D6" s="8"/>
      <c r="E6" s="8"/>
      <c r="F6" s="8"/>
      <c r="G6" s="8"/>
      <c r="H6" s="8"/>
      <c r="I6" s="8"/>
      <c r="J6" s="8"/>
      <c r="K6" s="54" t="s">
        <v>115</v>
      </c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84"/>
      <c r="AF6" s="96" t="str">
        <f>"月額賃金改善Ⅱ"</f>
        <v>月額賃金改善Ⅱ</v>
      </c>
      <c r="AG6" s="96" t="s">
        <v>94</v>
      </c>
      <c r="AH6" s="96" t="s">
        <v>38</v>
      </c>
      <c r="AI6" s="96" t="s">
        <v>95</v>
      </c>
      <c r="AJ6" s="96" t="s">
        <v>4</v>
      </c>
      <c r="AK6" s="96" t="s">
        <v>96</v>
      </c>
      <c r="AL6" s="96" t="s">
        <v>102</v>
      </c>
      <c r="AM6" s="99"/>
      <c r="AO6" s="104"/>
      <c r="AQ6" s="108" t="s">
        <v>123</v>
      </c>
      <c r="AR6" s="114"/>
      <c r="AS6" s="114"/>
      <c r="AT6" s="114"/>
      <c r="AU6" s="114"/>
      <c r="AV6" s="114"/>
      <c r="AW6" s="117"/>
      <c r="AX6" s="120" t="s">
        <v>17</v>
      </c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8"/>
      <c r="CB6" s="24"/>
    </row>
    <row r="7" spans="2:90" ht="18.75" customHeight="1">
      <c r="B7" s="9" t="s">
        <v>31</v>
      </c>
      <c r="C7" s="25"/>
      <c r="D7" s="25"/>
      <c r="E7" s="25"/>
      <c r="F7" s="25"/>
      <c r="G7" s="25"/>
      <c r="H7" s="25"/>
      <c r="I7" s="25"/>
      <c r="J7" s="51"/>
      <c r="K7" s="55" t="s">
        <v>37</v>
      </c>
      <c r="L7" s="55"/>
      <c r="M7" s="55"/>
      <c r="N7" s="55"/>
      <c r="O7" s="60"/>
      <c r="P7" s="64" t="s">
        <v>0</v>
      </c>
      <c r="Q7" s="67"/>
      <c r="R7" s="67"/>
      <c r="S7" s="67"/>
      <c r="T7" s="69"/>
      <c r="U7" s="71" t="s">
        <v>12</v>
      </c>
      <c r="V7" s="74"/>
      <c r="W7" s="74"/>
      <c r="X7" s="74"/>
      <c r="Y7" s="76"/>
      <c r="Z7" s="78" t="s">
        <v>93</v>
      </c>
      <c r="AA7" s="81"/>
      <c r="AB7" s="81"/>
      <c r="AC7" s="85"/>
      <c r="AF7" s="96"/>
      <c r="AG7" s="96"/>
      <c r="AH7" s="96"/>
      <c r="AI7" s="96"/>
      <c r="AJ7" s="96"/>
      <c r="AK7" s="96"/>
      <c r="AL7" s="96"/>
      <c r="AM7" s="99"/>
      <c r="AO7" s="104"/>
      <c r="AQ7" s="110"/>
      <c r="AR7" s="116"/>
      <c r="AS7" s="116"/>
      <c r="AT7" s="116"/>
      <c r="AU7" s="116"/>
      <c r="AV7" s="116"/>
      <c r="AW7" s="119"/>
      <c r="AX7" s="123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130"/>
    </row>
    <row r="8" spans="2:90" ht="13.5" customHeight="1">
      <c r="B8" s="10"/>
      <c r="C8" s="26"/>
      <c r="D8" s="26"/>
      <c r="E8" s="26"/>
      <c r="F8" s="26"/>
      <c r="G8" s="26"/>
      <c r="H8" s="26"/>
      <c r="I8" s="26"/>
      <c r="J8" s="52"/>
      <c r="K8" s="56"/>
      <c r="L8" s="56"/>
      <c r="M8" s="56"/>
      <c r="N8" s="56"/>
      <c r="O8" s="61"/>
      <c r="P8" s="65"/>
      <c r="Q8" s="68"/>
      <c r="R8" s="68"/>
      <c r="S8" s="68"/>
      <c r="T8" s="70"/>
      <c r="U8" s="72"/>
      <c r="V8" s="75"/>
      <c r="W8" s="75"/>
      <c r="X8" s="75"/>
      <c r="Y8" s="77"/>
      <c r="Z8" s="79"/>
      <c r="AA8" s="82"/>
      <c r="AB8" s="82"/>
      <c r="AC8" s="86"/>
      <c r="AF8" s="96"/>
      <c r="AG8" s="96"/>
      <c r="AH8" s="96"/>
      <c r="AI8" s="96"/>
      <c r="AJ8" s="96"/>
      <c r="AK8" s="96"/>
      <c r="AL8" s="96"/>
      <c r="AM8" s="99"/>
      <c r="AO8" s="104"/>
      <c r="AQ8" s="109"/>
      <c r="AR8" s="115"/>
      <c r="AS8" s="115"/>
      <c r="AT8" s="115"/>
      <c r="AU8" s="115"/>
      <c r="AV8" s="115"/>
      <c r="AW8" s="118"/>
      <c r="AX8" s="121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9"/>
    </row>
    <row r="9" spans="2:90" ht="16.5" customHeight="1">
      <c r="B9" s="11"/>
      <c r="C9" s="27"/>
      <c r="D9" s="27"/>
      <c r="E9" s="27"/>
      <c r="F9" s="27"/>
      <c r="G9" s="27"/>
      <c r="H9" s="27"/>
      <c r="I9" s="27"/>
      <c r="J9" s="53"/>
      <c r="K9" s="57">
        <f>IFERROR(VLOOKUP(B7,'【参考】数式用'!$A$5:$J$27,MATCH(K7,'【参考】数式用'!$B$4:$J$4,0)+1,0),"")</f>
        <v>0.1</v>
      </c>
      <c r="L9" s="59"/>
      <c r="M9" s="59"/>
      <c r="N9" s="59"/>
      <c r="O9" s="62"/>
      <c r="P9" s="57">
        <f>IFERROR(VLOOKUP(B7,'【参考】数式用'!$A$5:$J$27,MATCH(P7,'【参考】数式用'!$B$4:$J$4,0)+1,0),"")</f>
        <v>4.2000000000000003e-002</v>
      </c>
      <c r="Q9" s="59"/>
      <c r="R9" s="59"/>
      <c r="S9" s="59"/>
      <c r="T9" s="62"/>
      <c r="U9" s="73">
        <f>IFERROR(VLOOKUP(B7,'【参考】数式用'!$A$5:$J$27,MATCH(U7,'【参考】数式用'!$B$4:$J$4,0)+1,0),"")</f>
        <v>0</v>
      </c>
      <c r="V9" s="59"/>
      <c r="W9" s="59"/>
      <c r="X9" s="59"/>
      <c r="Y9" s="62"/>
      <c r="Z9" s="80">
        <f>SUM(K9,P9,U9)</f>
        <v>0.14200000000000002</v>
      </c>
      <c r="AA9" s="83"/>
      <c r="AB9" s="83"/>
      <c r="AC9" s="87"/>
      <c r="AF9" s="96"/>
      <c r="AG9" s="96"/>
      <c r="AH9" s="96"/>
      <c r="AI9" s="96"/>
      <c r="AJ9" s="96"/>
      <c r="AK9" s="96"/>
      <c r="AL9" s="96"/>
      <c r="AM9" s="99"/>
      <c r="AO9" s="10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</row>
    <row r="10" spans="2:90" ht="26.25" customHeight="1">
      <c r="B10" s="12"/>
      <c r="C10" s="12"/>
      <c r="D10" s="12"/>
      <c r="E10" s="12"/>
      <c r="F10" s="12"/>
      <c r="G10" s="37"/>
      <c r="H10" s="37"/>
      <c r="I10" s="37"/>
      <c r="J10" s="37"/>
      <c r="K10" s="37"/>
      <c r="L10" s="37"/>
      <c r="M10" s="37"/>
      <c r="N10" s="37"/>
      <c r="O10" s="37"/>
      <c r="P10" s="66"/>
      <c r="Q10" s="66"/>
      <c r="R10" s="66"/>
      <c r="S10" s="66"/>
      <c r="T10" s="66"/>
      <c r="U10" s="66"/>
      <c r="AF10" s="96"/>
      <c r="AG10" s="96"/>
      <c r="AH10" s="96"/>
      <c r="AI10" s="96"/>
      <c r="AJ10" s="96"/>
      <c r="AK10" s="96"/>
      <c r="AL10" s="96"/>
      <c r="AM10" s="99"/>
      <c r="AO10" s="104"/>
      <c r="AQ10" s="108" t="s">
        <v>125</v>
      </c>
      <c r="AR10" s="114"/>
      <c r="AS10" s="114"/>
      <c r="AT10" s="114"/>
      <c r="AU10" s="114"/>
      <c r="AV10" s="114"/>
      <c r="AW10" s="117"/>
      <c r="AX10" s="120" t="s">
        <v>99</v>
      </c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8"/>
      <c r="CC10" s="66"/>
      <c r="CD10" s="131"/>
      <c r="CE10" s="131"/>
      <c r="CF10" s="131"/>
      <c r="CG10" s="131"/>
      <c r="CH10" s="131"/>
      <c r="CI10" s="132"/>
      <c r="CJ10" s="132"/>
      <c r="CK10" s="132"/>
      <c r="CL10" s="132"/>
    </row>
    <row r="11" spans="2:90" ht="15" customHeight="1">
      <c r="B11" s="7" t="s">
        <v>97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AF11" s="96"/>
      <c r="AG11" s="96"/>
      <c r="AH11" s="96"/>
      <c r="AI11" s="96"/>
      <c r="AJ11" s="96"/>
      <c r="AK11" s="96"/>
      <c r="AL11" s="96"/>
      <c r="AM11" s="99"/>
      <c r="AO11" s="104"/>
      <c r="AQ11" s="109"/>
      <c r="AR11" s="115"/>
      <c r="AS11" s="115"/>
      <c r="AT11" s="115"/>
      <c r="AU11" s="115"/>
      <c r="AV11" s="115"/>
      <c r="AW11" s="118"/>
      <c r="AX11" s="121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9"/>
      <c r="CB11" s="66"/>
    </row>
    <row r="12" spans="2:90" ht="15" customHeight="1">
      <c r="B12" s="13" t="s">
        <v>117</v>
      </c>
      <c r="C12" s="24"/>
      <c r="D12" s="24"/>
      <c r="E12" s="24"/>
      <c r="F12" s="24"/>
      <c r="G12" s="24"/>
      <c r="AE12" s="94"/>
      <c r="AF12" s="96"/>
      <c r="AG12" s="96"/>
      <c r="AH12" s="96"/>
      <c r="AI12" s="96"/>
      <c r="AJ12" s="96"/>
      <c r="AK12" s="96"/>
      <c r="AL12" s="96"/>
      <c r="AM12" s="99"/>
      <c r="AN12" s="94"/>
      <c r="AO12" s="104"/>
    </row>
    <row r="13" spans="2:90" ht="24.75" customHeight="1">
      <c r="B13" s="14" t="str">
        <f>IFERROR(IF(VLOOKUP(B28,'【参考】数式用2'!E6:L23,3,FALSE)="","",VLOOKUP(B28,'【参考】数式用2'!E6:L23,3,FALSE)),"")</f>
        <v>新加算Ⅱ</v>
      </c>
      <c r="C13" s="28"/>
      <c r="D13" s="28"/>
      <c r="E13" s="28"/>
      <c r="F13" s="28"/>
      <c r="G13" s="28"/>
      <c r="H13" s="39"/>
      <c r="I13" s="44" t="str">
        <f>IFERROR(VLOOKUP(B28,'【参考】数式用2'!E6:L23,4,FALSE),"")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88"/>
      <c r="AD13" s="91" t="s">
        <v>129</v>
      </c>
      <c r="AE13" s="95"/>
      <c r="AF13" s="97" t="str">
        <f>IF(U7="ベア加算","",IF(OR(B13="新加算Ⅰ",B13="新加算Ⅱ",B13="新加算Ⅲ",B13="新加算Ⅳ"),"○",""))</f>
        <v>○</v>
      </c>
      <c r="AG13" s="9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9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97" t="str">
        <f>IF(OR(B13="新加算Ⅰ",B13="新加算Ⅱ",B13="新加算Ⅲ",B13="新加算Ⅴ(１)",B13="新加算Ⅴ(３)",B13="新加算Ⅴ(８)"),"○","")</f>
        <v>○</v>
      </c>
      <c r="AJ13" s="9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97" t="str">
        <f>IF(OR(B13="新加算Ⅰ",B13="新加算Ⅴ(１)",B13="新加算Ⅴ(２)",B13="新加算Ⅴ(５)",B13="新加算Ⅴ(７)",B13="新加算Ⅴ(10)"),"○","")</f>
        <v/>
      </c>
      <c r="AL13" s="9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99"/>
      <c r="AN13" s="94"/>
      <c r="AO13" s="104"/>
      <c r="AQ13" s="111" t="s">
        <v>126</v>
      </c>
      <c r="AR13" s="111"/>
      <c r="AS13" s="111"/>
      <c r="AT13" s="111"/>
      <c r="AU13" s="111"/>
      <c r="AV13" s="111"/>
      <c r="AW13" s="111"/>
      <c r="AX13" s="124" t="s">
        <v>100</v>
      </c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</row>
    <row r="14" spans="2:90" ht="24.75" customHeight="1">
      <c r="B14" s="15">
        <f>IFERROR(VLOOKUP(B7,'【参考】数式用'!$A$5:$AB$27,MATCH(B13,'【参考】数式用'!$B$4:$AB$4,0)+1,FALSE),"")</f>
        <v>0.224</v>
      </c>
      <c r="C14" s="29"/>
      <c r="D14" s="29"/>
      <c r="E14" s="29"/>
      <c r="F14" s="29"/>
      <c r="G14" s="29"/>
      <c r="H14" s="40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89"/>
      <c r="AD14" s="91"/>
      <c r="AE14" s="95"/>
      <c r="AF14" s="98"/>
      <c r="AG14" s="98"/>
      <c r="AH14" s="98"/>
      <c r="AI14" s="98"/>
      <c r="AJ14" s="98"/>
      <c r="AK14" s="98"/>
      <c r="AL14" s="98"/>
      <c r="AM14" s="99"/>
      <c r="AN14" s="94"/>
      <c r="AO14" s="104"/>
      <c r="AQ14" s="111"/>
      <c r="AR14" s="111"/>
      <c r="AS14" s="111"/>
      <c r="AT14" s="111"/>
      <c r="AU14" s="111"/>
      <c r="AV14" s="111"/>
      <c r="AW14" s="111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</row>
    <row r="15" spans="2:90" ht="15" customHeight="1">
      <c r="C15" s="30"/>
      <c r="D15" s="30"/>
      <c r="E15" s="30"/>
      <c r="F15" s="30"/>
      <c r="G15" s="30"/>
      <c r="H15" s="30"/>
      <c r="I15" s="46" t="str">
        <f>IFERROR("※４・５月は"&amp;VLOOKUP(B13,'【参考】数式用'!AJ5:AM22,2,FALSE)&amp;"・"&amp;VLOOKUP(B13,'【参考】数式用'!AJ5:AM22,3,FALSE)&amp;"・"&amp;VLOOKUP(B13,'【参考】数式用'!AJ5:AM22,4,FALSE)&amp;"を算定。","")</f>
        <v>※４・５月は処遇加算Ⅰ・特定加算Ⅱ・ベア加算を算定。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92"/>
      <c r="AE15" s="92"/>
      <c r="AF15" s="99"/>
      <c r="AG15" s="99"/>
      <c r="AH15" s="99"/>
      <c r="AI15" s="99"/>
      <c r="AJ15" s="99"/>
      <c r="AK15" s="99"/>
      <c r="AL15" s="99"/>
      <c r="AM15" s="99"/>
      <c r="AN15" s="94"/>
      <c r="AO15" s="104"/>
      <c r="AQ15" s="112"/>
      <c r="AR15" s="112"/>
      <c r="AS15" s="112"/>
      <c r="AT15" s="112"/>
      <c r="AU15" s="112"/>
      <c r="AV15" s="112"/>
      <c r="AW15" s="112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</row>
    <row r="16" spans="2:90" ht="14.25" customHeight="1">
      <c r="C16" s="30"/>
      <c r="D16" s="30"/>
      <c r="E16" s="30"/>
      <c r="F16" s="30"/>
      <c r="G16" s="30"/>
      <c r="H16" s="30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92"/>
      <c r="AE16" s="92"/>
      <c r="AF16" s="99"/>
      <c r="AG16" s="99"/>
      <c r="AH16" s="99"/>
      <c r="AI16" s="99"/>
      <c r="AJ16" s="99"/>
      <c r="AK16" s="99"/>
      <c r="AL16" s="99"/>
      <c r="AM16" s="99"/>
      <c r="AN16" s="94"/>
      <c r="AO16" s="104"/>
      <c r="AQ16" s="111" t="s">
        <v>120</v>
      </c>
      <c r="AR16" s="111"/>
      <c r="AS16" s="111"/>
      <c r="AT16" s="111"/>
      <c r="AU16" s="111"/>
      <c r="AV16" s="111"/>
      <c r="AW16" s="111"/>
      <c r="AX16" s="125" t="s">
        <v>109</v>
      </c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</row>
    <row r="17" spans="2:80" ht="15" customHeight="1">
      <c r="B17" s="16" t="s">
        <v>119</v>
      </c>
      <c r="C17" s="31"/>
      <c r="D17" s="31"/>
      <c r="E17" s="3"/>
      <c r="F17" s="3"/>
      <c r="G17" s="3"/>
      <c r="H17" s="3"/>
      <c r="I17" s="48"/>
      <c r="J17" s="48"/>
      <c r="K17" s="48"/>
      <c r="L17" s="48"/>
      <c r="M17" s="50"/>
      <c r="N17" s="50"/>
      <c r="O17" s="50"/>
      <c r="P17" s="50"/>
      <c r="Q17" s="50"/>
      <c r="R17" s="50"/>
      <c r="S17" s="50"/>
      <c r="T17" s="48"/>
      <c r="U17" s="48"/>
      <c r="V17" s="4"/>
      <c r="W17" s="4"/>
      <c r="X17" s="50"/>
      <c r="Y17" s="50"/>
      <c r="Z17" s="50"/>
      <c r="AA17" s="50"/>
      <c r="AB17" s="50"/>
      <c r="AC17" s="50"/>
      <c r="AE17" s="94"/>
      <c r="AF17" s="100"/>
      <c r="AG17" s="100"/>
      <c r="AH17" s="100"/>
      <c r="AI17" s="100"/>
      <c r="AJ17" s="100"/>
      <c r="AK17" s="100"/>
      <c r="AL17" s="100"/>
      <c r="AM17" s="100"/>
      <c r="AN17" s="94"/>
      <c r="AO17" s="104"/>
      <c r="AQ17" s="111"/>
      <c r="AR17" s="111"/>
      <c r="AS17" s="111"/>
      <c r="AT17" s="111"/>
      <c r="AU17" s="111"/>
      <c r="AV17" s="111"/>
      <c r="AW17" s="111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</row>
    <row r="18" spans="2:80" ht="24.75" customHeight="1">
      <c r="B18" s="17" t="str">
        <f>IFERROR(IF(VLOOKUP(B28,'【参考】数式用2'!E6:L23,5,FALSE)="","",VLOOKUP(B28,'【参考】数式用2'!E6:L23,5,FALSE)),"")</f>
        <v>新加算Ⅴ(３)</v>
      </c>
      <c r="C18" s="32"/>
      <c r="D18" s="32"/>
      <c r="E18" s="32"/>
      <c r="F18" s="32"/>
      <c r="G18" s="32"/>
      <c r="H18" s="41"/>
      <c r="I18" s="44" t="str">
        <f>IFERROR(VLOOKUP(B28,'【参考】数式用2'!E6:L23,6,FALSE),"")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88"/>
      <c r="AD18" s="91" t="s">
        <v>129</v>
      </c>
      <c r="AE18" s="95"/>
      <c r="AF18" s="97" t="str">
        <f>IF(U7="ベア加算","",IF(OR(B18="新加算Ⅰ",B18="新加算Ⅱ",B18="新加算Ⅲ",B18="新加算Ⅳ"),"○",""))</f>
        <v/>
      </c>
      <c r="AG18" s="9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9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97" t="str">
        <f>IF(OR(B18="新加算Ⅰ",B18="新加算Ⅱ",B18="新加算Ⅲ",B18="新加算Ⅴ(１)",B18="新加算Ⅴ(３)",B18="新加算Ⅴ(８)"),"○","")</f>
        <v>○</v>
      </c>
      <c r="AJ18" s="9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97" t="str">
        <f>IF(OR(B18="新加算Ⅰ",B18="新加算Ⅴ(１)",B18="新加算Ⅴ(２)",B18="新加算Ⅴ(５)",B18="新加算Ⅴ(７)",B18="新加算Ⅴ(10)"),"○","")</f>
        <v/>
      </c>
      <c r="AL18" s="9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99"/>
      <c r="AN18" s="94"/>
      <c r="AO18" s="104"/>
      <c r="AQ18" s="111"/>
      <c r="AR18" s="111"/>
      <c r="AS18" s="111"/>
      <c r="AT18" s="111"/>
      <c r="AU18" s="111"/>
      <c r="AV18" s="111"/>
      <c r="AW18" s="111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</row>
    <row r="19" spans="2:80" ht="17.25" customHeight="1">
      <c r="B19" s="18">
        <f>IFERROR(VLOOKUP(B7,'【参考】数式用'!$A$5:$AB$27,MATCH(B18,'【参考】数式用'!$B$4:$AB$4,0)+1,FALSE),"")</f>
        <v>0.2</v>
      </c>
      <c r="C19" s="33"/>
      <c r="D19" s="33"/>
      <c r="E19" s="33"/>
      <c r="F19" s="33"/>
      <c r="G19" s="33"/>
      <c r="H19" s="42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90"/>
      <c r="AD19" s="91"/>
      <c r="AE19" s="95"/>
      <c r="AF19" s="101"/>
      <c r="AG19" s="101"/>
      <c r="AH19" s="101"/>
      <c r="AI19" s="101"/>
      <c r="AJ19" s="101"/>
      <c r="AK19" s="101"/>
      <c r="AL19" s="101"/>
      <c r="AM19" s="99"/>
      <c r="AN19" s="94"/>
      <c r="AO19" s="104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</row>
    <row r="20" spans="2:80" ht="9.75" customHeight="1">
      <c r="B20" s="19"/>
      <c r="C20" s="34"/>
      <c r="D20" s="34"/>
      <c r="E20" s="34"/>
      <c r="F20" s="34"/>
      <c r="G20" s="34"/>
      <c r="H20" s="43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89"/>
      <c r="AD20" s="91"/>
      <c r="AE20" s="95"/>
      <c r="AF20" s="98"/>
      <c r="AG20" s="98"/>
      <c r="AH20" s="98"/>
      <c r="AI20" s="98"/>
      <c r="AJ20" s="98"/>
      <c r="AK20" s="98"/>
      <c r="AL20" s="98"/>
      <c r="AM20" s="99"/>
      <c r="AN20" s="94"/>
      <c r="AO20" s="104"/>
      <c r="AP20" s="107"/>
      <c r="AQ20" s="111" t="s">
        <v>121</v>
      </c>
      <c r="AR20" s="111"/>
      <c r="AS20" s="111"/>
      <c r="AT20" s="111"/>
      <c r="AU20" s="111"/>
      <c r="AV20" s="111"/>
      <c r="AW20" s="111"/>
      <c r="AX20" s="124" t="str">
        <f>IFERROR(VLOOKUP(B7,'【参考】数式用'!AF5:AG27,2,0),"")</f>
        <v>　特定事業所加算ⅠまたはⅡを算定する。</v>
      </c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</row>
    <row r="21" spans="2:80" ht="28.5" customHeight="1">
      <c r="B21" s="20"/>
      <c r="C21" s="20"/>
      <c r="D21" s="20"/>
      <c r="E21" s="20"/>
      <c r="F21" s="20"/>
      <c r="G21" s="20"/>
      <c r="H21" s="20"/>
      <c r="I21" s="46" t="str">
        <f>IFERROR("※４・５月は"&amp;VLOOKUP(B18,'【参考】数式用'!AJ5:AM22,2,FALSE)&amp;"・"&amp;VLOOKUP(B18,'【参考】数式用'!AJ5:AM22,3,FALSE)&amp;"・"&amp;VLOOKUP(B18,'【参考】数式用'!AJ5:AM22,4,FALSE)&amp;"を算定。","")</f>
        <v>※４・５月は処遇加算Ⅰ・特定加算Ⅱ・ベア加算なしを算定。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92"/>
      <c r="AE21" s="92"/>
      <c r="AF21" s="99"/>
      <c r="AG21" s="99"/>
      <c r="AH21" s="99"/>
      <c r="AI21" s="99"/>
      <c r="AJ21" s="99"/>
      <c r="AK21" s="99"/>
      <c r="AL21" s="99"/>
      <c r="AM21" s="99"/>
      <c r="AN21" s="94"/>
      <c r="AO21" s="104"/>
      <c r="AQ21" s="111"/>
      <c r="AR21" s="111"/>
      <c r="AS21" s="111"/>
      <c r="AT21" s="111"/>
      <c r="AU21" s="111"/>
      <c r="AV21" s="111"/>
      <c r="AW21" s="111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</row>
    <row r="22" spans="2:80" ht="15.75" customHeight="1">
      <c r="B22" s="21" t="s">
        <v>118</v>
      </c>
      <c r="C22" s="35"/>
      <c r="D22" s="35"/>
      <c r="E22" s="3"/>
      <c r="F22" s="3"/>
      <c r="G22" s="3"/>
      <c r="H22" s="3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4"/>
      <c r="W22" s="4"/>
      <c r="X22" s="4"/>
      <c r="Y22" s="4"/>
      <c r="Z22" s="4"/>
      <c r="AA22" s="4"/>
      <c r="AB22" s="4"/>
      <c r="AC22" s="4"/>
      <c r="AE22" s="94"/>
      <c r="AF22" s="100"/>
      <c r="AG22" s="100"/>
      <c r="AH22" s="100"/>
      <c r="AI22" s="100"/>
      <c r="AJ22" s="100"/>
      <c r="AK22" s="100"/>
      <c r="AL22" s="100"/>
      <c r="AM22" s="100"/>
      <c r="AN22" s="94"/>
      <c r="AO22" s="10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</row>
    <row r="23" spans="2:80" ht="24.75" customHeight="1">
      <c r="B23" s="17" t="str">
        <f>IFERROR(IF(VLOOKUP(B28,'【参考】数式用2'!E6:L23,7,FALSE)="","",VLOOKUP(B28,'【参考】数式用2'!E6:L23,7,FALSE)),"")</f>
        <v>新加算Ⅴ(６)</v>
      </c>
      <c r="C23" s="32"/>
      <c r="D23" s="32"/>
      <c r="E23" s="32"/>
      <c r="F23" s="32"/>
      <c r="G23" s="32"/>
      <c r="H23" s="41"/>
      <c r="I23" s="44" t="str">
        <f>IFERROR(VLOOKUP(B28,'【参考】数式用2'!E6:L23,8,FALSE),"")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88"/>
      <c r="AD23" s="91" t="s">
        <v>129</v>
      </c>
      <c r="AE23" s="95"/>
      <c r="AF23" s="97" t="str">
        <f>IF(U7="ベア加算","",IF(OR(B23="新加算Ⅰ",B23="新加算Ⅱ",B23="新加算Ⅲ",B23="新加算Ⅳ"),"○",""))</f>
        <v/>
      </c>
      <c r="AG23" s="9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9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97" t="str">
        <f>IF(OR(B23="新加算Ⅰ",B23="新加算Ⅱ",B23="新加算Ⅲ",B23="新加算Ⅴ(１)",B23="新加算Ⅴ(３)",B23="新加算Ⅴ(８)"),"○","")</f>
        <v/>
      </c>
      <c r="AJ23" s="9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97" t="str">
        <f>IF(OR(B23="新加算Ⅰ",B23="新加算Ⅴ(１)",B23="新加算Ⅴ(２)",B23="新加算Ⅴ(５)",B23="新加算Ⅴ(７)",B23="新加算Ⅴ(10)"),"○","")</f>
        <v/>
      </c>
      <c r="AL23" s="9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99"/>
      <c r="AN23" s="94"/>
      <c r="AO23" s="104"/>
      <c r="AQ23" s="111" t="s">
        <v>101</v>
      </c>
      <c r="AR23" s="111"/>
      <c r="AS23" s="111"/>
      <c r="AT23" s="111"/>
      <c r="AU23" s="111"/>
      <c r="AV23" s="111"/>
      <c r="AW23" s="111"/>
      <c r="AX23" s="124" t="s">
        <v>24</v>
      </c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</row>
    <row r="24" spans="2:80" ht="24.75" customHeight="1">
      <c r="B24" s="15">
        <f>IFERROR(VLOOKUP(B7,'【参考】数式用'!$A$5:$AB$27,MATCH(B23,'【参考】数式用'!$B$4:$AB$4,0)+1,FALSE),"")</f>
        <v>0.16300000000000001</v>
      </c>
      <c r="C24" s="29"/>
      <c r="D24" s="29"/>
      <c r="E24" s="29"/>
      <c r="F24" s="29"/>
      <c r="G24" s="29"/>
      <c r="H24" s="40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89"/>
      <c r="AD24" s="91"/>
      <c r="AE24" s="95"/>
      <c r="AF24" s="98"/>
      <c r="AG24" s="98"/>
      <c r="AH24" s="98"/>
      <c r="AI24" s="98"/>
      <c r="AJ24" s="98"/>
      <c r="AK24" s="98"/>
      <c r="AL24" s="98"/>
      <c r="AM24" s="99"/>
      <c r="AN24" s="94"/>
      <c r="AO24" s="104"/>
      <c r="AQ24" s="111"/>
      <c r="AR24" s="111"/>
      <c r="AS24" s="111"/>
      <c r="AT24" s="111"/>
      <c r="AU24" s="111"/>
      <c r="AV24" s="111"/>
      <c r="AW24" s="111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</row>
    <row r="25" spans="2:80" s="3" customFormat="1" ht="27" customHeight="1">
      <c r="B25" s="22"/>
      <c r="C25" s="22"/>
      <c r="D25" s="22"/>
      <c r="E25" s="22"/>
      <c r="F25" s="22"/>
      <c r="G25" s="38"/>
      <c r="H25" s="38"/>
      <c r="I25" s="46" t="str">
        <f>IFERROR("※４・５月は"&amp;VLOOKUP(B23,'【参考】数式用'!AJ5:AM22,2,FALSE)&amp;"・"&amp;VLOOKUP(B23,'【参考】数式用'!AJ5:AM22,3,FALSE)&amp;"・"&amp;VLOOKUP(B23,'【参考】数式用'!AJ5:AM22,4,FALSE)&amp;"を算定。","")</f>
        <v>※４・５月は処遇加算Ⅱ・特定加算Ⅱ・ベア加算なしを算定。</v>
      </c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E25" s="94"/>
      <c r="AF25" s="102"/>
      <c r="AG25" s="102"/>
      <c r="AH25" s="102"/>
      <c r="AI25" s="102"/>
      <c r="AJ25" s="102"/>
      <c r="AK25" s="102"/>
      <c r="AL25" s="102"/>
      <c r="AM25" s="102"/>
      <c r="AN25" s="94"/>
      <c r="AO25" s="10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1"/>
    </row>
    <row r="26" spans="2:80" s="3" customFormat="1" ht="20.25" customHeight="1"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</row>
    <row r="27" spans="2:80" s="4" customFormat="1" ht="9" customHeight="1"/>
    <row r="28" spans="2:80" s="4" customFormat="1" ht="15" customHeight="1">
      <c r="B28" s="23" t="str">
        <f>K7&amp;P7&amp;U7</f>
        <v>処遇加算Ⅱ特定加算Ⅱベア加算なし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63"/>
    </row>
    <row r="29" spans="2:80" s="4" customFormat="1" ht="15" customHeight="1"/>
    <row r="30" spans="2:80" s="4" customFormat="1" ht="15" customHeight="1"/>
    <row r="31" spans="2:80" s="4" customFormat="1" ht="9" customHeight="1"/>
    <row r="32" spans="2:80" s="4" customFormat="1" ht="15" customHeight="1"/>
    <row r="33" spans="1:79" s="4" customFormat="1" ht="15" customHeight="1"/>
    <row r="34" spans="1:79" s="4" customFormat="1" ht="15" customHeight="1"/>
    <row r="35" spans="1:79" s="4" customFormat="1" ht="9" customHeight="1"/>
    <row r="36" spans="1:79" s="4" customFormat="1" ht="15" customHeight="1"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1:79" s="4" customFormat="1" ht="15" customHeight="1"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1:79" s="4" customFormat="1" ht="15" customHeight="1"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</row>
    <row r="39" spans="1:79" s="4" customFormat="1" ht="9" customHeight="1"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</row>
    <row r="40" spans="1:79" s="4" customFormat="1" ht="15" customHeight="1"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</row>
    <row r="41" spans="1:79" s="4" customFormat="1" ht="15" customHeight="1"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1:79" s="4" customFormat="1" ht="15" customHeight="1"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1:79" s="4" customFormat="1" ht="9" customHeight="1"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 s="4" customFormat="1" ht="15" customHeight="1"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 s="4" customFormat="1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F5:AL5"/>
    <mergeCell ref="B6:J6"/>
    <mergeCell ref="K6:AC6"/>
    <mergeCell ref="K9:O9"/>
    <mergeCell ref="P9:T9"/>
    <mergeCell ref="U9:Y9"/>
    <mergeCell ref="Z9:AC9"/>
    <mergeCell ref="B13:H13"/>
    <mergeCell ref="B14:H14"/>
    <mergeCell ref="B18:H18"/>
    <mergeCell ref="I21:AC21"/>
    <mergeCell ref="B23:H23"/>
    <mergeCell ref="B24:H24"/>
    <mergeCell ref="I25:AC25"/>
    <mergeCell ref="B28:O28"/>
    <mergeCell ref="B1:AC3"/>
    <mergeCell ref="AQ3:AW4"/>
    <mergeCell ref="AX3:CA4"/>
    <mergeCell ref="AQ6:AW8"/>
    <mergeCell ref="AX6:CA8"/>
    <mergeCell ref="B7:J9"/>
    <mergeCell ref="K7:O8"/>
    <mergeCell ref="P7:T8"/>
    <mergeCell ref="U7:Y8"/>
    <mergeCell ref="Z7:AC8"/>
    <mergeCell ref="AQ10:AW11"/>
    <mergeCell ref="AX10:CA11"/>
    <mergeCell ref="I13:AC14"/>
    <mergeCell ref="AD13:AE14"/>
    <mergeCell ref="AF13:AF14"/>
    <mergeCell ref="AG13:AG14"/>
    <mergeCell ref="AH13:AH14"/>
    <mergeCell ref="AI13:AI14"/>
    <mergeCell ref="AJ13:AJ14"/>
    <mergeCell ref="AK13:AK14"/>
    <mergeCell ref="AL13:AL14"/>
    <mergeCell ref="AQ13:AW14"/>
    <mergeCell ref="AX13:CA14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AX20:CA21"/>
    <mergeCell ref="I23:AC24"/>
    <mergeCell ref="AD23:AE24"/>
    <mergeCell ref="AF23:AF24"/>
    <mergeCell ref="AG23:AG24"/>
    <mergeCell ref="AH23:AH24"/>
    <mergeCell ref="AI23:AI24"/>
    <mergeCell ref="AJ23:AJ24"/>
    <mergeCell ref="AK23:AK24"/>
    <mergeCell ref="AL23:AL24"/>
    <mergeCell ref="AQ23:AW24"/>
    <mergeCell ref="AX23:CA24"/>
    <mergeCell ref="AF6:AF12"/>
    <mergeCell ref="AG6:AG12"/>
    <mergeCell ref="AH6:AH12"/>
    <mergeCell ref="AI6:AI12"/>
    <mergeCell ref="AJ6:AJ12"/>
    <mergeCell ref="AK6:AK12"/>
    <mergeCell ref="AL6:AL12"/>
  </mergeCells>
  <phoneticPr fontId="2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DropDown="0" showInputMessage="1" showErrorMessage="1" sqref="B7:B8">
      <formula1>サービス名</formula1>
    </dataValidation>
  </dataValidations>
  <pageMargins left="0.7" right="0.7" top="0.75" bottom="0.75" header="0.3" footer="0.3"/>
  <pageSetup paperSize="9" scale="65" fitToWidth="1" fitToHeight="0" orientation="landscape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3553" r:id="rId4" name="グループ 1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23554" r:id="rId5" name="グループ 2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23555" r:id="rId6" name="グループ 3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23556" r:id="rId7" name="グループ 4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23557" r:id="rId8" name="グループ 5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23558" r:id="rId9" name="グループ 6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23559" r:id="rId10" name="グループ 7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23560" r:id="rId11" name="グループ 8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23561" r:id="rId12" name="グループ 9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23562" r:id="rId13" name="グループ 10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23563" r:id="rId14" name="グループ 11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142875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23564" r:id="rId15" name="グループ 12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152400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23565" r:id="rId16" name="グループ 13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152400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23566" r:id="rId17" name="グループ 14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23567" r:id="rId18" name="グループ 15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>
          <mc:Choice Requires="x14">
            <control shapeId="23568" r:id="rId19" name="グループ 16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'【参考】数式用'!$B$4:$E$4</xm:f>
          </x14:formula1>
          <xm:sqref>K7</xm:sqref>
        </x14:dataValidation>
        <x14:dataValidation type="list" allowBlank="1" showDropDown="0" showInputMessage="1" showErrorMessage="1">
          <x14:formula1>
            <xm:f>'【参考】数式用'!$F$4:$H$4</xm:f>
          </x14:formula1>
          <xm:sqref>P7</xm:sqref>
        </x14:dataValidation>
        <x14:dataValidation type="list" allowBlank="1" showDropDown="0" showInputMessage="1" showErrorMessage="1">
          <x14:formula1>
            <xm:f>'【参考】数式用'!$I$4:$J$4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33" customWidth="1"/>
    <col min="2" max="28" width="6.75" style="133" customWidth="1"/>
    <col min="29" max="29" width="12" style="133" customWidth="1"/>
    <col min="30" max="30" width="8" style="133" customWidth="1"/>
    <col min="31" max="31" width="9" style="133"/>
    <col min="32" max="32" width="48.5" style="133" customWidth="1"/>
    <col min="33" max="33" width="81.25" style="133" customWidth="1"/>
    <col min="34" max="35" width="9" style="133"/>
    <col min="36" max="36" width="16.5" style="133" customWidth="1"/>
    <col min="37" max="37" width="9" style="133"/>
    <col min="38" max="38" width="11.625" style="133" customWidth="1"/>
    <col min="39" max="39" width="10.875" style="133" customWidth="1"/>
    <col min="40" max="16384" width="9" style="133"/>
  </cols>
  <sheetData>
    <row r="1" spans="1:39" ht="19.5">
      <c r="A1" s="134" t="s">
        <v>20</v>
      </c>
      <c r="B1" s="134"/>
      <c r="C1" s="134"/>
      <c r="D1" s="134"/>
      <c r="E1" s="134"/>
      <c r="AD1" s="194"/>
    </row>
    <row r="2" spans="1:39" ht="18.75" customHeight="1">
      <c r="A2" s="135" t="s">
        <v>22</v>
      </c>
      <c r="B2" s="142" t="s">
        <v>25</v>
      </c>
      <c r="C2" s="149"/>
      <c r="D2" s="149"/>
      <c r="E2" s="160"/>
      <c r="F2" s="168" t="s">
        <v>27</v>
      </c>
      <c r="G2" s="170"/>
      <c r="H2" s="177"/>
      <c r="I2" s="135" t="s">
        <v>9</v>
      </c>
      <c r="J2" s="185"/>
      <c r="K2" s="188" t="s">
        <v>28</v>
      </c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201"/>
      <c r="AC2" s="207" t="s">
        <v>16</v>
      </c>
      <c r="AD2" s="194"/>
      <c r="AF2" s="210" t="s">
        <v>22</v>
      </c>
      <c r="AG2" s="216" t="s">
        <v>30</v>
      </c>
      <c r="AJ2" s="223" t="s">
        <v>168</v>
      </c>
      <c r="AK2" s="230" t="s">
        <v>7</v>
      </c>
      <c r="AL2" s="236"/>
      <c r="AM2" s="242"/>
    </row>
    <row r="3" spans="1:39" ht="26.25" customHeight="1">
      <c r="A3" s="136"/>
      <c r="B3" s="143" t="s">
        <v>36</v>
      </c>
      <c r="C3" s="150"/>
      <c r="D3" s="150"/>
      <c r="E3" s="161"/>
      <c r="F3" s="143" t="s">
        <v>13</v>
      </c>
      <c r="G3" s="150"/>
      <c r="H3" s="161"/>
      <c r="I3" s="137"/>
      <c r="J3" s="186"/>
      <c r="K3" s="189" t="s">
        <v>39</v>
      </c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202"/>
      <c r="AC3" s="208"/>
      <c r="AD3" s="194"/>
      <c r="AF3" s="211"/>
      <c r="AG3" s="217"/>
      <c r="AJ3" s="224"/>
      <c r="AK3" s="231"/>
      <c r="AL3" s="237"/>
      <c r="AM3" s="243"/>
    </row>
    <row r="4" spans="1:39" ht="19.5" customHeight="1">
      <c r="A4" s="137"/>
      <c r="B4" s="144" t="s">
        <v>5</v>
      </c>
      <c r="C4" s="151" t="s">
        <v>37</v>
      </c>
      <c r="D4" s="151" t="s">
        <v>42</v>
      </c>
      <c r="E4" s="162" t="s">
        <v>21</v>
      </c>
      <c r="F4" s="144" t="s">
        <v>43</v>
      </c>
      <c r="G4" s="171" t="s">
        <v>0</v>
      </c>
      <c r="H4" s="178" t="s">
        <v>11</v>
      </c>
      <c r="I4" s="179" t="s">
        <v>15</v>
      </c>
      <c r="J4" s="178" t="s">
        <v>12</v>
      </c>
      <c r="K4" s="162" t="s">
        <v>49</v>
      </c>
      <c r="L4" s="151" t="s">
        <v>6</v>
      </c>
      <c r="M4" s="151" t="s">
        <v>47</v>
      </c>
      <c r="N4" s="151" t="s">
        <v>50</v>
      </c>
      <c r="O4" s="151" t="s">
        <v>110</v>
      </c>
      <c r="P4" s="151" t="s">
        <v>72</v>
      </c>
      <c r="Q4" s="151" t="s">
        <v>40</v>
      </c>
      <c r="R4" s="151" t="s">
        <v>74</v>
      </c>
      <c r="S4" s="151" t="s">
        <v>73</v>
      </c>
      <c r="T4" s="151" t="s">
        <v>75</v>
      </c>
      <c r="U4" s="151" t="s">
        <v>76</v>
      </c>
      <c r="V4" s="151" t="s">
        <v>77</v>
      </c>
      <c r="W4" s="151" t="s">
        <v>78</v>
      </c>
      <c r="X4" s="151" t="s">
        <v>80</v>
      </c>
      <c r="Y4" s="151" t="s">
        <v>81</v>
      </c>
      <c r="Z4" s="151" t="s">
        <v>82</v>
      </c>
      <c r="AA4" s="151" t="s">
        <v>83</v>
      </c>
      <c r="AB4" s="178" t="s">
        <v>84</v>
      </c>
      <c r="AC4" s="209"/>
      <c r="AD4" s="194"/>
      <c r="AF4" s="212"/>
      <c r="AG4" s="218"/>
      <c r="AJ4" s="225"/>
      <c r="AK4" s="232"/>
      <c r="AL4" s="238"/>
      <c r="AM4" s="244"/>
    </row>
    <row r="5" spans="1:39">
      <c r="A5" s="138" t="s">
        <v>31</v>
      </c>
      <c r="B5" s="145">
        <v>0.13700000000000001</v>
      </c>
      <c r="C5" s="152">
        <v>0.1</v>
      </c>
      <c r="D5" s="156">
        <v>5.5e-002</v>
      </c>
      <c r="E5" s="163">
        <v>0</v>
      </c>
      <c r="F5" s="145">
        <v>6.3e-002</v>
      </c>
      <c r="G5" s="172">
        <v>4.2000000000000003e-002</v>
      </c>
      <c r="H5" s="163">
        <v>0</v>
      </c>
      <c r="I5" s="180">
        <v>2.4e-002</v>
      </c>
      <c r="J5" s="163">
        <v>0</v>
      </c>
      <c r="K5" s="190">
        <v>0.245</v>
      </c>
      <c r="L5" s="197">
        <v>0.224</v>
      </c>
      <c r="M5" s="197">
        <v>0.182</v>
      </c>
      <c r="N5" s="197">
        <v>0.14499999999999999</v>
      </c>
      <c r="O5" s="197">
        <v>0.221</v>
      </c>
      <c r="P5" s="197">
        <v>0.20799999999999999</v>
      </c>
      <c r="Q5" s="197">
        <v>0.2</v>
      </c>
      <c r="R5" s="197">
        <v>0.187</v>
      </c>
      <c r="S5" s="197">
        <v>0.184</v>
      </c>
      <c r="T5" s="197">
        <v>0.16300000000000001</v>
      </c>
      <c r="U5" s="197">
        <v>0.16299999999999998</v>
      </c>
      <c r="V5" s="197">
        <v>0.158</v>
      </c>
      <c r="W5" s="197">
        <v>0.14199999999999999</v>
      </c>
      <c r="X5" s="197">
        <v>0.13899999999999998</v>
      </c>
      <c r="Y5" s="197">
        <v>0.12100000000000001</v>
      </c>
      <c r="Z5" s="197">
        <v>0.11800000000000001</v>
      </c>
      <c r="AA5" s="197">
        <v>0.1</v>
      </c>
      <c r="AB5" s="203">
        <v>7.5999999999999998e-002</v>
      </c>
      <c r="AC5" s="203">
        <v>2.1000000000000001e-002</v>
      </c>
      <c r="AD5" s="194"/>
      <c r="AF5" s="213" t="s">
        <v>31</v>
      </c>
      <c r="AG5" s="219" t="s">
        <v>63</v>
      </c>
      <c r="AJ5" s="226" t="s">
        <v>143</v>
      </c>
      <c r="AK5" s="233" t="s">
        <v>5</v>
      </c>
      <c r="AL5" s="239" t="s">
        <v>43</v>
      </c>
      <c r="AM5" s="245" t="s">
        <v>15</v>
      </c>
    </row>
    <row r="6" spans="1:39">
      <c r="A6" s="139" t="s">
        <v>51</v>
      </c>
      <c r="B6" s="146">
        <v>0.13700000000000001</v>
      </c>
      <c r="C6" s="153">
        <v>0.1</v>
      </c>
      <c r="D6" s="157">
        <v>5.5e-002</v>
      </c>
      <c r="E6" s="164">
        <v>0</v>
      </c>
      <c r="F6" s="146">
        <v>6.3e-002</v>
      </c>
      <c r="G6" s="173">
        <v>4.2000000000000003e-002</v>
      </c>
      <c r="H6" s="164">
        <v>0</v>
      </c>
      <c r="I6" s="181">
        <v>2.4e-002</v>
      </c>
      <c r="J6" s="163">
        <v>0</v>
      </c>
      <c r="K6" s="191">
        <v>0.245</v>
      </c>
      <c r="L6" s="198">
        <v>0.224</v>
      </c>
      <c r="M6" s="198">
        <v>0.182</v>
      </c>
      <c r="N6" s="198">
        <v>0.14499999999999999</v>
      </c>
      <c r="O6" s="198">
        <v>0.221</v>
      </c>
      <c r="P6" s="198">
        <v>0.20799999999999999</v>
      </c>
      <c r="Q6" s="198">
        <v>0.2</v>
      </c>
      <c r="R6" s="198">
        <v>0.187</v>
      </c>
      <c r="S6" s="198">
        <v>0.184</v>
      </c>
      <c r="T6" s="198">
        <v>0.16300000000000001</v>
      </c>
      <c r="U6" s="198">
        <v>0.16299999999999998</v>
      </c>
      <c r="V6" s="198">
        <v>0.158</v>
      </c>
      <c r="W6" s="198">
        <v>0.14199999999999999</v>
      </c>
      <c r="X6" s="198">
        <v>0.13899999999999998</v>
      </c>
      <c r="Y6" s="198">
        <v>0.12100000000000001</v>
      </c>
      <c r="Z6" s="198">
        <v>0.11800000000000001</v>
      </c>
      <c r="AA6" s="198">
        <v>0.1</v>
      </c>
      <c r="AB6" s="204">
        <v>7.5999999999999998e-002</v>
      </c>
      <c r="AC6" s="204">
        <v>2.1000000000000001e-002</v>
      </c>
      <c r="AD6" s="194"/>
      <c r="AF6" s="214" t="s">
        <v>51</v>
      </c>
      <c r="AG6" s="220" t="s">
        <v>64</v>
      </c>
      <c r="AJ6" s="227" t="s">
        <v>184</v>
      </c>
      <c r="AK6" s="234" t="s">
        <v>5</v>
      </c>
      <c r="AL6" s="240" t="s">
        <v>43</v>
      </c>
      <c r="AM6" s="246" t="s">
        <v>12</v>
      </c>
    </row>
    <row r="7" spans="1:39">
      <c r="A7" s="139" t="s">
        <v>46</v>
      </c>
      <c r="B7" s="146">
        <v>0.13700000000000001</v>
      </c>
      <c r="C7" s="153">
        <v>0.1</v>
      </c>
      <c r="D7" s="157">
        <v>5.5e-002</v>
      </c>
      <c r="E7" s="164">
        <v>0</v>
      </c>
      <c r="F7" s="146">
        <v>6.3e-002</v>
      </c>
      <c r="G7" s="173">
        <v>4.2000000000000003e-002</v>
      </c>
      <c r="H7" s="164">
        <v>0</v>
      </c>
      <c r="I7" s="181">
        <v>2.4e-002</v>
      </c>
      <c r="J7" s="163">
        <v>0</v>
      </c>
      <c r="K7" s="191">
        <v>0.245</v>
      </c>
      <c r="L7" s="198">
        <v>0.224</v>
      </c>
      <c r="M7" s="198">
        <v>0.182</v>
      </c>
      <c r="N7" s="198">
        <v>0.14499999999999999</v>
      </c>
      <c r="O7" s="198">
        <v>0.221</v>
      </c>
      <c r="P7" s="198">
        <v>0.20799999999999999</v>
      </c>
      <c r="Q7" s="198">
        <v>0.2</v>
      </c>
      <c r="R7" s="198">
        <v>0.187</v>
      </c>
      <c r="S7" s="198">
        <v>0.184</v>
      </c>
      <c r="T7" s="198">
        <v>0.16300000000000001</v>
      </c>
      <c r="U7" s="198">
        <v>0.16299999999999998</v>
      </c>
      <c r="V7" s="198">
        <v>0.158</v>
      </c>
      <c r="W7" s="198">
        <v>0.14199999999999999</v>
      </c>
      <c r="X7" s="198">
        <v>0.13899999999999998</v>
      </c>
      <c r="Y7" s="198">
        <v>0.12100000000000001</v>
      </c>
      <c r="Z7" s="198">
        <v>0.11800000000000001</v>
      </c>
      <c r="AA7" s="198">
        <v>0.1</v>
      </c>
      <c r="AB7" s="204">
        <v>7.5999999999999998e-002</v>
      </c>
      <c r="AC7" s="204">
        <v>2.1000000000000001e-002</v>
      </c>
      <c r="AD7" s="194"/>
      <c r="AF7" s="214" t="s">
        <v>46</v>
      </c>
      <c r="AG7" s="220" t="s">
        <v>64</v>
      </c>
      <c r="AJ7" s="228" t="s">
        <v>79</v>
      </c>
      <c r="AK7" s="234" t="s">
        <v>37</v>
      </c>
      <c r="AL7" s="240" t="s">
        <v>43</v>
      </c>
      <c r="AM7" s="246" t="s">
        <v>15</v>
      </c>
    </row>
    <row r="8" spans="1:39">
      <c r="A8" s="139" t="s">
        <v>19</v>
      </c>
      <c r="B8" s="146">
        <v>5.8000000000000003e-002</v>
      </c>
      <c r="C8" s="153">
        <v>4.2000000000000003e-002</v>
      </c>
      <c r="D8" s="157">
        <v>2.3e-002</v>
      </c>
      <c r="E8" s="164">
        <v>0</v>
      </c>
      <c r="F8" s="146">
        <v>2.1000000000000001e-002</v>
      </c>
      <c r="G8" s="173">
        <v>1.4999999999999999e-002</v>
      </c>
      <c r="H8" s="164">
        <v>0</v>
      </c>
      <c r="I8" s="181">
        <v>1.0999999999999999e-002</v>
      </c>
      <c r="J8" s="163">
        <v>0</v>
      </c>
      <c r="K8" s="191">
        <v>1.e-001</v>
      </c>
      <c r="L8" s="198">
        <v>9.4e-002</v>
      </c>
      <c r="M8" s="198">
        <v>7.9000000000000001e-002</v>
      </c>
      <c r="N8" s="198">
        <v>6.3e-002</v>
      </c>
      <c r="O8" s="198">
        <v>8.8999999999999996e-002</v>
      </c>
      <c r="P8" s="198">
        <v>8.3999999999999991e-002</v>
      </c>
      <c r="Q8" s="198">
        <v>8.3000000000000004e-002</v>
      </c>
      <c r="R8" s="198">
        <v>7.8e-002</v>
      </c>
      <c r="S8" s="198">
        <v>7.2999999999999995e-002</v>
      </c>
      <c r="T8" s="198">
        <v>6.7000000000000004e-002</v>
      </c>
      <c r="U8" s="198">
        <v>6.4999999999999988e-002</v>
      </c>
      <c r="V8" s="198">
        <v>6.8000000000000005e-002</v>
      </c>
      <c r="W8" s="198">
        <v>5.9000000000000004e-002</v>
      </c>
      <c r="X8" s="198">
        <v>5.3999999999999999e-002</v>
      </c>
      <c r="Y8" s="198">
        <v>5.2000000000000005e-002</v>
      </c>
      <c r="Z8" s="198">
        <v>4.8000000000000001e-002</v>
      </c>
      <c r="AA8" s="198">
        <v>4.4000000000000004e-002</v>
      </c>
      <c r="AB8" s="204">
        <v>3.3000000000000002e-002</v>
      </c>
      <c r="AC8" s="204">
        <v>1.e-002</v>
      </c>
      <c r="AD8" s="194"/>
      <c r="AF8" s="214" t="s">
        <v>19</v>
      </c>
      <c r="AG8" s="220" t="s">
        <v>64</v>
      </c>
      <c r="AJ8" s="228" t="s">
        <v>152</v>
      </c>
      <c r="AK8" s="234" t="s">
        <v>37</v>
      </c>
      <c r="AL8" s="240" t="s">
        <v>43</v>
      </c>
      <c r="AM8" s="246" t="s">
        <v>12</v>
      </c>
    </row>
    <row r="9" spans="1:39">
      <c r="A9" s="139" t="s">
        <v>1</v>
      </c>
      <c r="B9" s="146">
        <v>5.8999999999999997e-002</v>
      </c>
      <c r="C9" s="153">
        <v>4.2999999999999997e-002</v>
      </c>
      <c r="D9" s="157">
        <v>2.3e-002</v>
      </c>
      <c r="E9" s="164">
        <v>0</v>
      </c>
      <c r="F9" s="146">
        <v>1.2e-002</v>
      </c>
      <c r="G9" s="173">
        <v>1.e-002</v>
      </c>
      <c r="H9" s="164">
        <v>0</v>
      </c>
      <c r="I9" s="181">
        <v>1.0999999999999999e-002</v>
      </c>
      <c r="J9" s="163">
        <v>0</v>
      </c>
      <c r="K9" s="191">
        <v>9.1999999999999985e-002</v>
      </c>
      <c r="L9" s="198">
        <v>8.9999999999999983e-002</v>
      </c>
      <c r="M9" s="198">
        <v>7.9999999999999988e-002</v>
      </c>
      <c r="N9" s="198">
        <v>6.3999999999999987e-002</v>
      </c>
      <c r="O9" s="198">
        <v>8.0999999999999989e-002</v>
      </c>
      <c r="P9" s="198">
        <v>7.5999999999999984e-002</v>
      </c>
      <c r="Q9" s="198">
        <v>7.8999999999999987e-002</v>
      </c>
      <c r="R9" s="198">
        <v>7.3999999999999996e-002</v>
      </c>
      <c r="S9" s="198">
        <v>6.4999999999999988e-002</v>
      </c>
      <c r="T9" s="198">
        <v>6.3e-002</v>
      </c>
      <c r="U9" s="198">
        <v>5.6000000000000001e-002</v>
      </c>
      <c r="V9" s="198">
        <v>6.8999999999999992e-002</v>
      </c>
      <c r="W9" s="198">
        <v>5.3999999999999999e-002</v>
      </c>
      <c r="X9" s="198">
        <v>4.5000000000000005e-002</v>
      </c>
      <c r="Y9" s="198">
        <v>5.2999999999999999e-002</v>
      </c>
      <c r="Z9" s="198">
        <v>4.3000000000000003e-002</v>
      </c>
      <c r="AA9" s="198">
        <v>4.4000000000000004e-002</v>
      </c>
      <c r="AB9" s="204">
        <v>3.3000000000000002e-002</v>
      </c>
      <c r="AC9" s="204">
        <v>1.e-002</v>
      </c>
      <c r="AD9" s="194"/>
      <c r="AF9" s="214" t="s">
        <v>1</v>
      </c>
      <c r="AG9" s="220" t="s">
        <v>64</v>
      </c>
      <c r="AJ9" s="228" t="s">
        <v>155</v>
      </c>
      <c r="AK9" s="234" t="s">
        <v>42</v>
      </c>
      <c r="AL9" s="240" t="s">
        <v>43</v>
      </c>
      <c r="AM9" s="246" t="s">
        <v>15</v>
      </c>
    </row>
    <row r="10" spans="1:39">
      <c r="A10" s="139" t="s">
        <v>23</v>
      </c>
      <c r="B10" s="146">
        <v>5.8999999999999997e-002</v>
      </c>
      <c r="C10" s="153">
        <v>4.2999999999999997e-002</v>
      </c>
      <c r="D10" s="157">
        <v>2.3e-002</v>
      </c>
      <c r="E10" s="164">
        <v>0</v>
      </c>
      <c r="F10" s="146">
        <v>1.2e-002</v>
      </c>
      <c r="G10" s="173">
        <v>1.e-002</v>
      </c>
      <c r="H10" s="164">
        <v>0</v>
      </c>
      <c r="I10" s="181">
        <v>1.0999999999999999e-002</v>
      </c>
      <c r="J10" s="163">
        <v>0</v>
      </c>
      <c r="K10" s="191">
        <v>9.1999999999999985e-002</v>
      </c>
      <c r="L10" s="198">
        <v>8.9999999999999983e-002</v>
      </c>
      <c r="M10" s="198">
        <v>7.9999999999999988e-002</v>
      </c>
      <c r="N10" s="198">
        <v>6.3999999999999987e-002</v>
      </c>
      <c r="O10" s="198">
        <v>8.0999999999999989e-002</v>
      </c>
      <c r="P10" s="198">
        <v>7.5999999999999984e-002</v>
      </c>
      <c r="Q10" s="198">
        <v>7.8999999999999987e-002</v>
      </c>
      <c r="R10" s="198">
        <v>7.3999999999999996e-002</v>
      </c>
      <c r="S10" s="198">
        <v>6.4999999999999988e-002</v>
      </c>
      <c r="T10" s="198">
        <v>6.3e-002</v>
      </c>
      <c r="U10" s="198">
        <v>5.6000000000000001e-002</v>
      </c>
      <c r="V10" s="198">
        <v>6.8999999999999992e-002</v>
      </c>
      <c r="W10" s="198">
        <v>5.3999999999999999e-002</v>
      </c>
      <c r="X10" s="198">
        <v>4.5000000000000005e-002</v>
      </c>
      <c r="Y10" s="198">
        <v>5.2999999999999999e-002</v>
      </c>
      <c r="Z10" s="198">
        <v>4.3000000000000003e-002</v>
      </c>
      <c r="AA10" s="198">
        <v>4.4000000000000004e-002</v>
      </c>
      <c r="AB10" s="204">
        <v>3.3000000000000002e-002</v>
      </c>
      <c r="AC10" s="204">
        <v>1.e-002</v>
      </c>
      <c r="AD10" s="194"/>
      <c r="AF10" s="214" t="s">
        <v>23</v>
      </c>
      <c r="AG10" s="220" t="s">
        <v>66</v>
      </c>
      <c r="AJ10" s="228" t="s">
        <v>157</v>
      </c>
      <c r="AK10" s="234" t="s">
        <v>42</v>
      </c>
      <c r="AL10" s="240" t="s">
        <v>43</v>
      </c>
      <c r="AM10" s="246" t="s">
        <v>12</v>
      </c>
    </row>
    <row r="11" spans="1:39">
      <c r="A11" s="139" t="s">
        <v>52</v>
      </c>
      <c r="B11" s="146">
        <v>4.7e-002</v>
      </c>
      <c r="C11" s="153">
        <v>3.4000000000000002e-002</v>
      </c>
      <c r="D11" s="157">
        <v>1.9e-002</v>
      </c>
      <c r="E11" s="164">
        <v>0</v>
      </c>
      <c r="F11" s="146">
        <v>2.e-002</v>
      </c>
      <c r="G11" s="173">
        <v>1.7000000000000001e-002</v>
      </c>
      <c r="H11" s="164">
        <v>0</v>
      </c>
      <c r="I11" s="181">
        <v>1.e-002</v>
      </c>
      <c r="J11" s="163">
        <v>0</v>
      </c>
      <c r="K11" s="191">
        <v>8.5999999999999993e-002</v>
      </c>
      <c r="L11" s="198">
        <v>8.299999999999999e-002</v>
      </c>
      <c r="M11" s="198">
        <v>6.6000000000000003e-002</v>
      </c>
      <c r="N11" s="198">
        <v>5.3000000000000005e-002</v>
      </c>
      <c r="O11" s="198">
        <v>7.5999999999999998e-002</v>
      </c>
      <c r="P11" s="198">
        <v>7.2999999999999995e-002</v>
      </c>
      <c r="Q11" s="198">
        <v>7.2999999999999995e-002</v>
      </c>
      <c r="R11" s="198">
        <v>7.0000000000000007e-002</v>
      </c>
      <c r="S11" s="198">
        <v>6.3e-002</v>
      </c>
      <c r="T11" s="198">
        <v>6.0000000000000005e-002</v>
      </c>
      <c r="U11" s="198">
        <v>5.8000000000000003e-002</v>
      </c>
      <c r="V11" s="198">
        <v>5.6000000000000001e-002</v>
      </c>
      <c r="W11" s="198">
        <v>5.5000000000000007e-002</v>
      </c>
      <c r="X11" s="198">
        <v>4.8000000000000001e-002</v>
      </c>
      <c r="Y11" s="198">
        <v>4.3000000000000003e-002</v>
      </c>
      <c r="Z11" s="198">
        <v>4.5000000000000005e-002</v>
      </c>
      <c r="AA11" s="198">
        <v>3.7999999999999999e-002</v>
      </c>
      <c r="AB11" s="204">
        <v>2.7999999999999997e-002</v>
      </c>
      <c r="AC11" s="204">
        <v>8.9999999999999993e-003</v>
      </c>
      <c r="AD11" s="194"/>
      <c r="AF11" s="214" t="s">
        <v>52</v>
      </c>
      <c r="AG11" s="220" t="s">
        <v>64</v>
      </c>
      <c r="AJ11" s="227" t="s">
        <v>134</v>
      </c>
      <c r="AK11" s="234" t="s">
        <v>5</v>
      </c>
      <c r="AL11" s="240" t="s">
        <v>0</v>
      </c>
      <c r="AM11" s="246" t="s">
        <v>15</v>
      </c>
    </row>
    <row r="12" spans="1:39">
      <c r="A12" s="139" t="s">
        <v>26</v>
      </c>
      <c r="B12" s="146">
        <v>8.2000000000000003e-002</v>
      </c>
      <c r="C12" s="153">
        <v>6.e-002</v>
      </c>
      <c r="D12" s="157">
        <v>3.3000000000000002e-002</v>
      </c>
      <c r="E12" s="164">
        <v>0</v>
      </c>
      <c r="F12" s="146">
        <v>1.7999999999999999e-002</v>
      </c>
      <c r="G12" s="173">
        <v>1.2e-002</v>
      </c>
      <c r="H12" s="164">
        <v>0</v>
      </c>
      <c r="I12" s="181">
        <v>1.4999999999999999e-002</v>
      </c>
      <c r="J12" s="163">
        <v>0</v>
      </c>
      <c r="K12" s="191">
        <v>0.128</v>
      </c>
      <c r="L12" s="198">
        <v>0.122</v>
      </c>
      <c r="M12" s="198">
        <v>0.11</v>
      </c>
      <c r="N12" s="198">
        <v>8.7999999999999995e-002</v>
      </c>
      <c r="O12" s="198">
        <v>0.113</v>
      </c>
      <c r="P12" s="198">
        <v>0.106</v>
      </c>
      <c r="Q12" s="198">
        <v>0.107</v>
      </c>
      <c r="R12" s="198">
        <v>1.e-001</v>
      </c>
      <c r="S12" s="198">
        <v>9.0999999999999998e-002</v>
      </c>
      <c r="T12" s="198">
        <v>8.4999999999999992e-002</v>
      </c>
      <c r="U12" s="198">
        <v>7.9000000000000001e-002</v>
      </c>
      <c r="V12" s="198">
        <v>9.5000000000000001e-002</v>
      </c>
      <c r="W12" s="198">
        <v>7.2999999999999995e-002</v>
      </c>
      <c r="X12" s="198">
        <v>6.4000000000000001e-002</v>
      </c>
      <c r="Y12" s="198">
        <v>7.2999999999999995e-002</v>
      </c>
      <c r="Z12" s="198">
        <v>5.7999999999999996e-002</v>
      </c>
      <c r="AA12" s="198">
        <v>6.0999999999999999e-002</v>
      </c>
      <c r="AB12" s="204">
        <v>4.5999999999999999e-002</v>
      </c>
      <c r="AC12" s="204">
        <v>1.2999999999999999e-002</v>
      </c>
      <c r="AD12" s="194"/>
      <c r="AF12" s="214" t="s">
        <v>26</v>
      </c>
      <c r="AG12" s="220" t="s">
        <v>67</v>
      </c>
      <c r="AJ12" s="227" t="s">
        <v>135</v>
      </c>
      <c r="AK12" s="234" t="s">
        <v>5</v>
      </c>
      <c r="AL12" s="240" t="s">
        <v>0</v>
      </c>
      <c r="AM12" s="246" t="s">
        <v>12</v>
      </c>
    </row>
    <row r="13" spans="1:39">
      <c r="A13" s="139" t="s">
        <v>41</v>
      </c>
      <c r="B13" s="146">
        <v>8.2000000000000003e-002</v>
      </c>
      <c r="C13" s="153">
        <v>6.e-002</v>
      </c>
      <c r="D13" s="157">
        <v>3.3000000000000002e-002</v>
      </c>
      <c r="E13" s="164">
        <v>0</v>
      </c>
      <c r="F13" s="146">
        <v>1.7999999999999999e-002</v>
      </c>
      <c r="G13" s="173">
        <v>1.2e-002</v>
      </c>
      <c r="H13" s="164">
        <v>0</v>
      </c>
      <c r="I13" s="181">
        <v>1.4999999999999999e-002</v>
      </c>
      <c r="J13" s="163">
        <v>0</v>
      </c>
      <c r="K13" s="191">
        <v>0.128</v>
      </c>
      <c r="L13" s="198">
        <v>0.122</v>
      </c>
      <c r="M13" s="198">
        <v>0.11</v>
      </c>
      <c r="N13" s="198">
        <v>8.7999999999999995e-002</v>
      </c>
      <c r="O13" s="198">
        <v>0.113</v>
      </c>
      <c r="P13" s="198">
        <v>0.106</v>
      </c>
      <c r="Q13" s="198">
        <v>0.107</v>
      </c>
      <c r="R13" s="198">
        <v>1.e-001</v>
      </c>
      <c r="S13" s="198">
        <v>9.0999999999999998e-002</v>
      </c>
      <c r="T13" s="198">
        <v>8.4999999999999992e-002</v>
      </c>
      <c r="U13" s="198">
        <v>7.9000000000000001e-002</v>
      </c>
      <c r="V13" s="198">
        <v>9.5000000000000001e-002</v>
      </c>
      <c r="W13" s="198">
        <v>7.2999999999999995e-002</v>
      </c>
      <c r="X13" s="198">
        <v>6.4000000000000001e-002</v>
      </c>
      <c r="Y13" s="198">
        <v>7.2999999999999995e-002</v>
      </c>
      <c r="Z13" s="198">
        <v>5.7999999999999996e-002</v>
      </c>
      <c r="AA13" s="198">
        <v>6.0999999999999999e-002</v>
      </c>
      <c r="AB13" s="204">
        <v>4.5999999999999999e-002</v>
      </c>
      <c r="AC13" s="204">
        <v>1.2999999999999999e-002</v>
      </c>
      <c r="AD13" s="194"/>
      <c r="AF13" s="214" t="s">
        <v>41</v>
      </c>
      <c r="AG13" s="220" t="s">
        <v>67</v>
      </c>
      <c r="AJ13" s="228" t="s">
        <v>160</v>
      </c>
      <c r="AK13" s="234" t="s">
        <v>37</v>
      </c>
      <c r="AL13" s="240" t="s">
        <v>0</v>
      </c>
      <c r="AM13" s="246" t="s">
        <v>15</v>
      </c>
    </row>
    <row r="14" spans="1:39">
      <c r="A14" s="139" t="s">
        <v>44</v>
      </c>
      <c r="B14" s="146">
        <v>0.104</v>
      </c>
      <c r="C14" s="153">
        <v>7.5999999999999998e-002</v>
      </c>
      <c r="D14" s="157">
        <v>4.2000000000000003e-002</v>
      </c>
      <c r="E14" s="164">
        <v>0</v>
      </c>
      <c r="F14" s="146">
        <v>3.1e-002</v>
      </c>
      <c r="G14" s="173">
        <v>2.4e-002</v>
      </c>
      <c r="H14" s="164">
        <v>0</v>
      </c>
      <c r="I14" s="181">
        <v>2.3e-002</v>
      </c>
      <c r="J14" s="163">
        <v>0</v>
      </c>
      <c r="K14" s="191">
        <v>0.18099999999999999</v>
      </c>
      <c r="L14" s="198">
        <v>0.17399999999999999</v>
      </c>
      <c r="M14" s="198">
        <v>0.15</v>
      </c>
      <c r="N14" s="198">
        <v>0.122</v>
      </c>
      <c r="O14" s="198">
        <v>0.158</v>
      </c>
      <c r="P14" s="198">
        <v>0.153</v>
      </c>
      <c r="Q14" s="198">
        <v>0.151</v>
      </c>
      <c r="R14" s="198">
        <v>0.14599999999999999</v>
      </c>
      <c r="S14" s="198">
        <v>0.13</v>
      </c>
      <c r="T14" s="198">
        <v>0.123</v>
      </c>
      <c r="U14" s="198">
        <v>0.11899999999999999</v>
      </c>
      <c r="V14" s="198">
        <v>0.127</v>
      </c>
      <c r="W14" s="198">
        <v>0.11199999999999999</v>
      </c>
      <c r="X14" s="198">
        <v>9.6000000000000002e-002</v>
      </c>
      <c r="Y14" s="198">
        <v>9.9000000000000005e-002</v>
      </c>
      <c r="Z14" s="198">
        <v>8.8999999999999996e-002</v>
      </c>
      <c r="AA14" s="198">
        <v>8.7999999999999995e-002</v>
      </c>
      <c r="AB14" s="204">
        <v>6.5000000000000002e-002</v>
      </c>
      <c r="AC14" s="204">
        <v>2.3e-002</v>
      </c>
      <c r="AD14" s="194"/>
      <c r="AF14" s="214" t="s">
        <v>44</v>
      </c>
      <c r="AG14" s="220" t="s">
        <v>64</v>
      </c>
      <c r="AJ14" s="228" t="s">
        <v>161</v>
      </c>
      <c r="AK14" s="234" t="s">
        <v>37</v>
      </c>
      <c r="AL14" s="240" t="s">
        <v>0</v>
      </c>
      <c r="AM14" s="246" t="s">
        <v>12</v>
      </c>
    </row>
    <row r="15" spans="1:39">
      <c r="A15" s="139" t="s">
        <v>32</v>
      </c>
      <c r="B15" s="146">
        <v>0.10199999999999999</v>
      </c>
      <c r="C15" s="153">
        <v>7.3999999999999996e-002</v>
      </c>
      <c r="D15" s="157">
        <v>4.1000000000000002e-002</v>
      </c>
      <c r="E15" s="164">
        <v>0</v>
      </c>
      <c r="F15" s="146">
        <v>1.4999999999999999e-002</v>
      </c>
      <c r="G15" s="173">
        <v>1.2e-002</v>
      </c>
      <c r="H15" s="164">
        <v>0</v>
      </c>
      <c r="I15" s="181">
        <v>1.7000000000000001e-002</v>
      </c>
      <c r="J15" s="163">
        <v>0</v>
      </c>
      <c r="K15" s="191">
        <v>0.14900000000000002</v>
      </c>
      <c r="L15" s="198">
        <v>0.14600000000000002</v>
      </c>
      <c r="M15" s="198">
        <v>0.13400000000000001</v>
      </c>
      <c r="N15" s="198">
        <v>0.106</v>
      </c>
      <c r="O15" s="198">
        <v>0.13200000000000001</v>
      </c>
      <c r="P15" s="198">
        <v>0.121</v>
      </c>
      <c r="Q15" s="198">
        <v>0.129</v>
      </c>
      <c r="R15" s="198">
        <v>0.11799999999999999</v>
      </c>
      <c r="S15" s="198">
        <v>0.104</v>
      </c>
      <c r="T15" s="198">
        <v>0.10099999999999999</v>
      </c>
      <c r="U15" s="198">
        <v>8.8000000000000009e-002</v>
      </c>
      <c r="V15" s="198">
        <v>0.11699999999999999</v>
      </c>
      <c r="W15" s="198">
        <v>8.5000000000000006e-002</v>
      </c>
      <c r="X15" s="198">
        <v>7.1000000000000008e-002</v>
      </c>
      <c r="Y15" s="198">
        <v>8.8999999999999996e-002</v>
      </c>
      <c r="Z15" s="198">
        <v>6.8000000000000005e-002</v>
      </c>
      <c r="AA15" s="198">
        <v>7.3000000000000009e-002</v>
      </c>
      <c r="AB15" s="204">
        <v>5.6000000000000001e-002</v>
      </c>
      <c r="AC15" s="204">
        <v>1.4999999999999999e-002</v>
      </c>
      <c r="AD15" s="194"/>
      <c r="AF15" s="214" t="s">
        <v>32</v>
      </c>
      <c r="AG15" s="220" t="s">
        <v>64</v>
      </c>
      <c r="AJ15" s="228" t="s">
        <v>162</v>
      </c>
      <c r="AK15" s="234" t="s">
        <v>42</v>
      </c>
      <c r="AL15" s="240" t="s">
        <v>0</v>
      </c>
      <c r="AM15" s="246" t="s">
        <v>15</v>
      </c>
    </row>
    <row r="16" spans="1:39">
      <c r="A16" s="139" t="s">
        <v>54</v>
      </c>
      <c r="B16" s="146">
        <v>0.10199999999999999</v>
      </c>
      <c r="C16" s="153">
        <v>7.3999999999999996e-002</v>
      </c>
      <c r="D16" s="157">
        <v>4.1000000000000002e-002</v>
      </c>
      <c r="E16" s="164">
        <v>0</v>
      </c>
      <c r="F16" s="146">
        <v>1.4999999999999999e-002</v>
      </c>
      <c r="G16" s="173">
        <v>1.2e-002</v>
      </c>
      <c r="H16" s="164">
        <v>0</v>
      </c>
      <c r="I16" s="181">
        <v>1.7000000000000001e-002</v>
      </c>
      <c r="J16" s="163">
        <v>0</v>
      </c>
      <c r="K16" s="191">
        <v>0.14900000000000002</v>
      </c>
      <c r="L16" s="198">
        <v>0.14600000000000002</v>
      </c>
      <c r="M16" s="198">
        <v>0.13400000000000001</v>
      </c>
      <c r="N16" s="198">
        <v>0.106</v>
      </c>
      <c r="O16" s="198">
        <v>0.13200000000000001</v>
      </c>
      <c r="P16" s="198">
        <v>0.121</v>
      </c>
      <c r="Q16" s="198">
        <v>0.129</v>
      </c>
      <c r="R16" s="198">
        <v>0.11799999999999999</v>
      </c>
      <c r="S16" s="198">
        <v>0.104</v>
      </c>
      <c r="T16" s="198">
        <v>0.10099999999999999</v>
      </c>
      <c r="U16" s="198">
        <v>8.8000000000000009e-002</v>
      </c>
      <c r="V16" s="198">
        <v>0.11699999999999999</v>
      </c>
      <c r="W16" s="198">
        <v>8.5000000000000006e-002</v>
      </c>
      <c r="X16" s="198">
        <v>7.1000000000000008e-002</v>
      </c>
      <c r="Y16" s="198">
        <v>8.8999999999999996e-002</v>
      </c>
      <c r="Z16" s="198">
        <v>6.8000000000000005e-002</v>
      </c>
      <c r="AA16" s="198">
        <v>7.3000000000000009e-002</v>
      </c>
      <c r="AB16" s="204">
        <v>5.6000000000000001e-002</v>
      </c>
      <c r="AC16" s="204">
        <v>1.4999999999999999e-002</v>
      </c>
      <c r="AD16" s="194"/>
      <c r="AF16" s="214" t="s">
        <v>54</v>
      </c>
      <c r="AG16" s="220" t="s">
        <v>64</v>
      </c>
      <c r="AJ16" s="228" t="s">
        <v>165</v>
      </c>
      <c r="AK16" s="234" t="s">
        <v>42</v>
      </c>
      <c r="AL16" s="240" t="s">
        <v>0</v>
      </c>
      <c r="AM16" s="246" t="s">
        <v>12</v>
      </c>
    </row>
    <row r="17" spans="1:39">
      <c r="A17" s="139" t="s">
        <v>55</v>
      </c>
      <c r="B17" s="146">
        <v>0.111</v>
      </c>
      <c r="C17" s="153">
        <v>8.1000000000000003e-002</v>
      </c>
      <c r="D17" s="157">
        <v>4.4999999999999998e-002</v>
      </c>
      <c r="E17" s="164">
        <v>0</v>
      </c>
      <c r="F17" s="146">
        <v>3.1e-002</v>
      </c>
      <c r="G17" s="173">
        <v>2.3e-002</v>
      </c>
      <c r="H17" s="164">
        <v>0</v>
      </c>
      <c r="I17" s="181">
        <v>2.3e-002</v>
      </c>
      <c r="J17" s="163">
        <v>0</v>
      </c>
      <c r="K17" s="191">
        <v>0.186</v>
      </c>
      <c r="L17" s="198">
        <v>0.17799999999999999</v>
      </c>
      <c r="M17" s="198">
        <v>0.155</v>
      </c>
      <c r="N17" s="198">
        <v>0.125</v>
      </c>
      <c r="O17" s="198">
        <v>0.16300000000000001</v>
      </c>
      <c r="P17" s="198">
        <v>0.156</v>
      </c>
      <c r="Q17" s="198">
        <v>0.155</v>
      </c>
      <c r="R17" s="198">
        <v>0.14799999999999999</v>
      </c>
      <c r="S17" s="198">
        <v>0.13300000000000001</v>
      </c>
      <c r="T17" s="198">
        <v>0.125</v>
      </c>
      <c r="U17" s="198">
        <v>0.12000000000000001</v>
      </c>
      <c r="V17" s="198">
        <v>0.13200000000000001</v>
      </c>
      <c r="W17" s="198">
        <v>0.112</v>
      </c>
      <c r="X17" s="198">
        <v>9.7000000000000003e-002</v>
      </c>
      <c r="Y17" s="198">
        <v>0.10200000000000001</v>
      </c>
      <c r="Z17" s="198">
        <v>8.900000000000001e-002</v>
      </c>
      <c r="AA17" s="198">
        <v>8.900000000000001e-002</v>
      </c>
      <c r="AB17" s="204">
        <v>6.6000000000000003e-002</v>
      </c>
      <c r="AC17" s="204">
        <v>2.1000000000000001e-002</v>
      </c>
      <c r="AD17" s="194"/>
      <c r="AF17" s="214" t="s">
        <v>55</v>
      </c>
      <c r="AG17" s="220" t="s">
        <v>64</v>
      </c>
      <c r="AJ17" s="227" t="s">
        <v>124</v>
      </c>
      <c r="AK17" s="234" t="s">
        <v>5</v>
      </c>
      <c r="AL17" s="240" t="s">
        <v>11</v>
      </c>
      <c r="AM17" s="246" t="s">
        <v>15</v>
      </c>
    </row>
    <row r="18" spans="1:39">
      <c r="A18" s="139" t="s">
        <v>56</v>
      </c>
      <c r="B18" s="146">
        <v>8.3000000000000004e-002</v>
      </c>
      <c r="C18" s="153">
        <v>6.e-002</v>
      </c>
      <c r="D18" s="157">
        <v>3.3000000000000002e-002</v>
      </c>
      <c r="E18" s="164">
        <v>0</v>
      </c>
      <c r="F18" s="146">
        <v>2.7e-002</v>
      </c>
      <c r="G18" s="173">
        <v>2.3e-002</v>
      </c>
      <c r="H18" s="164">
        <v>0</v>
      </c>
      <c r="I18" s="181">
        <v>1.6e-002</v>
      </c>
      <c r="J18" s="163">
        <v>0</v>
      </c>
      <c r="K18" s="191">
        <v>0.14000000000000001</v>
      </c>
      <c r="L18" s="198">
        <v>0.13600000000000001</v>
      </c>
      <c r="M18" s="198">
        <v>0.113</v>
      </c>
      <c r="N18" s="198">
        <v>9.e-002</v>
      </c>
      <c r="O18" s="198">
        <v>0.124</v>
      </c>
      <c r="P18" s="198">
        <v>0.11699999999999999</v>
      </c>
      <c r="Q18" s="198">
        <v>0.12000000000000001</v>
      </c>
      <c r="R18" s="198">
        <v>0.11299999999999999</v>
      </c>
      <c r="S18" s="198">
        <v>0.10099999999999999</v>
      </c>
      <c r="T18" s="198">
        <v>9.6999999999999989e-002</v>
      </c>
      <c r="U18" s="198">
        <v>9.e-002</v>
      </c>
      <c r="V18" s="198">
        <v>9.7000000000000003e-002</v>
      </c>
      <c r="W18" s="198">
        <v>8.6000000000000007e-002</v>
      </c>
      <c r="X18" s="198">
        <v>7.3999999999999996e-002</v>
      </c>
      <c r="Y18" s="198">
        <v>7.3999999999999996e-002</v>
      </c>
      <c r="Z18" s="198">
        <v>7.0000000000000007e-002</v>
      </c>
      <c r="AA18" s="198">
        <v>6.3e-002</v>
      </c>
      <c r="AB18" s="204">
        <v>4.7e-002</v>
      </c>
      <c r="AC18" s="204">
        <v>1.4e-002</v>
      </c>
      <c r="AD18" s="194"/>
      <c r="AF18" s="214" t="s">
        <v>56</v>
      </c>
      <c r="AG18" s="220" t="s">
        <v>67</v>
      </c>
      <c r="AJ18" s="227" t="s">
        <v>185</v>
      </c>
      <c r="AK18" s="234" t="s">
        <v>5</v>
      </c>
      <c r="AL18" s="240" t="s">
        <v>11</v>
      </c>
      <c r="AM18" s="246" t="s">
        <v>12</v>
      </c>
    </row>
    <row r="19" spans="1:39">
      <c r="A19" s="139" t="s">
        <v>53</v>
      </c>
      <c r="B19" s="146">
        <v>8.3000000000000004e-002</v>
      </c>
      <c r="C19" s="153">
        <v>6.e-002</v>
      </c>
      <c r="D19" s="157">
        <v>3.3000000000000002e-002</v>
      </c>
      <c r="E19" s="164">
        <v>0</v>
      </c>
      <c r="F19" s="146">
        <v>2.7e-002</v>
      </c>
      <c r="G19" s="173">
        <v>2.3e-002</v>
      </c>
      <c r="H19" s="164">
        <v>0</v>
      </c>
      <c r="I19" s="181">
        <v>1.6e-002</v>
      </c>
      <c r="J19" s="163">
        <v>0</v>
      </c>
      <c r="K19" s="191">
        <v>0.14000000000000001</v>
      </c>
      <c r="L19" s="198">
        <v>0.13600000000000001</v>
      </c>
      <c r="M19" s="198">
        <v>0.113</v>
      </c>
      <c r="N19" s="198">
        <v>9.e-002</v>
      </c>
      <c r="O19" s="198">
        <v>0.124</v>
      </c>
      <c r="P19" s="198">
        <v>0.11699999999999999</v>
      </c>
      <c r="Q19" s="198">
        <v>0.12000000000000001</v>
      </c>
      <c r="R19" s="198">
        <v>0.11299999999999999</v>
      </c>
      <c r="S19" s="198">
        <v>0.10099999999999999</v>
      </c>
      <c r="T19" s="198">
        <v>9.6999999999999989e-002</v>
      </c>
      <c r="U19" s="198">
        <v>9.e-002</v>
      </c>
      <c r="V19" s="198">
        <v>9.7000000000000003e-002</v>
      </c>
      <c r="W19" s="198">
        <v>8.6000000000000007e-002</v>
      </c>
      <c r="X19" s="198">
        <v>7.3999999999999996e-002</v>
      </c>
      <c r="Y19" s="198">
        <v>7.3999999999999996e-002</v>
      </c>
      <c r="Z19" s="198">
        <v>7.0000000000000007e-002</v>
      </c>
      <c r="AA19" s="198">
        <v>6.3e-002</v>
      </c>
      <c r="AB19" s="204">
        <v>4.7e-002</v>
      </c>
      <c r="AC19" s="204">
        <v>1.4e-002</v>
      </c>
      <c r="AD19" s="194"/>
      <c r="AF19" s="214" t="s">
        <v>53</v>
      </c>
      <c r="AG19" s="220" t="s">
        <v>67</v>
      </c>
      <c r="AJ19" s="228" t="s">
        <v>174</v>
      </c>
      <c r="AK19" s="234" t="s">
        <v>37</v>
      </c>
      <c r="AL19" s="240" t="s">
        <v>11</v>
      </c>
      <c r="AM19" s="246" t="s">
        <v>15</v>
      </c>
    </row>
    <row r="20" spans="1:39">
      <c r="A20" s="139" t="s">
        <v>29</v>
      </c>
      <c r="B20" s="146">
        <v>8.3000000000000004e-002</v>
      </c>
      <c r="C20" s="153">
        <v>6.e-002</v>
      </c>
      <c r="D20" s="157">
        <v>3.3000000000000002e-002</v>
      </c>
      <c r="E20" s="164">
        <v>0</v>
      </c>
      <c r="F20" s="146">
        <v>2.7e-002</v>
      </c>
      <c r="G20" s="173">
        <v>2.3e-002</v>
      </c>
      <c r="H20" s="164">
        <v>0</v>
      </c>
      <c r="I20" s="181">
        <v>1.6e-002</v>
      </c>
      <c r="J20" s="163">
        <v>0</v>
      </c>
      <c r="K20" s="191">
        <v>0.14000000000000001</v>
      </c>
      <c r="L20" s="198">
        <v>0.13600000000000001</v>
      </c>
      <c r="M20" s="198">
        <v>0.113</v>
      </c>
      <c r="N20" s="198">
        <v>9.e-002</v>
      </c>
      <c r="O20" s="198">
        <v>0.124</v>
      </c>
      <c r="P20" s="198">
        <v>0.11699999999999999</v>
      </c>
      <c r="Q20" s="198">
        <v>0.12000000000000001</v>
      </c>
      <c r="R20" s="198">
        <v>0.11299999999999999</v>
      </c>
      <c r="S20" s="198">
        <v>0.10099999999999999</v>
      </c>
      <c r="T20" s="198">
        <v>9.6999999999999989e-002</v>
      </c>
      <c r="U20" s="198">
        <v>9.e-002</v>
      </c>
      <c r="V20" s="198">
        <v>9.7000000000000003e-002</v>
      </c>
      <c r="W20" s="198">
        <v>8.6000000000000007e-002</v>
      </c>
      <c r="X20" s="198">
        <v>7.3999999999999996e-002</v>
      </c>
      <c r="Y20" s="198">
        <v>7.3999999999999996e-002</v>
      </c>
      <c r="Z20" s="198">
        <v>7.0000000000000007e-002</v>
      </c>
      <c r="AA20" s="198">
        <v>6.3e-002</v>
      </c>
      <c r="AB20" s="204">
        <v>4.7e-002</v>
      </c>
      <c r="AC20" s="204">
        <v>1.4e-002</v>
      </c>
      <c r="AD20" s="194"/>
      <c r="AF20" s="214" t="s">
        <v>29</v>
      </c>
      <c r="AG20" s="220" t="s">
        <v>18</v>
      </c>
      <c r="AJ20" s="228" t="s">
        <v>172</v>
      </c>
      <c r="AK20" s="234" t="s">
        <v>37</v>
      </c>
      <c r="AL20" s="240" t="s">
        <v>11</v>
      </c>
      <c r="AM20" s="246" t="s">
        <v>12</v>
      </c>
    </row>
    <row r="21" spans="1:39">
      <c r="A21" s="139" t="s">
        <v>57</v>
      </c>
      <c r="B21" s="146">
        <v>3.9e-002</v>
      </c>
      <c r="C21" s="153">
        <v>2.9000000000000001e-002</v>
      </c>
      <c r="D21" s="157">
        <v>1.6e-002</v>
      </c>
      <c r="E21" s="164">
        <v>0</v>
      </c>
      <c r="F21" s="146">
        <v>2.1000000000000001e-002</v>
      </c>
      <c r="G21" s="173">
        <v>1.7000000000000001e-002</v>
      </c>
      <c r="H21" s="164">
        <v>0</v>
      </c>
      <c r="I21" s="181">
        <v>8.0000000000000002e-003</v>
      </c>
      <c r="J21" s="163">
        <v>0</v>
      </c>
      <c r="K21" s="191">
        <v>7.5000000000000011e-002</v>
      </c>
      <c r="L21" s="198">
        <v>7.1000000000000008e-002</v>
      </c>
      <c r="M21" s="198">
        <v>5.3999999999999999e-002</v>
      </c>
      <c r="N21" s="198">
        <v>4.4000000000000004e-002</v>
      </c>
      <c r="O21" s="198">
        <v>6.7000000000000004e-002</v>
      </c>
      <c r="P21" s="198">
        <v>6.5000000000000002e-002</v>
      </c>
      <c r="Q21" s="198">
        <v>6.3e-002</v>
      </c>
      <c r="R21" s="198">
        <v>6.0999999999999999e-002</v>
      </c>
      <c r="S21" s="198">
        <v>5.7000000000000002e-002</v>
      </c>
      <c r="T21" s="198">
        <v>5.2999999999999999e-002</v>
      </c>
      <c r="U21" s="198">
        <v>5.2000000000000005e-002</v>
      </c>
      <c r="V21" s="198">
        <v>4.5999999999999999e-002</v>
      </c>
      <c r="W21" s="198">
        <v>4.8000000000000001e-002</v>
      </c>
      <c r="X21" s="198">
        <v>4.4000000000000004e-002</v>
      </c>
      <c r="Y21" s="198">
        <v>3.6000000000000004e-002</v>
      </c>
      <c r="Z21" s="198">
        <v>4.e-002</v>
      </c>
      <c r="AA21" s="198">
        <v>3.1e-002</v>
      </c>
      <c r="AB21" s="204">
        <v>2.3e-002</v>
      </c>
      <c r="AC21" s="204">
        <v>7.0000000000000001e-003</v>
      </c>
      <c r="AD21" s="194"/>
      <c r="AF21" s="214" t="s">
        <v>57</v>
      </c>
      <c r="AG21" s="220" t="s">
        <v>64</v>
      </c>
      <c r="AJ21" s="228" t="s">
        <v>179</v>
      </c>
      <c r="AK21" s="234" t="s">
        <v>42</v>
      </c>
      <c r="AL21" s="240" t="s">
        <v>11</v>
      </c>
      <c r="AM21" s="246" t="s">
        <v>15</v>
      </c>
    </row>
    <row r="22" spans="1:39" ht="19.5">
      <c r="A22" s="139" t="s">
        <v>3</v>
      </c>
      <c r="B22" s="146">
        <v>3.9e-002</v>
      </c>
      <c r="C22" s="153">
        <v>2.9000000000000001e-002</v>
      </c>
      <c r="D22" s="157">
        <v>1.6e-002</v>
      </c>
      <c r="E22" s="164">
        <v>0</v>
      </c>
      <c r="F22" s="146">
        <v>2.1000000000000001e-002</v>
      </c>
      <c r="G22" s="173">
        <v>1.7000000000000001e-002</v>
      </c>
      <c r="H22" s="164">
        <v>0</v>
      </c>
      <c r="I22" s="181">
        <v>8.0000000000000002e-003</v>
      </c>
      <c r="J22" s="163">
        <v>0</v>
      </c>
      <c r="K22" s="191">
        <v>7.5000000000000011e-002</v>
      </c>
      <c r="L22" s="198">
        <v>7.1000000000000008e-002</v>
      </c>
      <c r="M22" s="198">
        <v>5.3999999999999999e-002</v>
      </c>
      <c r="N22" s="198">
        <v>4.4000000000000004e-002</v>
      </c>
      <c r="O22" s="198">
        <v>6.7000000000000004e-002</v>
      </c>
      <c r="P22" s="198">
        <v>6.5000000000000002e-002</v>
      </c>
      <c r="Q22" s="198">
        <v>6.3e-002</v>
      </c>
      <c r="R22" s="198">
        <v>6.0999999999999999e-002</v>
      </c>
      <c r="S22" s="198">
        <v>5.7000000000000002e-002</v>
      </c>
      <c r="T22" s="198">
        <v>5.2999999999999999e-002</v>
      </c>
      <c r="U22" s="198">
        <v>5.2000000000000005e-002</v>
      </c>
      <c r="V22" s="198">
        <v>4.5999999999999999e-002</v>
      </c>
      <c r="W22" s="198">
        <v>4.8000000000000001e-002</v>
      </c>
      <c r="X22" s="198">
        <v>4.4000000000000004e-002</v>
      </c>
      <c r="Y22" s="198">
        <v>3.6000000000000004e-002</v>
      </c>
      <c r="Z22" s="198">
        <v>4.e-002</v>
      </c>
      <c r="AA22" s="198">
        <v>3.1e-002</v>
      </c>
      <c r="AB22" s="204">
        <v>2.3e-002</v>
      </c>
      <c r="AC22" s="204">
        <v>7.0000000000000001e-003</v>
      </c>
      <c r="AD22" s="194"/>
      <c r="AF22" s="214" t="s">
        <v>3</v>
      </c>
      <c r="AG22" s="220" t="s">
        <v>18</v>
      </c>
      <c r="AJ22" s="229" t="s">
        <v>182</v>
      </c>
      <c r="AK22" s="235" t="s">
        <v>42</v>
      </c>
      <c r="AL22" s="241" t="s">
        <v>11</v>
      </c>
      <c r="AM22" s="247" t="s">
        <v>12</v>
      </c>
    </row>
    <row r="23" spans="1:39">
      <c r="A23" s="139" t="s">
        <v>58</v>
      </c>
      <c r="B23" s="146">
        <v>2.5999999999999999e-002</v>
      </c>
      <c r="C23" s="153">
        <v>1.9e-002</v>
      </c>
      <c r="D23" s="157">
        <v>1.e-002</v>
      </c>
      <c r="E23" s="164">
        <v>0</v>
      </c>
      <c r="F23" s="146">
        <v>1.4999999999999999e-002</v>
      </c>
      <c r="G23" s="173">
        <v>1.0999999999999999e-002</v>
      </c>
      <c r="H23" s="164">
        <v>0</v>
      </c>
      <c r="I23" s="181">
        <v>5.0000000000000001e-003</v>
      </c>
      <c r="J23" s="163">
        <v>0</v>
      </c>
      <c r="K23" s="191">
        <v>5.099999999999999e-002</v>
      </c>
      <c r="L23" s="198">
        <v>4.6999999999999993e-002</v>
      </c>
      <c r="M23" s="198">
        <v>3.5999999999999997e-002</v>
      </c>
      <c r="N23" s="198">
        <v>2.9000000000000001e-002</v>
      </c>
      <c r="O23" s="198">
        <v>4.5999999999999992e-002</v>
      </c>
      <c r="P23" s="198">
        <v>4.3999999999999997e-002</v>
      </c>
      <c r="Q23" s="198">
        <v>4.1999999999999996e-002</v>
      </c>
      <c r="R23" s="198">
        <v>3.9999999999999994e-002</v>
      </c>
      <c r="S23" s="198">
        <v>3.9e-002</v>
      </c>
      <c r="T23" s="198">
        <v>3.4999999999999996e-002</v>
      </c>
      <c r="U23" s="198">
        <v>3.5000000000000003e-002</v>
      </c>
      <c r="V23" s="198">
        <v>3.1e-002</v>
      </c>
      <c r="W23" s="198">
        <v>3.1e-002</v>
      </c>
      <c r="X23" s="198">
        <v>3.0000000000000002e-002</v>
      </c>
      <c r="Y23" s="198">
        <v>2.4e-002</v>
      </c>
      <c r="Z23" s="198">
        <v>2.5999999999999999e-002</v>
      </c>
      <c r="AA23" s="198">
        <v>2.e-002</v>
      </c>
      <c r="AB23" s="204">
        <v>1.4999999999999999e-002</v>
      </c>
      <c r="AC23" s="204">
        <v>5.0000000000000001e-003</v>
      </c>
      <c r="AD23" s="194"/>
      <c r="AF23" s="214" t="s">
        <v>58</v>
      </c>
      <c r="AG23" s="220" t="s">
        <v>18</v>
      </c>
    </row>
    <row r="24" spans="1:39">
      <c r="A24" s="139" t="s">
        <v>60</v>
      </c>
      <c r="B24" s="146">
        <v>2.5999999999999999e-002</v>
      </c>
      <c r="C24" s="153">
        <v>1.9e-002</v>
      </c>
      <c r="D24" s="157">
        <v>1.e-002</v>
      </c>
      <c r="E24" s="164">
        <v>0</v>
      </c>
      <c r="F24" s="146">
        <v>1.4999999999999999e-002</v>
      </c>
      <c r="G24" s="173">
        <v>1.0999999999999999e-002</v>
      </c>
      <c r="H24" s="164">
        <v>0</v>
      </c>
      <c r="I24" s="181">
        <v>5.0000000000000001e-003</v>
      </c>
      <c r="J24" s="163">
        <v>0</v>
      </c>
      <c r="K24" s="191">
        <v>5.099999999999999e-002</v>
      </c>
      <c r="L24" s="198">
        <v>4.6999999999999993e-002</v>
      </c>
      <c r="M24" s="198">
        <v>3.5999999999999997e-002</v>
      </c>
      <c r="N24" s="198">
        <v>2.9000000000000001e-002</v>
      </c>
      <c r="O24" s="198">
        <v>4.5999999999999992e-002</v>
      </c>
      <c r="P24" s="198">
        <v>4.3999999999999997e-002</v>
      </c>
      <c r="Q24" s="198">
        <v>4.1999999999999996e-002</v>
      </c>
      <c r="R24" s="198">
        <v>3.9999999999999994e-002</v>
      </c>
      <c r="S24" s="198">
        <v>3.9e-002</v>
      </c>
      <c r="T24" s="198">
        <v>3.4999999999999996e-002</v>
      </c>
      <c r="U24" s="198">
        <v>3.5000000000000003e-002</v>
      </c>
      <c r="V24" s="198">
        <v>3.1e-002</v>
      </c>
      <c r="W24" s="198">
        <v>3.1e-002</v>
      </c>
      <c r="X24" s="198">
        <v>3.0000000000000002e-002</v>
      </c>
      <c r="Y24" s="198">
        <v>2.4e-002</v>
      </c>
      <c r="Z24" s="198">
        <v>2.5999999999999999e-002</v>
      </c>
      <c r="AA24" s="198">
        <v>2.e-002</v>
      </c>
      <c r="AB24" s="204">
        <v>1.4999999999999999e-002</v>
      </c>
      <c r="AC24" s="204">
        <v>5.0000000000000001e-003</v>
      </c>
      <c r="AD24" s="194"/>
      <c r="AF24" s="214" t="s">
        <v>60</v>
      </c>
      <c r="AG24" s="220" t="s">
        <v>64</v>
      </c>
    </row>
    <row r="25" spans="1:39" ht="19.5">
      <c r="A25" s="140" t="s">
        <v>61</v>
      </c>
      <c r="B25" s="147">
        <v>2.5999999999999999e-002</v>
      </c>
      <c r="C25" s="154">
        <v>1.9e-002</v>
      </c>
      <c r="D25" s="158">
        <v>1.e-002</v>
      </c>
      <c r="E25" s="165">
        <v>0</v>
      </c>
      <c r="F25" s="169">
        <v>1.4999999999999999e-002</v>
      </c>
      <c r="G25" s="174">
        <v>1.0999999999999999e-002</v>
      </c>
      <c r="H25" s="165">
        <v>0</v>
      </c>
      <c r="I25" s="182">
        <v>5.0000000000000001e-003</v>
      </c>
      <c r="J25" s="187">
        <v>0</v>
      </c>
      <c r="K25" s="192">
        <v>5.099999999999999e-002</v>
      </c>
      <c r="L25" s="199">
        <v>4.6999999999999993e-002</v>
      </c>
      <c r="M25" s="199">
        <v>3.5999999999999997e-002</v>
      </c>
      <c r="N25" s="199">
        <v>2.9000000000000001e-002</v>
      </c>
      <c r="O25" s="199">
        <v>4.5999999999999992e-002</v>
      </c>
      <c r="P25" s="199">
        <v>4.3999999999999997e-002</v>
      </c>
      <c r="Q25" s="199">
        <v>4.1999999999999996e-002</v>
      </c>
      <c r="R25" s="199">
        <v>3.9999999999999994e-002</v>
      </c>
      <c r="S25" s="199">
        <v>3.9e-002</v>
      </c>
      <c r="T25" s="199">
        <v>3.4999999999999996e-002</v>
      </c>
      <c r="U25" s="199">
        <v>3.5000000000000003e-002</v>
      </c>
      <c r="V25" s="199">
        <v>3.1e-002</v>
      </c>
      <c r="W25" s="199">
        <v>3.1e-002</v>
      </c>
      <c r="X25" s="199">
        <v>3.0000000000000002e-002</v>
      </c>
      <c r="Y25" s="199">
        <v>2.4e-002</v>
      </c>
      <c r="Z25" s="199">
        <v>2.5999999999999999e-002</v>
      </c>
      <c r="AA25" s="199">
        <v>2.e-002</v>
      </c>
      <c r="AB25" s="205">
        <v>1.4999999999999999e-002</v>
      </c>
      <c r="AC25" s="205">
        <v>5.0000000000000001e-003</v>
      </c>
      <c r="AD25" s="194"/>
      <c r="AF25" s="214" t="s">
        <v>61</v>
      </c>
      <c r="AG25" s="220" t="s">
        <v>18</v>
      </c>
    </row>
    <row r="26" spans="1:39">
      <c r="A26" s="141" t="s">
        <v>62</v>
      </c>
      <c r="B26" s="148">
        <v>0.13700000000000001</v>
      </c>
      <c r="C26" s="155">
        <v>0.1</v>
      </c>
      <c r="D26" s="159">
        <v>5.5e-002</v>
      </c>
      <c r="E26" s="166">
        <v>0</v>
      </c>
      <c r="F26" s="148">
        <v>6.3e-002</v>
      </c>
      <c r="G26" s="175">
        <v>4.2000000000000003e-002</v>
      </c>
      <c r="H26" s="166">
        <v>0</v>
      </c>
      <c r="I26" s="183">
        <v>2.4e-002</v>
      </c>
      <c r="J26" s="166">
        <v>0</v>
      </c>
      <c r="K26" s="193">
        <v>0.245</v>
      </c>
      <c r="L26" s="200">
        <v>0.224</v>
      </c>
      <c r="M26" s="200">
        <v>0.182</v>
      </c>
      <c r="N26" s="200">
        <v>0.14499999999999999</v>
      </c>
      <c r="O26" s="200">
        <v>0.221</v>
      </c>
      <c r="P26" s="200">
        <v>0.20799999999999999</v>
      </c>
      <c r="Q26" s="200">
        <v>0.2</v>
      </c>
      <c r="R26" s="200">
        <v>0.187</v>
      </c>
      <c r="S26" s="200">
        <v>0.184</v>
      </c>
      <c r="T26" s="200">
        <v>0.16300000000000001</v>
      </c>
      <c r="U26" s="200">
        <v>0.16299999999999998</v>
      </c>
      <c r="V26" s="200">
        <v>0.158</v>
      </c>
      <c r="W26" s="200">
        <v>0.14199999999999999</v>
      </c>
      <c r="X26" s="200">
        <v>0.13899999999999998</v>
      </c>
      <c r="Y26" s="200">
        <v>0.12100000000000001</v>
      </c>
      <c r="Z26" s="200">
        <v>0.11800000000000001</v>
      </c>
      <c r="AA26" s="200">
        <v>0.1</v>
      </c>
      <c r="AB26" s="206">
        <v>7.5999999999999998e-002</v>
      </c>
      <c r="AC26" s="206">
        <v>2.1000000000000001e-002</v>
      </c>
      <c r="AD26" s="194"/>
      <c r="AF26" s="214" t="s">
        <v>62</v>
      </c>
      <c r="AG26" s="221" t="s">
        <v>35</v>
      </c>
    </row>
    <row r="27" spans="1:39" ht="19.5">
      <c r="A27" s="140" t="s">
        <v>33</v>
      </c>
      <c r="B27" s="147">
        <v>5.8999999999999997e-002</v>
      </c>
      <c r="C27" s="154">
        <v>4.2999999999999997e-002</v>
      </c>
      <c r="D27" s="158">
        <v>2.3e-002</v>
      </c>
      <c r="E27" s="167">
        <v>0</v>
      </c>
      <c r="F27" s="147">
        <v>1.2e-002</v>
      </c>
      <c r="G27" s="176">
        <v>1.e-002</v>
      </c>
      <c r="H27" s="167">
        <v>0</v>
      </c>
      <c r="I27" s="184">
        <v>1.0999999999999999e-002</v>
      </c>
      <c r="J27" s="167">
        <v>0</v>
      </c>
      <c r="K27" s="192">
        <v>9.1999999999999985e-002</v>
      </c>
      <c r="L27" s="199">
        <v>8.9999999999999983e-002</v>
      </c>
      <c r="M27" s="199">
        <v>7.9999999999999988e-002</v>
      </c>
      <c r="N27" s="199">
        <v>6.3999999999999987e-002</v>
      </c>
      <c r="O27" s="199">
        <v>8.0999999999999989e-002</v>
      </c>
      <c r="P27" s="199">
        <v>7.5999999999999984e-002</v>
      </c>
      <c r="Q27" s="199">
        <v>7.8999999999999987e-002</v>
      </c>
      <c r="R27" s="199">
        <v>7.3999999999999996e-002</v>
      </c>
      <c r="S27" s="199">
        <v>6.4999999999999988e-002</v>
      </c>
      <c r="T27" s="199">
        <v>6.3e-002</v>
      </c>
      <c r="U27" s="199">
        <v>5.6000000000000001e-002</v>
      </c>
      <c r="V27" s="199">
        <v>6.8999999999999992e-002</v>
      </c>
      <c r="W27" s="199">
        <v>5.3999999999999999e-002</v>
      </c>
      <c r="X27" s="199">
        <v>4.5000000000000005e-002</v>
      </c>
      <c r="Y27" s="199">
        <v>5.2999999999999999e-002</v>
      </c>
      <c r="Z27" s="199">
        <v>4.3000000000000003e-002</v>
      </c>
      <c r="AA27" s="199">
        <v>4.4000000000000004e-002</v>
      </c>
      <c r="AB27" s="205">
        <v>3.3000000000000002e-002</v>
      </c>
      <c r="AC27" s="205">
        <v>1.e-002</v>
      </c>
      <c r="AD27" s="194"/>
      <c r="AF27" s="215" t="s">
        <v>33</v>
      </c>
      <c r="AG27" s="222" t="s">
        <v>68</v>
      </c>
    </row>
    <row r="28" spans="1:39"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</row>
    <row r="29" spans="1:39" ht="18.75" customHeight="1"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</row>
    <row r="30" spans="1:39" ht="18.75" customHeight="1"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</row>
    <row r="31" spans="1:39"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</row>
    <row r="32" spans="1:39"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</row>
    <row r="33" spans="11:30"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</row>
    <row r="34" spans="11:30"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</row>
    <row r="35" spans="11:30"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</row>
    <row r="36" spans="11:30"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</row>
    <row r="37" spans="11:30"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</row>
    <row r="38" spans="11:30"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</row>
    <row r="39" spans="11:30"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</row>
  </sheetData>
  <mergeCells count="13">
    <mergeCell ref="B2:E2"/>
    <mergeCell ref="F2:H2"/>
    <mergeCell ref="K2:AB2"/>
    <mergeCell ref="B3:E3"/>
    <mergeCell ref="F3:H3"/>
    <mergeCell ref="K3:AB3"/>
    <mergeCell ref="A2:A4"/>
    <mergeCell ref="I2:J3"/>
    <mergeCell ref="AC2:AC4"/>
    <mergeCell ref="AF2:AF4"/>
    <mergeCell ref="AG2:AG4"/>
    <mergeCell ref="AJ2:AJ4"/>
    <mergeCell ref="AK2:AM4"/>
  </mergeCells>
  <phoneticPr fontId="2"/>
  <dataValidations count="1">
    <dataValidation type="list" allowBlank="1" showDropDown="0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Width="1" fitToHeight="0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248" customWidth="1"/>
    <col min="5" max="5" width="30.625" style="248" customWidth="1"/>
    <col min="6" max="6" width="14" style="248" customWidth="1"/>
    <col min="7" max="7" width="12.5" style="248" customWidth="1"/>
    <col min="8" max="8" width="35.375" style="249" customWidth="1"/>
    <col min="9" max="9" width="12.5" style="248" customWidth="1"/>
    <col min="10" max="10" width="33.5" style="250" customWidth="1"/>
    <col min="11" max="11" width="12.5" style="248" customWidth="1"/>
    <col min="12" max="12" width="35.5" style="251" customWidth="1"/>
    <col min="13" max="13" width="35" customWidth="1"/>
    <col min="14" max="19" width="30.125" customWidth="1"/>
  </cols>
  <sheetData>
    <row r="2" spans="2:19">
      <c r="B2" s="252" t="s">
        <v>10</v>
      </c>
      <c r="C2" s="255"/>
      <c r="D2" s="255"/>
      <c r="E2" s="255"/>
      <c r="F2" s="255"/>
      <c r="G2" s="255"/>
      <c r="H2" s="264"/>
      <c r="I2" s="255"/>
      <c r="J2" s="273"/>
      <c r="K2" s="255"/>
      <c r="L2" s="280"/>
      <c r="M2" s="254"/>
      <c r="N2" s="254"/>
      <c r="O2" s="254"/>
      <c r="P2" s="254"/>
      <c r="Q2" s="254"/>
      <c r="R2" s="254"/>
      <c r="S2" s="254"/>
    </row>
    <row r="3" spans="2:19" ht="18.75" customHeight="1">
      <c r="B3" s="253" t="s">
        <v>25</v>
      </c>
      <c r="C3" s="240" t="s">
        <v>27</v>
      </c>
      <c r="D3" s="240" t="s">
        <v>9</v>
      </c>
      <c r="E3" s="240" t="s">
        <v>34</v>
      </c>
      <c r="F3" s="257" t="s">
        <v>98</v>
      </c>
      <c r="G3" s="240" t="s">
        <v>105</v>
      </c>
      <c r="H3" s="240"/>
      <c r="I3" s="240" t="s">
        <v>106</v>
      </c>
      <c r="J3" s="240"/>
      <c r="K3" s="240" t="s">
        <v>108</v>
      </c>
      <c r="L3" s="240"/>
      <c r="M3" s="288" t="s">
        <v>85</v>
      </c>
      <c r="N3" s="288" t="s">
        <v>86</v>
      </c>
      <c r="O3" s="288" t="s">
        <v>70</v>
      </c>
      <c r="P3" s="288" t="s">
        <v>87</v>
      </c>
      <c r="Q3" s="288" t="s">
        <v>88</v>
      </c>
      <c r="R3" s="288" t="s">
        <v>8</v>
      </c>
      <c r="S3" s="288" t="s">
        <v>89</v>
      </c>
    </row>
    <row r="4" spans="2:19">
      <c r="B4" s="253"/>
      <c r="C4" s="240"/>
      <c r="D4" s="240"/>
      <c r="E4" s="240"/>
      <c r="F4" s="258"/>
      <c r="G4" s="240"/>
      <c r="H4" s="240"/>
      <c r="I4" s="240"/>
      <c r="J4" s="240"/>
      <c r="K4" s="240"/>
      <c r="L4" s="240"/>
      <c r="M4" s="288"/>
      <c r="N4" s="288"/>
      <c r="O4" s="288"/>
      <c r="P4" s="288"/>
      <c r="Q4" s="288"/>
      <c r="R4" s="288"/>
      <c r="S4" s="288"/>
    </row>
    <row r="5" spans="2:19">
      <c r="B5" s="253"/>
      <c r="C5" s="240"/>
      <c r="D5" s="240"/>
      <c r="E5" s="240"/>
      <c r="F5" s="239"/>
      <c r="G5" s="240"/>
      <c r="H5" s="240"/>
      <c r="I5" s="240"/>
      <c r="J5" s="240"/>
      <c r="K5" s="240"/>
      <c r="L5" s="240"/>
      <c r="M5" s="288"/>
      <c r="N5" s="288"/>
      <c r="O5" s="288"/>
      <c r="P5" s="288"/>
      <c r="Q5" s="288"/>
      <c r="R5" s="288"/>
      <c r="S5" s="288"/>
    </row>
    <row r="6" spans="2:19" ht="48" customHeight="1">
      <c r="B6" s="253" t="s">
        <v>5</v>
      </c>
      <c r="C6" s="240" t="s">
        <v>43</v>
      </c>
      <c r="D6" s="256" t="s">
        <v>15</v>
      </c>
      <c r="E6" s="256" t="str">
        <f t="shared" ref="E6:E23" si="0">B6&amp;C6&amp;D6</f>
        <v>処遇加算Ⅰ特定加算Ⅰベア加算</v>
      </c>
      <c r="F6" s="256" t="s">
        <v>143</v>
      </c>
      <c r="G6" s="259" t="s">
        <v>143</v>
      </c>
      <c r="H6" s="265" t="s">
        <v>144</v>
      </c>
      <c r="I6" s="259"/>
      <c r="J6" s="267" t="s">
        <v>130</v>
      </c>
      <c r="K6" s="259"/>
      <c r="L6" s="281" t="s">
        <v>130</v>
      </c>
      <c r="M6" s="289" t="s">
        <v>69</v>
      </c>
      <c r="N6" s="289" t="s">
        <v>69</v>
      </c>
      <c r="O6" s="289" t="s">
        <v>69</v>
      </c>
      <c r="P6" s="289" t="s">
        <v>69</v>
      </c>
      <c r="Q6" s="289" t="s">
        <v>69</v>
      </c>
      <c r="R6" s="289" t="s">
        <v>69</v>
      </c>
      <c r="S6" s="289" t="s">
        <v>69</v>
      </c>
    </row>
    <row r="7" spans="2:19" ht="48" customHeight="1">
      <c r="B7" s="253" t="s">
        <v>5</v>
      </c>
      <c r="C7" s="240" t="s">
        <v>43</v>
      </c>
      <c r="D7" s="256" t="s">
        <v>12</v>
      </c>
      <c r="E7" s="256" t="str">
        <f t="shared" si="0"/>
        <v>処遇加算Ⅰ特定加算Ⅰベア加算なし</v>
      </c>
      <c r="F7" s="256" t="s">
        <v>184</v>
      </c>
      <c r="G7" s="259" t="s">
        <v>143</v>
      </c>
      <c r="H7" s="265" t="s">
        <v>145</v>
      </c>
      <c r="I7" s="259" t="s">
        <v>146</v>
      </c>
      <c r="J7" s="267" t="s">
        <v>147</v>
      </c>
      <c r="K7" s="261"/>
      <c r="L7" s="282"/>
      <c r="M7" s="289" t="s">
        <v>90</v>
      </c>
      <c r="N7" s="289" t="s">
        <v>69</v>
      </c>
      <c r="O7" s="289" t="s">
        <v>69</v>
      </c>
      <c r="P7" s="289" t="s">
        <v>69</v>
      </c>
      <c r="Q7" s="289" t="s">
        <v>69</v>
      </c>
      <c r="R7" s="289" t="s">
        <v>69</v>
      </c>
      <c r="S7" s="289" t="s">
        <v>69</v>
      </c>
    </row>
    <row r="8" spans="2:19" ht="48" customHeight="1">
      <c r="B8" s="253" t="s">
        <v>37</v>
      </c>
      <c r="C8" s="240" t="s">
        <v>43</v>
      </c>
      <c r="D8" s="256" t="s">
        <v>15</v>
      </c>
      <c r="E8" s="256" t="str">
        <f t="shared" si="0"/>
        <v>処遇加算Ⅱ特定加算Ⅰベア加算</v>
      </c>
      <c r="F8" s="259" t="s">
        <v>79</v>
      </c>
      <c r="G8" s="259" t="s">
        <v>143</v>
      </c>
      <c r="H8" s="266" t="s">
        <v>148</v>
      </c>
      <c r="I8" s="259" t="s">
        <v>79</v>
      </c>
      <c r="J8" s="274" t="s">
        <v>149</v>
      </c>
      <c r="K8" s="279"/>
      <c r="L8" s="283"/>
      <c r="M8" s="290" t="s">
        <v>69</v>
      </c>
      <c r="N8" s="289" t="s">
        <v>69</v>
      </c>
      <c r="O8" s="289" t="s">
        <v>69</v>
      </c>
      <c r="P8" s="289" t="s">
        <v>45</v>
      </c>
      <c r="Q8" s="289" t="s">
        <v>69</v>
      </c>
      <c r="R8" s="289" t="s">
        <v>69</v>
      </c>
      <c r="S8" s="289" t="s">
        <v>69</v>
      </c>
    </row>
    <row r="9" spans="2:19" ht="48" customHeight="1">
      <c r="B9" s="253" t="s">
        <v>37</v>
      </c>
      <c r="C9" s="240" t="s">
        <v>43</v>
      </c>
      <c r="D9" s="256" t="s">
        <v>12</v>
      </c>
      <c r="E9" s="256" t="str">
        <f t="shared" si="0"/>
        <v>処遇加算Ⅱ特定加算Ⅰベア加算なし</v>
      </c>
      <c r="F9" s="259" t="s">
        <v>152</v>
      </c>
      <c r="G9" s="259" t="s">
        <v>143</v>
      </c>
      <c r="H9" s="265" t="s">
        <v>150</v>
      </c>
      <c r="I9" s="259" t="s">
        <v>146</v>
      </c>
      <c r="J9" s="275" t="s">
        <v>131</v>
      </c>
      <c r="K9" s="262" t="s">
        <v>152</v>
      </c>
      <c r="L9" s="284" t="s">
        <v>154</v>
      </c>
      <c r="M9" s="289" t="s">
        <v>90</v>
      </c>
      <c r="N9" s="289" t="s">
        <v>69</v>
      </c>
      <c r="O9" s="289" t="s">
        <v>69</v>
      </c>
      <c r="P9" s="289" t="s">
        <v>45</v>
      </c>
      <c r="Q9" s="289" t="s">
        <v>69</v>
      </c>
      <c r="R9" s="289" t="s">
        <v>69</v>
      </c>
      <c r="S9" s="289" t="s">
        <v>69</v>
      </c>
    </row>
    <row r="10" spans="2:19" ht="48" customHeight="1">
      <c r="B10" s="253" t="s">
        <v>42</v>
      </c>
      <c r="C10" s="240" t="s">
        <v>43</v>
      </c>
      <c r="D10" s="256" t="s">
        <v>15</v>
      </c>
      <c r="E10" s="256" t="str">
        <f t="shared" si="0"/>
        <v>処遇加算Ⅲ特定加算Ⅰベア加算</v>
      </c>
      <c r="F10" s="259" t="s">
        <v>155</v>
      </c>
      <c r="G10" s="259" t="s">
        <v>143</v>
      </c>
      <c r="H10" s="265" t="s">
        <v>132</v>
      </c>
      <c r="I10" s="259" t="s">
        <v>155</v>
      </c>
      <c r="J10" s="274" t="s">
        <v>156</v>
      </c>
      <c r="K10" s="279"/>
      <c r="L10" s="283"/>
      <c r="M10" s="290" t="s">
        <v>69</v>
      </c>
      <c r="N10" s="289" t="s">
        <v>112</v>
      </c>
      <c r="O10" s="289" t="s">
        <v>104</v>
      </c>
      <c r="P10" s="289" t="s">
        <v>69</v>
      </c>
      <c r="Q10" s="289" t="s">
        <v>69</v>
      </c>
      <c r="R10" s="289" t="s">
        <v>69</v>
      </c>
      <c r="S10" s="289" t="s">
        <v>69</v>
      </c>
    </row>
    <row r="11" spans="2:19" ht="48" customHeight="1">
      <c r="B11" s="253" t="s">
        <v>42</v>
      </c>
      <c r="C11" s="240" t="s">
        <v>43</v>
      </c>
      <c r="D11" s="256" t="s">
        <v>12</v>
      </c>
      <c r="E11" s="256" t="str">
        <f t="shared" si="0"/>
        <v>処遇加算Ⅲ特定加算Ⅰベア加算なし</v>
      </c>
      <c r="F11" s="259" t="s">
        <v>157</v>
      </c>
      <c r="G11" s="259" t="s">
        <v>143</v>
      </c>
      <c r="H11" s="265" t="s">
        <v>153</v>
      </c>
      <c r="I11" s="259" t="s">
        <v>146</v>
      </c>
      <c r="J11" s="275" t="s">
        <v>133</v>
      </c>
      <c r="K11" s="262" t="s">
        <v>157</v>
      </c>
      <c r="L11" s="285" t="s">
        <v>103</v>
      </c>
      <c r="M11" s="289" t="s">
        <v>90</v>
      </c>
      <c r="N11" s="289" t="s">
        <v>112</v>
      </c>
      <c r="O11" s="289" t="s">
        <v>104</v>
      </c>
      <c r="P11" s="289" t="s">
        <v>69</v>
      </c>
      <c r="Q11" s="289" t="s">
        <v>69</v>
      </c>
      <c r="R11" s="289" t="s">
        <v>69</v>
      </c>
      <c r="S11" s="289" t="s">
        <v>69</v>
      </c>
    </row>
    <row r="12" spans="2:19" ht="48" customHeight="1">
      <c r="B12" s="253" t="s">
        <v>5</v>
      </c>
      <c r="C12" s="240" t="s">
        <v>0</v>
      </c>
      <c r="D12" s="256" t="s">
        <v>15</v>
      </c>
      <c r="E12" s="256" t="str">
        <f t="shared" si="0"/>
        <v>処遇加算Ⅰ特定加算Ⅱベア加算</v>
      </c>
      <c r="F12" s="256" t="s">
        <v>134</v>
      </c>
      <c r="G12" s="259" t="s">
        <v>107</v>
      </c>
      <c r="H12" s="265" t="s">
        <v>158</v>
      </c>
      <c r="I12" s="259"/>
      <c r="J12" s="275"/>
      <c r="K12" s="262"/>
      <c r="L12" s="284"/>
      <c r="M12" s="290" t="s">
        <v>69</v>
      </c>
      <c r="N12" s="289" t="s">
        <v>69</v>
      </c>
      <c r="O12" s="289" t="s">
        <v>69</v>
      </c>
      <c r="P12" s="289" t="s">
        <v>69</v>
      </c>
      <c r="Q12" s="289" t="s">
        <v>69</v>
      </c>
      <c r="R12" s="289" t="s">
        <v>69</v>
      </c>
      <c r="S12" s="289" t="s">
        <v>69</v>
      </c>
    </row>
    <row r="13" spans="2:19" ht="48" customHeight="1">
      <c r="B13" s="253" t="s">
        <v>5</v>
      </c>
      <c r="C13" s="240" t="s">
        <v>0</v>
      </c>
      <c r="D13" s="256" t="s">
        <v>12</v>
      </c>
      <c r="E13" s="256" t="str">
        <f t="shared" si="0"/>
        <v>処遇加算Ⅰ特定加算Ⅱベア加算なし</v>
      </c>
      <c r="F13" s="256" t="s">
        <v>135</v>
      </c>
      <c r="G13" s="259" t="s">
        <v>107</v>
      </c>
      <c r="H13" s="265" t="s">
        <v>151</v>
      </c>
      <c r="I13" s="259" t="s">
        <v>14</v>
      </c>
      <c r="J13" s="276" t="s">
        <v>136</v>
      </c>
      <c r="K13" s="262"/>
      <c r="L13" s="284"/>
      <c r="M13" s="289" t="s">
        <v>90</v>
      </c>
      <c r="N13" s="289" t="s">
        <v>69</v>
      </c>
      <c r="O13" s="289" t="s">
        <v>69</v>
      </c>
      <c r="P13" s="289" t="s">
        <v>69</v>
      </c>
      <c r="Q13" s="289" t="s">
        <v>69</v>
      </c>
      <c r="R13" s="289" t="s">
        <v>69</v>
      </c>
      <c r="S13" s="289" t="s">
        <v>69</v>
      </c>
    </row>
    <row r="14" spans="2:19" ht="48" customHeight="1">
      <c r="B14" s="253" t="s">
        <v>37</v>
      </c>
      <c r="C14" s="240" t="s">
        <v>0</v>
      </c>
      <c r="D14" s="256" t="s">
        <v>15</v>
      </c>
      <c r="E14" s="256" t="str">
        <f t="shared" si="0"/>
        <v>処遇加算Ⅱ特定加算Ⅱベア加算</v>
      </c>
      <c r="F14" s="259" t="s">
        <v>160</v>
      </c>
      <c r="G14" s="259" t="s">
        <v>107</v>
      </c>
      <c r="H14" s="267" t="s">
        <v>148</v>
      </c>
      <c r="I14" s="259" t="s">
        <v>160</v>
      </c>
      <c r="J14" s="274" t="s">
        <v>122</v>
      </c>
      <c r="K14" s="279"/>
      <c r="L14" s="283"/>
      <c r="M14" s="289" t="s">
        <v>69</v>
      </c>
      <c r="N14" s="289" t="s">
        <v>69</v>
      </c>
      <c r="O14" s="289" t="s">
        <v>69</v>
      </c>
      <c r="P14" s="289" t="s">
        <v>45</v>
      </c>
      <c r="Q14" s="289" t="s">
        <v>69</v>
      </c>
      <c r="R14" s="289" t="s">
        <v>69</v>
      </c>
      <c r="S14" s="289" t="s">
        <v>69</v>
      </c>
    </row>
    <row r="15" spans="2:19" ht="48" customHeight="1">
      <c r="B15" s="253" t="s">
        <v>37</v>
      </c>
      <c r="C15" s="240" t="s">
        <v>0</v>
      </c>
      <c r="D15" s="256" t="s">
        <v>12</v>
      </c>
      <c r="E15" s="256" t="str">
        <f t="shared" si="0"/>
        <v>処遇加算Ⅱ特定加算Ⅱベア加算なし</v>
      </c>
      <c r="F15" s="259" t="s">
        <v>161</v>
      </c>
      <c r="G15" s="259" t="s">
        <v>107</v>
      </c>
      <c r="H15" s="265" t="s">
        <v>137</v>
      </c>
      <c r="I15" s="259" t="s">
        <v>14</v>
      </c>
      <c r="J15" s="275" t="s">
        <v>138</v>
      </c>
      <c r="K15" s="262" t="s">
        <v>161</v>
      </c>
      <c r="L15" s="284" t="s">
        <v>48</v>
      </c>
      <c r="M15" s="289" t="s">
        <v>90</v>
      </c>
      <c r="N15" s="289" t="s">
        <v>69</v>
      </c>
      <c r="O15" s="289" t="s">
        <v>69</v>
      </c>
      <c r="P15" s="289" t="s">
        <v>45</v>
      </c>
      <c r="Q15" s="289" t="s">
        <v>69</v>
      </c>
      <c r="R15" s="289" t="s">
        <v>69</v>
      </c>
      <c r="S15" s="289" t="s">
        <v>69</v>
      </c>
    </row>
    <row r="16" spans="2:19" ht="48" customHeight="1">
      <c r="B16" s="253" t="s">
        <v>42</v>
      </c>
      <c r="C16" s="240" t="s">
        <v>0</v>
      </c>
      <c r="D16" s="256" t="s">
        <v>15</v>
      </c>
      <c r="E16" s="256" t="str">
        <f t="shared" si="0"/>
        <v>処遇加算Ⅲ特定加算Ⅱベア加算</v>
      </c>
      <c r="F16" s="259" t="s">
        <v>162</v>
      </c>
      <c r="G16" s="259" t="s">
        <v>107</v>
      </c>
      <c r="H16" s="267" t="s">
        <v>139</v>
      </c>
      <c r="I16" s="259" t="s">
        <v>162</v>
      </c>
      <c r="J16" s="276" t="s">
        <v>163</v>
      </c>
      <c r="K16" s="279"/>
      <c r="L16" s="283"/>
      <c r="M16" s="290" t="s">
        <v>69</v>
      </c>
      <c r="N16" s="289" t="s">
        <v>112</v>
      </c>
      <c r="O16" s="289" t="s">
        <v>104</v>
      </c>
      <c r="P16" s="289" t="s">
        <v>69</v>
      </c>
      <c r="Q16" s="289" t="s">
        <v>69</v>
      </c>
      <c r="R16" s="289" t="s">
        <v>69</v>
      </c>
      <c r="S16" s="289" t="s">
        <v>69</v>
      </c>
    </row>
    <row r="17" spans="2:19" ht="48" customHeight="1">
      <c r="B17" s="253" t="s">
        <v>42</v>
      </c>
      <c r="C17" s="240" t="s">
        <v>0</v>
      </c>
      <c r="D17" s="256" t="s">
        <v>12</v>
      </c>
      <c r="E17" s="256" t="str">
        <f t="shared" si="0"/>
        <v>処遇加算Ⅲ特定加算Ⅱベア加算なし</v>
      </c>
      <c r="F17" s="259" t="s">
        <v>165</v>
      </c>
      <c r="G17" s="261" t="s">
        <v>107</v>
      </c>
      <c r="H17" s="268" t="s">
        <v>59</v>
      </c>
      <c r="I17" s="259" t="s">
        <v>162</v>
      </c>
      <c r="J17" s="267" t="s">
        <v>164</v>
      </c>
      <c r="K17" s="263" t="s">
        <v>165</v>
      </c>
      <c r="L17" s="286" t="s">
        <v>159</v>
      </c>
      <c r="M17" s="289" t="s">
        <v>90</v>
      </c>
      <c r="N17" s="289" t="s">
        <v>112</v>
      </c>
      <c r="O17" s="289" t="s">
        <v>104</v>
      </c>
      <c r="P17" s="289" t="s">
        <v>69</v>
      </c>
      <c r="Q17" s="289" t="s">
        <v>69</v>
      </c>
      <c r="R17" s="289" t="s">
        <v>69</v>
      </c>
      <c r="S17" s="289" t="s">
        <v>69</v>
      </c>
    </row>
    <row r="18" spans="2:19" ht="48" customHeight="1">
      <c r="B18" s="253" t="s">
        <v>5</v>
      </c>
      <c r="C18" s="240" t="s">
        <v>11</v>
      </c>
      <c r="D18" s="256" t="s">
        <v>15</v>
      </c>
      <c r="E18" s="256" t="str">
        <f t="shared" si="0"/>
        <v>処遇加算Ⅰ特定加算なしベア加算</v>
      </c>
      <c r="F18" s="260" t="s">
        <v>124</v>
      </c>
      <c r="G18" s="261" t="s">
        <v>107</v>
      </c>
      <c r="H18" s="269" t="s">
        <v>166</v>
      </c>
      <c r="I18" s="272" t="s">
        <v>124</v>
      </c>
      <c r="J18" s="265" t="s">
        <v>167</v>
      </c>
      <c r="K18" s="259"/>
      <c r="L18" s="281"/>
      <c r="M18" s="290" t="s">
        <v>69</v>
      </c>
      <c r="N18" s="289" t="s">
        <v>69</v>
      </c>
      <c r="O18" s="289" t="s">
        <v>69</v>
      </c>
      <c r="P18" s="289" t="s">
        <v>69</v>
      </c>
      <c r="Q18" s="289" t="s">
        <v>113</v>
      </c>
      <c r="R18" s="289" t="s">
        <v>69</v>
      </c>
      <c r="S18" s="289" t="s">
        <v>114</v>
      </c>
    </row>
    <row r="19" spans="2:19" ht="48" customHeight="1">
      <c r="B19" s="253" t="s">
        <v>5</v>
      </c>
      <c r="C19" s="240" t="s">
        <v>11</v>
      </c>
      <c r="D19" s="256" t="s">
        <v>12</v>
      </c>
      <c r="E19" s="256" t="str">
        <f t="shared" si="0"/>
        <v>処遇加算Ⅰ特定加算なしベア加算なし</v>
      </c>
      <c r="F19" s="260" t="s">
        <v>185</v>
      </c>
      <c r="G19" s="262" t="s">
        <v>107</v>
      </c>
      <c r="H19" s="270" t="s">
        <v>169</v>
      </c>
      <c r="I19" s="272" t="s">
        <v>124</v>
      </c>
      <c r="J19" s="265" t="s">
        <v>140</v>
      </c>
      <c r="K19" s="259" t="s">
        <v>170</v>
      </c>
      <c r="L19" s="267" t="s">
        <v>65</v>
      </c>
      <c r="M19" s="289" t="s">
        <v>90</v>
      </c>
      <c r="N19" s="289" t="s">
        <v>69</v>
      </c>
      <c r="O19" s="289" t="s">
        <v>69</v>
      </c>
      <c r="P19" s="289" t="s">
        <v>69</v>
      </c>
      <c r="Q19" s="289" t="s">
        <v>113</v>
      </c>
      <c r="R19" s="289" t="s">
        <v>69</v>
      </c>
      <c r="S19" s="289" t="s">
        <v>114</v>
      </c>
    </row>
    <row r="20" spans="2:19" ht="48" customHeight="1">
      <c r="B20" s="253" t="s">
        <v>37</v>
      </c>
      <c r="C20" s="240" t="s">
        <v>11</v>
      </c>
      <c r="D20" s="256" t="s">
        <v>15</v>
      </c>
      <c r="E20" s="256" t="str">
        <f t="shared" si="0"/>
        <v>処遇加算Ⅱ特定加算なしベア加算</v>
      </c>
      <c r="F20" s="259" t="s">
        <v>174</v>
      </c>
      <c r="G20" s="263" t="s">
        <v>171</v>
      </c>
      <c r="H20" s="271" t="s">
        <v>173</v>
      </c>
      <c r="I20" s="272" t="s">
        <v>124</v>
      </c>
      <c r="J20" s="277" t="s">
        <v>141</v>
      </c>
      <c r="K20" s="259" t="s">
        <v>174</v>
      </c>
      <c r="L20" s="265" t="s">
        <v>175</v>
      </c>
      <c r="M20" s="290" t="s">
        <v>69</v>
      </c>
      <c r="N20" s="289" t="s">
        <v>69</v>
      </c>
      <c r="O20" s="289" t="s">
        <v>69</v>
      </c>
      <c r="P20" s="289" t="s">
        <v>69</v>
      </c>
      <c r="Q20" s="289" t="s">
        <v>113</v>
      </c>
      <c r="R20" s="289" t="s">
        <v>69</v>
      </c>
      <c r="S20" s="289" t="s">
        <v>114</v>
      </c>
    </row>
    <row r="21" spans="2:19" ht="48" customHeight="1">
      <c r="B21" s="253" t="s">
        <v>37</v>
      </c>
      <c r="C21" s="240" t="s">
        <v>11</v>
      </c>
      <c r="D21" s="256" t="s">
        <v>12</v>
      </c>
      <c r="E21" s="256" t="str">
        <f t="shared" si="0"/>
        <v>処遇加算Ⅱ特定加算なしベア加算なし</v>
      </c>
      <c r="F21" s="259" t="s">
        <v>172</v>
      </c>
      <c r="G21" s="259" t="s">
        <v>176</v>
      </c>
      <c r="H21" s="265" t="s">
        <v>137</v>
      </c>
      <c r="I21" s="259" t="s">
        <v>174</v>
      </c>
      <c r="J21" s="277" t="s">
        <v>177</v>
      </c>
      <c r="K21" s="259" t="s">
        <v>172</v>
      </c>
      <c r="L21" s="265" t="s">
        <v>142</v>
      </c>
      <c r="M21" s="289" t="s">
        <v>90</v>
      </c>
      <c r="N21" s="289" t="s">
        <v>69</v>
      </c>
      <c r="O21" s="289" t="s">
        <v>69</v>
      </c>
      <c r="P21" s="289" t="s">
        <v>69</v>
      </c>
      <c r="Q21" s="289" t="s">
        <v>113</v>
      </c>
      <c r="R21" s="289" t="s">
        <v>69</v>
      </c>
      <c r="S21" s="289" t="s">
        <v>114</v>
      </c>
    </row>
    <row r="22" spans="2:19" ht="48" customHeight="1">
      <c r="B22" s="253" t="s">
        <v>42</v>
      </c>
      <c r="C22" s="240" t="s">
        <v>11</v>
      </c>
      <c r="D22" s="256" t="s">
        <v>15</v>
      </c>
      <c r="E22" s="256" t="str">
        <f t="shared" si="0"/>
        <v>処遇加算Ⅲ特定加算なしベア加算</v>
      </c>
      <c r="F22" s="259" t="s">
        <v>179</v>
      </c>
      <c r="G22" s="259" t="s">
        <v>176</v>
      </c>
      <c r="H22" s="265" t="s">
        <v>139</v>
      </c>
      <c r="I22" s="259" t="s">
        <v>174</v>
      </c>
      <c r="J22" s="267" t="s">
        <v>178</v>
      </c>
      <c r="K22" s="259" t="s">
        <v>179</v>
      </c>
      <c r="L22" s="281" t="s">
        <v>180</v>
      </c>
      <c r="M22" s="289" t="s">
        <v>69</v>
      </c>
      <c r="N22" s="289" t="s">
        <v>112</v>
      </c>
      <c r="O22" s="289" t="s">
        <v>104</v>
      </c>
      <c r="P22" s="289" t="s">
        <v>69</v>
      </c>
      <c r="Q22" s="289" t="s">
        <v>113</v>
      </c>
      <c r="R22" s="289" t="s">
        <v>69</v>
      </c>
      <c r="S22" s="289" t="s">
        <v>114</v>
      </c>
    </row>
    <row r="23" spans="2:19" ht="48" customHeight="1">
      <c r="B23" s="253" t="s">
        <v>42</v>
      </c>
      <c r="C23" s="240" t="s">
        <v>11</v>
      </c>
      <c r="D23" s="256" t="s">
        <v>12</v>
      </c>
      <c r="E23" s="256" t="str">
        <f t="shared" si="0"/>
        <v>処遇加算Ⅲ特定加算なしベア加算なし</v>
      </c>
      <c r="F23" s="259" t="s">
        <v>182</v>
      </c>
      <c r="G23" s="259" t="s">
        <v>174</v>
      </c>
      <c r="H23" s="265" t="s">
        <v>116</v>
      </c>
      <c r="I23" s="259" t="s">
        <v>172</v>
      </c>
      <c r="J23" s="267" t="s">
        <v>181</v>
      </c>
      <c r="K23" s="259" t="s">
        <v>182</v>
      </c>
      <c r="L23" s="281" t="s">
        <v>183</v>
      </c>
      <c r="M23" s="289" t="s">
        <v>90</v>
      </c>
      <c r="N23" s="289" t="s">
        <v>112</v>
      </c>
      <c r="O23" s="289" t="s">
        <v>104</v>
      </c>
      <c r="P23" s="289" t="s">
        <v>69</v>
      </c>
      <c r="Q23" s="289" t="s">
        <v>113</v>
      </c>
      <c r="R23" s="289" t="s">
        <v>69</v>
      </c>
      <c r="S23" s="289" t="s">
        <v>114</v>
      </c>
    </row>
    <row r="24" spans="2:19" ht="20.25" customHeight="1">
      <c r="C24" s="248"/>
      <c r="D24" s="248"/>
      <c r="E24" s="254"/>
      <c r="F24" s="254"/>
      <c r="G24" s="254"/>
      <c r="H24" s="264"/>
      <c r="I24" s="254"/>
      <c r="J24" s="278"/>
      <c r="K24" s="254"/>
      <c r="L24" s="287"/>
      <c r="M24" s="254"/>
      <c r="N24" s="254"/>
      <c r="O24" s="254"/>
      <c r="P24" s="254"/>
      <c r="Q24" s="254"/>
      <c r="R24" s="254"/>
      <c r="S24" s="254"/>
    </row>
    <row r="25" spans="2:19" ht="24">
      <c r="B25" s="254"/>
      <c r="C25" s="254"/>
      <c r="D25" s="254"/>
      <c r="E25" s="254"/>
      <c r="F25" s="254"/>
      <c r="G25" s="254"/>
      <c r="H25" s="264"/>
      <c r="L25" s="251">
        <v>1</v>
      </c>
      <c r="M25" s="254"/>
      <c r="N25" s="254"/>
      <c r="O25" s="254"/>
      <c r="P25" s="254"/>
      <c r="Q25" s="291" t="s">
        <v>91</v>
      </c>
      <c r="R25" s="291" t="s">
        <v>92</v>
      </c>
      <c r="S25" s="291" t="s">
        <v>91</v>
      </c>
    </row>
  </sheetData>
  <autoFilter ref="B5:S23">
    <filterColumn colId="5" showButton="0"/>
  </autoFilter>
  <mergeCells count="15">
    <mergeCell ref="B3:B5"/>
    <mergeCell ref="C3:C5"/>
    <mergeCell ref="D3:D5"/>
    <mergeCell ref="E3:E5"/>
    <mergeCell ref="F3:F5"/>
    <mergeCell ref="G3:H5"/>
    <mergeCell ref="I3:J5"/>
    <mergeCell ref="K3:L5"/>
    <mergeCell ref="M3:M5"/>
    <mergeCell ref="N3:N5"/>
    <mergeCell ref="O3:O5"/>
    <mergeCell ref="P3:P5"/>
    <mergeCell ref="Q3:Q5"/>
    <mergeCell ref="R3:R5"/>
    <mergeCell ref="S3:S5"/>
  </mergeCells>
  <phoneticPr fontId="2"/>
  <pageMargins left="0.7" right="0.7" top="0.75" bottom="0.75" header="0.3" footer="0.3"/>
  <pageSetup paperSize="8" scale="38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移行先検討・補助シート</vt:lpstr>
      <vt:lpstr>記入例</vt:lpstr>
      <vt:lpstr>【参考】数式用</vt:lpstr>
      <vt:lpstr>【参考】数式用2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kuga mariko</cp:lastModifiedBy>
  <cp:lastPrinted>2024-03-11T13:42:51Z</cp:lastPrinted>
  <dcterms:created xsi:type="dcterms:W3CDTF">2015-06-05T18:19:34Z</dcterms:created>
  <dcterms:modified xsi:type="dcterms:W3CDTF">2024-03-18T12:16:38Z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2024-03-18T12:16:38Z</vt:filetime>
  </property>
</Properties>
</file>