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A0006\内部data\総務課\200　財政\34地方公営企業\R05\060117Fw 【2.7(水)17時〆】公営企業に係る経営比較分析表（令和４年度決算）の分析等について\■提出\"/>
    </mc:Choice>
  </mc:AlternateContent>
  <workbookProtection workbookAlgorithmName="SHA-512" workbookHashValue="QL9chtY1rrtWq9B9RN0v4sRkXdW3zxAr/9EoP6IK1Aso5V78NerEcOXd2l3pudmsi8dupAm1E2RuxjUuWe75rw==" workbookSaltValue="ECkkp0+/6kq0ziA3mbC98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<sst xmlns="http://schemas.openxmlformats.org/spreadsheetml/2006/main" count="258" uniqueCount="119">
  <si>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</si>
  <si>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</si>
  <si>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</si>
  <si>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</si>
  <si>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</si>
  <si>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</si>
  <si>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</si>
  <si>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</si>
  <si>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</si>
  <si>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</si>
  <si>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</si>
  <si>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</si>
  <si>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</si>
  <si>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</si>
  <si>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</si>
  <si>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</si>
  <si>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</si>
  <si>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</si>
  <si>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</si>
  <si>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</si>
  <si>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</si>
  <si>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</si>
  <si>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</si>
  <si>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</si>
  <si>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</si>
  <si>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</si>
  <si>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</si>
  <si>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</si>
  <si>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</si>
  <si>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</si>
  <si>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</si>
  <si>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</si>
  <si>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</si>
  <si>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</si>
  <si>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</si>
  <si>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</si>
  <si>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</si>
  <si>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</si>
  <si>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</si>
  <si>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</si>
  <si>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</si>
  <si>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</si>
  <si>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</si>
  <si>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</si>
  <si>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</si>
  <si>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</si>
  <si>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</si>
  <si>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</si>
  <si>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</si>
  <si>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</si>
  <si>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</si>
  <si>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</si>
  <si>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</si>
  <si>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</si>
  <si>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</si>
  <si>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</si>
  <si>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</si>
  <si>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</si>
  <si>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</si>
  <si>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</si>
  <si>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</si>
  <si>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</si>
  <si>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</si>
  <si>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</si>
  <si>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</si>
  <si>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</si>
  <si>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</si>
  <si>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</si>
  <si>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</si>
  <si>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</si>
  <si>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</si>
  <si>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</si>
  <si>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</si>
  <si>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</si>
  <si>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</si>
  <si>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</si>
  <si>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</si>
  <si>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</si>
  <si>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</si>
  <si>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</si>
  <si>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</si>
  <si>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</si>
  <si>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</si>
  <si>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</si>
  <si>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</si>
  <si>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</si>
  <si>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</si>
  <si>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</si>
  <si>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</si>
  <si>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</si>
  <si>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</si>
  <si>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</si>
  <si>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</si>
  <si>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</si>
  <si>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</si>
  <si>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</si>
  <si>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</si>
  <si>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東みよし町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</si>
  <si>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</si>
  <si>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</si>
  <si>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</si>
  <si>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</si>
  <si>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</si>
  <si>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</si>
  <si>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</si>
  <si>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</si>
  <si>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</si>
  <si>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</si>
  <si>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</si>
  <si>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</si>
  <si>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</si>
  <si>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</si>
  <si>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</si>
  <si>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</si>
  <si>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</si>
  <si>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</si>
  <si>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浄化槽の設置基数が増えてきたため、事業の安定性が見えてきた。しかし、今後より一層の整備拡充を図る必要がある。また、事業開始時点からPFI方式を採用しており、その特性である民間事業者の経営能力、技術的能力、営業能力等を最大限に活用することにより効率的、効果的に整備を拡充し適正な維持管理を図り、公共用水域の水質保全及び安定的な経営に努めていく。</t>
    <phoneticPr fontId="4"/>
  </si>
  <si>
    <t>①収益的収支比率について
　事業４年目となるが安定的な経営が行えている。経費削減等に努め健全な経営に努める。
④企業債残高対事業規模比率について
　前年度と比較して営業収益（使用料の収入）は若干の増となっているが、事業拡大に伴い企業債残高も増となっているため、企業債残高対事業費率は増となっている。事業の規模が拡大途中であるため、全国平均値とは大きく離れている。
⑤経費回収率について
　事業４年目となるが事業を安定的に継続出来てきたことにより、類似団体平均値を大きく上回っている。今後も整備拡充に伴う使用料収入の増加により改善が見込まれる。
⑥汚水処理原価について
　類似団体平均値より低い金額である。事業4年目となるが、浄化槽の整備率が安定してきたことにより、有収水量が増大した結果である。今後、整備拡充に伴い改善が見込まれる。
⑦施設利用率について
　設置された浄化槽は全て稼働しているため100％となっている。
⑧水洗化率について
　本事業は住民の要望に応じて浄化槽を設置するため100％となっている。引き続きこの数値を維持し公共用水域の水質保全に努めていく。</t>
    <rPh sb="76" eb="77">
      <t>ド</t>
    </rPh>
    <rPh sb="95" eb="97">
      <t>ジャッカン</t>
    </rPh>
    <rPh sb="98" eb="99">
      <t>ゾウ</t>
    </rPh>
    <rPh sb="107" eb="109">
      <t>ジギョウ</t>
    </rPh>
    <rPh sb="109" eb="111">
      <t>カクダイ</t>
    </rPh>
    <rPh sb="112" eb="113">
      <t>トモナ</t>
    </rPh>
    <rPh sb="114" eb="116">
      <t>キギョウ</t>
    </rPh>
    <rPh sb="116" eb="117">
      <t>サイ</t>
    </rPh>
    <rPh sb="117" eb="119">
      <t>ザンダカ</t>
    </rPh>
    <rPh sb="120" eb="121">
      <t>ゾウ</t>
    </rPh>
    <phoneticPr fontId="4"/>
  </si>
  <si>
    <t>　令和元年度に事業が開始されており、設置された浄化槽はすべて４年以内の新しい浄化槽のため、浄化槽の法定耐用年数を考慮すると、現段階では老朽化対策の必要性は生じていない。しかしながら、適切な維持管理による浄化槽の性能維持を図り、将来の設備更新等に備えておく必要がある。</t>
    <rPh sb="32" eb="34">
      <t>イナイ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</si>
</sst>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6-464B-B948-0BDCDC3EA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6-464B-B948-0BDCDC3EA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C-4F83-A46A-3F41C5F86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55.96</c:v>
                </c:pt>
                <c:pt idx="2">
                  <c:v>56.45</c:v>
                </c:pt>
                <c:pt idx="3">
                  <c:v>58.26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C-4F83-A46A-3F41C5F86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3-4ECE-817A-80F9BBB8A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60.12</c:v>
                </c:pt>
                <c:pt idx="2">
                  <c:v>54.99</c:v>
                </c:pt>
                <c:pt idx="3">
                  <c:v>66.430000000000007</c:v>
                </c:pt>
                <c:pt idx="4">
                  <c:v>66.88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3-4ECE-817A-80F9BBB8A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102.64</c:v>
                </c:pt>
                <c:pt idx="2">
                  <c:v>94.95</c:v>
                </c:pt>
                <c:pt idx="3">
                  <c:v>100</c:v>
                </c:pt>
                <c:pt idx="4">
                  <c:v>107.27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8-43C3-A2CB-E67F5FD1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8-43C3-A2CB-E67F5FD1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0-4BE1-8F88-88096A32A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0-4BE1-8F88-88096A32A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FEB-812A-327C3054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0-4FEB-812A-327C3054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A-4908-A0E3-59522EE5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A-4908-A0E3-59522EE5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7-47F0-A377-6CDB7CE4A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7-47F0-A377-6CDB7CE4A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217500</c:v>
                </c:pt>
                <c:pt idx="2">
                  <c:v>1057.02</c:v>
                </c:pt>
                <c:pt idx="3">
                  <c:v>816.21</c:v>
                </c:pt>
                <c:pt idx="4">
                  <c:v>928.14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3-4D2D-9A30-7ED712F64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421.25</c:v>
                </c:pt>
                <c:pt idx="2">
                  <c:v>398.42</c:v>
                </c:pt>
                <c:pt idx="3">
                  <c:v>393.35</c:v>
                </c:pt>
                <c:pt idx="4">
                  <c:v>397.03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3-4D2D-9A30-7ED712F64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0.03</c:v>
                </c:pt>
                <c:pt idx="2">
                  <c:v>16.73</c:v>
                </c:pt>
                <c:pt idx="3">
                  <c:v>98.15</c:v>
                </c:pt>
                <c:pt idx="4">
                  <c:v>107.27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866-964E-D1524C7A1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53.23</c:v>
                </c:pt>
                <c:pt idx="2">
                  <c:v>50.7</c:v>
                </c:pt>
                <c:pt idx="3">
                  <c:v>48.13</c:v>
                </c:pt>
                <c:pt idx="4">
                  <c:v>46.58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7-4866-964E-D1524C7A1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422161.29</c:v>
                </c:pt>
                <c:pt idx="2">
                  <c:v>584.80999999999995</c:v>
                </c:pt>
                <c:pt idx="3">
                  <c:v>106.31</c:v>
                </c:pt>
                <c:pt idx="4">
                  <c:v>90.23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0-4E96-9629-13FFDDAEC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283.3</c:v>
                </c:pt>
                <c:pt idx="2">
                  <c:v>289.81</c:v>
                </c:pt>
                <c:pt idx="3">
                  <c:v>301.54000000000002</c:v>
                </c:pt>
                <c:pt idx="4">
                  <c:v>311.73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0-4E96-9629-13FFDDAEC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10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徳島県　東みよし町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13628</v>
      </c>
      <c r="AM8" s="45"/>
      <c r="AN8" s="45"/>
      <c r="AO8" s="45"/>
      <c r="AP8" s="45"/>
      <c r="AQ8" s="45"/>
      <c r="AR8" s="45"/>
      <c r="AS8" s="45"/>
      <c r="AT8" s="46">
        <f>データ!T6</f>
        <v>122.48</v>
      </c>
      <c r="AU8" s="46"/>
      <c r="AV8" s="46"/>
      <c r="AW8" s="46"/>
      <c r="AX8" s="46"/>
      <c r="AY8" s="46"/>
      <c r="AZ8" s="46"/>
      <c r="BA8" s="46"/>
      <c r="BB8" s="46">
        <f>データ!U6</f>
        <v>111.27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3.59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4020</v>
      </c>
      <c r="AE10" s="45"/>
      <c r="AF10" s="45"/>
      <c r="AG10" s="45"/>
      <c r="AH10" s="45"/>
      <c r="AI10" s="45"/>
      <c r="AJ10" s="45"/>
      <c r="AK10" s="2"/>
      <c r="AL10" s="45">
        <f>データ!V6</f>
        <v>486</v>
      </c>
      <c r="AM10" s="45"/>
      <c r="AN10" s="45"/>
      <c r="AO10" s="45"/>
      <c r="AP10" s="45"/>
      <c r="AQ10" s="45"/>
      <c r="AR10" s="45"/>
      <c r="AS10" s="45"/>
      <c r="AT10" s="46">
        <f>データ!W6</f>
        <v>7.0000000000000007E-2</v>
      </c>
      <c r="AU10" s="46"/>
      <c r="AV10" s="46"/>
      <c r="AW10" s="46"/>
      <c r="AX10" s="46"/>
      <c r="AY10" s="46"/>
      <c r="AZ10" s="46"/>
      <c r="BA10" s="46"/>
      <c r="BB10" s="46">
        <f>データ!X6</f>
        <v>6942.86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yxv1hnb1D/c9HdBtUnJI0mHJQocYYW2PbO6CjLi5HNJi3EdogR3ZNhHzSDXBrrFSr7CZm2G3K2yaOBbeDo4uUw==" saltValue="GUp4teEgqKXb2onwsYi3J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9" t="s">
        <v>53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54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55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57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58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61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364894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徳島県　東みよし町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3.59</v>
      </c>
      <c r="Q6" s="20">
        <f t="shared" si="3"/>
        <v>100</v>
      </c>
      <c r="R6" s="20">
        <f t="shared" si="3"/>
        <v>4020</v>
      </c>
      <c r="S6" s="20">
        <f t="shared" si="3"/>
        <v>13628</v>
      </c>
      <c r="T6" s="20">
        <f t="shared" si="3"/>
        <v>122.48</v>
      </c>
      <c r="U6" s="20">
        <f t="shared" si="3"/>
        <v>111.27</v>
      </c>
      <c r="V6" s="20">
        <f t="shared" si="3"/>
        <v>486</v>
      </c>
      <c r="W6" s="20">
        <f t="shared" si="3"/>
        <v>7.0000000000000007E-2</v>
      </c>
      <c r="X6" s="20">
        <f t="shared" si="3"/>
        <v>6942.86</v>
      </c>
      <c r="Y6" s="21" t="str">
        <f>IF(Y7="",NA(),Y7)</f>
        <v>-</v>
      </c>
      <c r="Z6" s="21">
        <f t="shared" ref="Z6:AH6" si="4">IF(Z7="",NA(),Z7)</f>
        <v>102.64</v>
      </c>
      <c r="AA6" s="21">
        <f t="shared" si="4"/>
        <v>94.95</v>
      </c>
      <c r="AB6" s="21">
        <f t="shared" si="4"/>
        <v>100</v>
      </c>
      <c r="AC6" s="21">
        <f t="shared" si="4"/>
        <v>107.27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 t="str">
        <f>IF(BF7="",NA(),BF7)</f>
        <v>-</v>
      </c>
      <c r="BG6" s="21">
        <f t="shared" ref="BG6:BO6" si="7">IF(BG7="",NA(),BG7)</f>
        <v>217500</v>
      </c>
      <c r="BH6" s="21">
        <f t="shared" si="7"/>
        <v>1057.02</v>
      </c>
      <c r="BI6" s="21">
        <f t="shared" si="7"/>
        <v>816.21</v>
      </c>
      <c r="BJ6" s="21">
        <f t="shared" si="7"/>
        <v>928.14</v>
      </c>
      <c r="BK6" s="21" t="str">
        <f t="shared" si="7"/>
        <v>-</v>
      </c>
      <c r="BL6" s="21">
        <f t="shared" si="7"/>
        <v>421.25</v>
      </c>
      <c r="BM6" s="21">
        <f t="shared" si="7"/>
        <v>398.42</v>
      </c>
      <c r="BN6" s="21">
        <f t="shared" si="7"/>
        <v>393.35</v>
      </c>
      <c r="BO6" s="21">
        <f t="shared" si="7"/>
        <v>397.03</v>
      </c>
      <c r="BP6" s="20" t="str">
        <f>IF(BP7="","",IF(BP7="-","【-】","【"&amp;SUBSTITUTE(TEXT(BP7,"#,##0.00"),"-","△")&amp;"】"))</f>
        <v>【307.39】</v>
      </c>
      <c r="BQ6" s="21" t="str">
        <f>IF(BQ7="",NA(),BQ7)</f>
        <v>-</v>
      </c>
      <c r="BR6" s="21">
        <f t="shared" ref="BR6:BZ6" si="8">IF(BR7="",NA(),BR7)</f>
        <v>0.03</v>
      </c>
      <c r="BS6" s="21">
        <f t="shared" si="8"/>
        <v>16.73</v>
      </c>
      <c r="BT6" s="21">
        <f t="shared" si="8"/>
        <v>98.15</v>
      </c>
      <c r="BU6" s="21">
        <f t="shared" si="8"/>
        <v>107.27</v>
      </c>
      <c r="BV6" s="21" t="str">
        <f t="shared" si="8"/>
        <v>-</v>
      </c>
      <c r="BW6" s="21">
        <f t="shared" si="8"/>
        <v>53.23</v>
      </c>
      <c r="BX6" s="21">
        <f t="shared" si="8"/>
        <v>50.7</v>
      </c>
      <c r="BY6" s="21">
        <f t="shared" si="8"/>
        <v>48.13</v>
      </c>
      <c r="BZ6" s="21">
        <f t="shared" si="8"/>
        <v>46.58</v>
      </c>
      <c r="CA6" s="20" t="str">
        <f>IF(CA7="","",IF(CA7="-","【-】","【"&amp;SUBSTITUTE(TEXT(CA7,"#,##0.00"),"-","△")&amp;"】"))</f>
        <v>【57.03】</v>
      </c>
      <c r="CB6" s="21" t="str">
        <f>IF(CB7="",NA(),CB7)</f>
        <v>-</v>
      </c>
      <c r="CC6" s="21">
        <f t="shared" ref="CC6:CK6" si="9">IF(CC7="",NA(),CC7)</f>
        <v>422161.29</v>
      </c>
      <c r="CD6" s="21">
        <f t="shared" si="9"/>
        <v>584.80999999999995</v>
      </c>
      <c r="CE6" s="21">
        <f t="shared" si="9"/>
        <v>106.31</v>
      </c>
      <c r="CF6" s="21">
        <f t="shared" si="9"/>
        <v>90.23</v>
      </c>
      <c r="CG6" s="21" t="str">
        <f t="shared" si="9"/>
        <v>-</v>
      </c>
      <c r="CH6" s="21">
        <f t="shared" si="9"/>
        <v>283.3</v>
      </c>
      <c r="CI6" s="21">
        <f t="shared" si="9"/>
        <v>289.81</v>
      </c>
      <c r="CJ6" s="21">
        <f t="shared" si="9"/>
        <v>301.54000000000002</v>
      </c>
      <c r="CK6" s="21">
        <f t="shared" si="9"/>
        <v>311.73</v>
      </c>
      <c r="CL6" s="20" t="str">
        <f>IF(CL7="","",IF(CL7="-","【-】","【"&amp;SUBSTITUTE(TEXT(CL7,"#,##0.00"),"-","△")&amp;"】"))</f>
        <v>【294.83】</v>
      </c>
      <c r="CM6" s="21" t="str">
        <f>IF(CM7="",NA(),CM7)</f>
        <v>-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 t="str">
        <f t="shared" si="10"/>
        <v>-</v>
      </c>
      <c r="CS6" s="21">
        <f t="shared" si="10"/>
        <v>55.96</v>
      </c>
      <c r="CT6" s="21">
        <f t="shared" si="10"/>
        <v>56.45</v>
      </c>
      <c r="CU6" s="21">
        <f t="shared" si="10"/>
        <v>58.26</v>
      </c>
      <c r="CV6" s="21">
        <f t="shared" si="10"/>
        <v>56.76</v>
      </c>
      <c r="CW6" s="20" t="str">
        <f>IF(CW7="","",IF(CW7="-","【-】","【"&amp;SUBSTITUTE(TEXT(CW7,"#,##0.00"),"-","△")&amp;"】"))</f>
        <v>【84.27】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60.12</v>
      </c>
      <c r="DE6" s="21">
        <f t="shared" si="11"/>
        <v>54.99</v>
      </c>
      <c r="DF6" s="21">
        <f t="shared" si="11"/>
        <v>66.430000000000007</v>
      </c>
      <c r="DG6" s="21">
        <f t="shared" si="11"/>
        <v>66.88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364894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3.59</v>
      </c>
      <c r="Q7" s="24">
        <v>100</v>
      </c>
      <c r="R7" s="24">
        <v>4020</v>
      </c>
      <c r="S7" s="24">
        <v>13628</v>
      </c>
      <c r="T7" s="24">
        <v>122.48</v>
      </c>
      <c r="U7" s="24">
        <v>111.27</v>
      </c>
      <c r="V7" s="24">
        <v>486</v>
      </c>
      <c r="W7" s="24">
        <v>7.0000000000000007E-2</v>
      </c>
      <c r="X7" s="24">
        <v>6942.86</v>
      </c>
      <c r="Y7" s="24" t="s">
        <v>103</v>
      </c>
      <c r="Z7" s="24">
        <v>102.64</v>
      </c>
      <c r="AA7" s="24">
        <v>94.95</v>
      </c>
      <c r="AB7" s="24">
        <v>100</v>
      </c>
      <c r="AC7" s="24">
        <v>107.27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 t="s">
        <v>103</v>
      </c>
      <c r="BG7" s="24">
        <v>217500</v>
      </c>
      <c r="BH7" s="24">
        <v>1057.02</v>
      </c>
      <c r="BI7" s="24">
        <v>816.21</v>
      </c>
      <c r="BJ7" s="24">
        <v>928.14</v>
      </c>
      <c r="BK7" s="24" t="s">
        <v>103</v>
      </c>
      <c r="BL7" s="24">
        <v>421.25</v>
      </c>
      <c r="BM7" s="24">
        <v>398.42</v>
      </c>
      <c r="BN7" s="24">
        <v>393.35</v>
      </c>
      <c r="BO7" s="24">
        <v>397.03</v>
      </c>
      <c r="BP7" s="24">
        <v>307.39</v>
      </c>
      <c r="BQ7" s="24" t="s">
        <v>103</v>
      </c>
      <c r="BR7" s="24">
        <v>0.03</v>
      </c>
      <c r="BS7" s="24">
        <v>16.73</v>
      </c>
      <c r="BT7" s="24">
        <v>98.15</v>
      </c>
      <c r="BU7" s="24">
        <v>107.27</v>
      </c>
      <c r="BV7" s="24" t="s">
        <v>103</v>
      </c>
      <c r="BW7" s="24">
        <v>53.23</v>
      </c>
      <c r="BX7" s="24">
        <v>50.7</v>
      </c>
      <c r="BY7" s="24">
        <v>48.13</v>
      </c>
      <c r="BZ7" s="24">
        <v>46.58</v>
      </c>
      <c r="CA7" s="24">
        <v>57.03</v>
      </c>
      <c r="CB7" s="24" t="s">
        <v>103</v>
      </c>
      <c r="CC7" s="24">
        <v>422161.29</v>
      </c>
      <c r="CD7" s="24">
        <v>584.80999999999995</v>
      </c>
      <c r="CE7" s="24">
        <v>106.31</v>
      </c>
      <c r="CF7" s="24">
        <v>90.23</v>
      </c>
      <c r="CG7" s="24" t="s">
        <v>103</v>
      </c>
      <c r="CH7" s="24">
        <v>283.3</v>
      </c>
      <c r="CI7" s="24">
        <v>289.81</v>
      </c>
      <c r="CJ7" s="24">
        <v>301.54000000000002</v>
      </c>
      <c r="CK7" s="24">
        <v>311.73</v>
      </c>
      <c r="CL7" s="24">
        <v>294.83</v>
      </c>
      <c r="CM7" s="24" t="s">
        <v>103</v>
      </c>
      <c r="CN7" s="24">
        <v>100</v>
      </c>
      <c r="CO7" s="24">
        <v>100</v>
      </c>
      <c r="CP7" s="24">
        <v>100</v>
      </c>
      <c r="CQ7" s="24">
        <v>100</v>
      </c>
      <c r="CR7" s="24" t="s">
        <v>103</v>
      </c>
      <c r="CS7" s="24">
        <v>55.96</v>
      </c>
      <c r="CT7" s="24">
        <v>56.45</v>
      </c>
      <c r="CU7" s="24">
        <v>58.26</v>
      </c>
      <c r="CV7" s="24">
        <v>56.76</v>
      </c>
      <c r="CW7" s="24">
        <v>84.27</v>
      </c>
      <c r="CX7" s="24" t="s">
        <v>103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103</v>
      </c>
      <c r="DD7" s="24">
        <v>60.12</v>
      </c>
      <c r="DE7" s="24">
        <v>54.99</v>
      </c>
      <c r="DF7" s="24">
        <v>66.430000000000007</v>
      </c>
      <c r="DG7" s="24">
        <v>66.88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113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2023-12-12T03:00:48Z</dcterms:created>
  <dcterms:modified xsi:type="dcterms:W3CDTF">2024-02-01T08:06:11Z</dcterms:modified>
  <cp:category/>
</cp:coreProperties>
</file>