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Jogesuido-HDD\suidouHDD\☆公共下水道\○宍喰処理区\1.宍喰公共下水道（H18～\R5\調査\経営比較分析表\【経営比較分析表】17_海陽町\【経営比較分析表】17_海陽町\"/>
    </mc:Choice>
  </mc:AlternateContent>
  <xr:revisionPtr revIDLastSave="0" documentId="13_ncr:1_{3C446B1D-F6D2-479E-BD62-3F513F8CEEE7}" xr6:coauthVersionLast="47" xr6:coauthVersionMax="47" xr10:uidLastSave="{00000000-0000-0000-0000-000000000000}"/>
  <workbookProtection workbookAlgorithmName="SHA-512" workbookHashValue="s+jHIZjkp4sAtOLrHbqzo7fRlaehCjjB5A3ZRw6Tldm0m5UqaTf9ag++FVumd0YLZ9BMRk0Me7L0T/PhPIIWzQ==" workbookSaltValue="j8A/UQM59DDXhY7/MwUjJ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N6" i="5"/>
  <c r="M6" i="5"/>
  <c r="AD8" i="4" s="1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H86" i="4"/>
  <c r="AL10" i="4"/>
  <c r="I10" i="4"/>
  <c r="B10" i="4"/>
  <c r="AT8" i="4"/>
  <c r="W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<sst xmlns="http://schemas.openxmlformats.org/spreadsheetml/2006/main" count="236" uniqueCount="118">
  <si>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</si>
  <si>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</si>
  <si>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</si>
  <si>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</si>
  <si>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</si>
  <si>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</si>
  <si>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</si>
  <si>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</si>
  <si>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</si>
  <si>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</si>
  <si>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</si>
  <si>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</si>
  <si>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</si>
  <si>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</si>
  <si>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</si>
  <si>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</si>
  <si>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</si>
  <si>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</si>
  <si>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</si>
  <si>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</si>
  <si>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</si>
  <si>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</si>
  <si>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</si>
  <si>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</si>
  <si>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</si>
  <si>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</si>
  <si>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</si>
  <si>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</si>
  <si>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</si>
  <si>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</si>
  <si>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</si>
  <si>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</si>
  <si>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</si>
  <si>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</si>
  <si>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</si>
  <si>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</si>
  <si>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</si>
  <si>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</si>
  <si>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</si>
  <si>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</si>
  <si>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</si>
  <si>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</si>
  <si>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</si>
  <si>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</si>
  <si>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</si>
  <si>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</si>
  <si>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</si>
  <si>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</si>
  <si>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</si>
  <si>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</si>
  <si>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</si>
  <si>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</si>
  <si>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</si>
  <si>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</si>
  <si>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</si>
  <si>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</si>
  <si>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</si>
  <si>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</si>
  <si>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</si>
  <si>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</si>
  <si>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</si>
  <si>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</si>
  <si>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</si>
  <si>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</si>
  <si>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</si>
  <si>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</si>
  <si>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</si>
  <si>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</si>
  <si>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</si>
  <si>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</si>
  <si>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</si>
  <si>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</si>
  <si>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</si>
  <si>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</si>
  <si>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</si>
  <si>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</si>
  <si>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</si>
  <si>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</si>
  <si>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</si>
  <si>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</si>
  <si>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</si>
  <si>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</si>
  <si>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</si>
  <si>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</si>
  <si>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</si>
  <si>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</si>
  <si>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</si>
  <si>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</si>
  <si>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</si>
  <si>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</si>
  <si>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</si>
  <si>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</si>
  <si>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</si>
  <si>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</si>
  <si>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</si>
  <si>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</si>
  <si>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</si>
  <si>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</si>
  <si>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</si>
  <si>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</si>
  <si>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</si>
  <si>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</si>
  <si>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</si>
  <si>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</si>
  <si>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</si>
  <si>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</si>
  <si>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</si>
  <si>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</si>
  <si>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</si>
  <si>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</si>
  <si>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</si>
  <si>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</si>
  <si>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</si>
  <si>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</si>
  <si>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</si>
  <si>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町内で１処理区を有しており、平成１３年から一部供用開始、翌年度には全部供用開始としている。
　経営については、一般会計からの繰入金に依存している状況である。本施設の加入率は１００％であり、今後も収入増は見込めないことから、引き続き経費の削減に努める。なお、経営基盤強化のため令和６年度より公営企業法を適用する。</t>
    <phoneticPr fontId="4"/>
  </si>
  <si>
    <t>　供用開始から２０年が経過しており、管渠の更新には至ってないものの、真空ポンプや通報装置等、各種機器の修繕が発生している。今後は、令和２年度に策定した最適整備構想に則って整備を進めていく。</t>
    <phoneticPr fontId="4"/>
  </si>
  <si>
    <t>　効率的な設備投資や経費削減を行い、一般会計からの繰入金を抑制し、経営改善に努める。また、経営基盤の強化として、令和６年度からの公営企業法の適用を目指す。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</si>
</sst>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6-407A-A54B-5A5AE81C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07A-A54B-5A5AE81C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38.14</c:v>
                </c:pt>
                <c:pt idx="1">
                  <c:v>38.14</c:v>
                </c:pt>
                <c:pt idx="2">
                  <c:v>41.24</c:v>
                </c:pt>
                <c:pt idx="3">
                  <c:v>41.24</c:v>
                </c:pt>
                <c:pt idx="4">
                  <c:v>39.18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C-4875-8BB4-FCD71C910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32.229999999999997</c:v>
                </c:pt>
                <c:pt idx="1">
                  <c:v>32.479999999999997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C-4875-8BB4-FCD71C910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0FD-832A-AE1D28FC3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80.8</c:v>
                </c:pt>
                <c:pt idx="1">
                  <c:v>79.2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2-40FD-832A-AE1D28FC3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100.56</c:v>
                </c:pt>
                <c:pt idx="1">
                  <c:v>103.18</c:v>
                </c:pt>
                <c:pt idx="2">
                  <c:v>100.99</c:v>
                </c:pt>
                <c:pt idx="3">
                  <c:v>100.54</c:v>
                </c:pt>
                <c:pt idx="4">
                  <c:v>107.84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F-4108-BC42-AAD40977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F-4108-BC42-AAD40977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9-47A4-9435-A0ACFBEB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9-47A4-9435-A0ACFBEB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E-45F6-8153-32293579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E-45F6-8153-32293579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F54-9E9B-7DB6B3AE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F54-9E9B-7DB6B3AE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A-4C39-8947-1F21DC57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A-4C39-8947-1F21DC57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3386.15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FE7-9A44-72DE36D92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1006.65</c:v>
                </c:pt>
                <c:pt idx="1">
                  <c:v>998.42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1-4FE7-9A44-72DE36D92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37.53</c:v>
                </c:pt>
                <c:pt idx="1">
                  <c:v>38.82</c:v>
                </c:pt>
                <c:pt idx="2">
                  <c:v>35.93</c:v>
                </c:pt>
                <c:pt idx="3">
                  <c:v>31.35</c:v>
                </c:pt>
                <c:pt idx="4">
                  <c:v>29.86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1-415C-9486-2E5368C4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43.43</c:v>
                </c:pt>
                <c:pt idx="1">
                  <c:v>41.41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1-415C-9486-2E5368C4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311.43</c:v>
                </c:pt>
                <c:pt idx="1">
                  <c:v>300.57</c:v>
                </c:pt>
                <c:pt idx="2">
                  <c:v>296.83</c:v>
                </c:pt>
                <c:pt idx="3">
                  <c:v>341.14</c:v>
                </c:pt>
                <c:pt idx="4">
                  <c:v>375.1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B-41B7-85E0-CADBC47B4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400.44</c:v>
                </c:pt>
                <c:pt idx="1">
                  <c:v>417.56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B-41B7-85E0-CADBC47B4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徳島県　海陽町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漁業集落排水</v>
      </c>
      <c r="Q8" s="66"/>
      <c r="R8" s="66"/>
      <c r="S8" s="66"/>
      <c r="T8" s="66"/>
      <c r="U8" s="66"/>
      <c r="V8" s="66"/>
      <c r="W8" s="66" t="str">
        <f>データ!L6</f>
        <v>H2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8645</v>
      </c>
      <c r="AM8" s="55"/>
      <c r="AN8" s="55"/>
      <c r="AO8" s="55"/>
      <c r="AP8" s="55"/>
      <c r="AQ8" s="55"/>
      <c r="AR8" s="55"/>
      <c r="AS8" s="55"/>
      <c r="AT8" s="54">
        <f>データ!T6</f>
        <v>327.67</v>
      </c>
      <c r="AU8" s="54"/>
      <c r="AV8" s="54"/>
      <c r="AW8" s="54"/>
      <c r="AX8" s="54"/>
      <c r="AY8" s="54"/>
      <c r="AZ8" s="54"/>
      <c r="BA8" s="54"/>
      <c r="BB8" s="54">
        <f>データ!U6</f>
        <v>26.38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1.49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2090</v>
      </c>
      <c r="AE10" s="55"/>
      <c r="AF10" s="55"/>
      <c r="AG10" s="55"/>
      <c r="AH10" s="55"/>
      <c r="AI10" s="55"/>
      <c r="AJ10" s="55"/>
      <c r="AK10" s="2"/>
      <c r="AL10" s="55">
        <f>データ!V6</f>
        <v>128</v>
      </c>
      <c r="AM10" s="55"/>
      <c r="AN10" s="55"/>
      <c r="AO10" s="55"/>
      <c r="AP10" s="55"/>
      <c r="AQ10" s="55"/>
      <c r="AR10" s="55"/>
      <c r="AS10" s="55"/>
      <c r="AT10" s="54">
        <f>データ!W6</f>
        <v>7.0000000000000007E-2</v>
      </c>
      <c r="AU10" s="54"/>
      <c r="AV10" s="54"/>
      <c r="AW10" s="54"/>
      <c r="AX10" s="54"/>
      <c r="AY10" s="54"/>
      <c r="AZ10" s="54"/>
      <c r="BA10" s="54"/>
      <c r="BB10" s="54">
        <f>データ!X6</f>
        <v>1828.57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【1,078.44】</v>
      </c>
      <c r="I86" s="12" t="str">
        <f>データ!CA6</f>
        <v>【41.91】</v>
      </c>
      <c r="J86" s="12" t="str">
        <f>データ!CL6</f>
        <v>【420.17】</v>
      </c>
      <c r="K86" s="12" t="str">
        <f>データ!CW6</f>
        <v>【29.92】</v>
      </c>
      <c r="L86" s="12" t="str">
        <f>データ!DH6</f>
        <v>【80.39】</v>
      </c>
      <c r="M86" s="12" t="s">
        <v>43</v>
      </c>
      <c r="N86" s="12" t="s">
        <v>43</v>
      </c>
      <c r="O86" s="12" t="str">
        <f>データ!EO6</f>
        <v>【0.01】</v>
      </c>
    </row>
  </sheetData>
  <sheetProtection algorithmName="SHA-512" hashValue="Qek8mLiDHZ52m1GBtV3nE4v0hJS11JACCBI96k2fRfqroVlfWm9m20f/ft2BdiHMqxGw6ZKLuQIlaBMGMkbCwQ==" saltValue="pT/J1Ym7gai8KUo7j9iCN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363880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徳島県　海陽町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1.49</v>
      </c>
      <c r="Q6" s="20">
        <f t="shared" si="3"/>
        <v>100</v>
      </c>
      <c r="R6" s="20">
        <f t="shared" si="3"/>
        <v>2090</v>
      </c>
      <c r="S6" s="20">
        <f t="shared" si="3"/>
        <v>8645</v>
      </c>
      <c r="T6" s="20">
        <f t="shared" si="3"/>
        <v>327.67</v>
      </c>
      <c r="U6" s="20">
        <f t="shared" si="3"/>
        <v>26.38</v>
      </c>
      <c r="V6" s="20">
        <f t="shared" si="3"/>
        <v>128</v>
      </c>
      <c r="W6" s="20">
        <f t="shared" si="3"/>
        <v>7.0000000000000007E-2</v>
      </c>
      <c r="X6" s="20">
        <f t="shared" si="3"/>
        <v>1828.57</v>
      </c>
      <c r="Y6" s="21">
        <f>IF(Y7="",NA(),Y7)</f>
        <v>100.56</v>
      </c>
      <c r="Z6" s="21">
        <f t="shared" ref="Z6:AH6" si="4">IF(Z7="",NA(),Z7)</f>
        <v>103.18</v>
      </c>
      <c r="AA6" s="21">
        <f t="shared" si="4"/>
        <v>100.99</v>
      </c>
      <c r="AB6" s="21">
        <f t="shared" si="4"/>
        <v>100.54</v>
      </c>
      <c r="AC6" s="21">
        <f t="shared" si="4"/>
        <v>107.84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3386.15</v>
      </c>
      <c r="BK6" s="21">
        <f t="shared" si="7"/>
        <v>1006.65</v>
      </c>
      <c r="BL6" s="21">
        <f t="shared" si="7"/>
        <v>998.42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>
        <f>IF(BQ7="",NA(),BQ7)</f>
        <v>37.53</v>
      </c>
      <c r="BR6" s="21">
        <f t="shared" ref="BR6:BZ6" si="8">IF(BR7="",NA(),BR7)</f>
        <v>38.82</v>
      </c>
      <c r="BS6" s="21">
        <f t="shared" si="8"/>
        <v>35.93</v>
      </c>
      <c r="BT6" s="21">
        <f t="shared" si="8"/>
        <v>31.35</v>
      </c>
      <c r="BU6" s="21">
        <f t="shared" si="8"/>
        <v>29.86</v>
      </c>
      <c r="BV6" s="21">
        <f t="shared" si="8"/>
        <v>43.43</v>
      </c>
      <c r="BW6" s="21">
        <f t="shared" si="8"/>
        <v>41.41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>
        <f>IF(CB7="",NA(),CB7)</f>
        <v>311.43</v>
      </c>
      <c r="CC6" s="21">
        <f t="shared" ref="CC6:CK6" si="9">IF(CC7="",NA(),CC7)</f>
        <v>300.57</v>
      </c>
      <c r="CD6" s="21">
        <f t="shared" si="9"/>
        <v>296.83</v>
      </c>
      <c r="CE6" s="21">
        <f t="shared" si="9"/>
        <v>341.14</v>
      </c>
      <c r="CF6" s="21">
        <f t="shared" si="9"/>
        <v>375.1</v>
      </c>
      <c r="CG6" s="21">
        <f t="shared" si="9"/>
        <v>400.44</v>
      </c>
      <c r="CH6" s="21">
        <f t="shared" si="9"/>
        <v>417.56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>
        <f>IF(CM7="",NA(),CM7)</f>
        <v>38.14</v>
      </c>
      <c r="CN6" s="21">
        <f t="shared" ref="CN6:CV6" si="10">IF(CN7="",NA(),CN7)</f>
        <v>38.14</v>
      </c>
      <c r="CO6" s="21">
        <f t="shared" si="10"/>
        <v>41.24</v>
      </c>
      <c r="CP6" s="21">
        <f t="shared" si="10"/>
        <v>41.24</v>
      </c>
      <c r="CQ6" s="21">
        <f t="shared" si="10"/>
        <v>39.18</v>
      </c>
      <c r="CR6" s="21">
        <f t="shared" si="10"/>
        <v>32.229999999999997</v>
      </c>
      <c r="CS6" s="21">
        <f t="shared" si="10"/>
        <v>32.479999999999997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80.8</v>
      </c>
      <c r="DD6" s="21">
        <f t="shared" si="11"/>
        <v>79.2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0.01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2022</v>
      </c>
      <c r="C7" s="23">
        <v>363880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1.49</v>
      </c>
      <c r="Q7" s="24">
        <v>100</v>
      </c>
      <c r="R7" s="24">
        <v>2090</v>
      </c>
      <c r="S7" s="24">
        <v>8645</v>
      </c>
      <c r="T7" s="24">
        <v>327.67</v>
      </c>
      <c r="U7" s="24">
        <v>26.38</v>
      </c>
      <c r="V7" s="24">
        <v>128</v>
      </c>
      <c r="W7" s="24">
        <v>7.0000000000000007E-2</v>
      </c>
      <c r="X7" s="24">
        <v>1828.57</v>
      </c>
      <c r="Y7" s="24">
        <v>100.56</v>
      </c>
      <c r="Z7" s="24">
        <v>103.18</v>
      </c>
      <c r="AA7" s="24">
        <v>100.99</v>
      </c>
      <c r="AB7" s="24">
        <v>100.54</v>
      </c>
      <c r="AC7" s="24">
        <v>107.84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3386.15</v>
      </c>
      <c r="BK7" s="24">
        <v>1006.65</v>
      </c>
      <c r="BL7" s="24">
        <v>998.42</v>
      </c>
      <c r="BM7" s="24">
        <v>1095.52</v>
      </c>
      <c r="BN7" s="24">
        <v>1056.55</v>
      </c>
      <c r="BO7" s="24">
        <v>1278.54</v>
      </c>
      <c r="BP7" s="24">
        <v>1078.44</v>
      </c>
      <c r="BQ7" s="24">
        <v>37.53</v>
      </c>
      <c r="BR7" s="24">
        <v>38.82</v>
      </c>
      <c r="BS7" s="24">
        <v>35.93</v>
      </c>
      <c r="BT7" s="24">
        <v>31.35</v>
      </c>
      <c r="BU7" s="24">
        <v>29.86</v>
      </c>
      <c r="BV7" s="24">
        <v>43.43</v>
      </c>
      <c r="BW7" s="24">
        <v>41.41</v>
      </c>
      <c r="BX7" s="24">
        <v>39.64</v>
      </c>
      <c r="BY7" s="24">
        <v>40</v>
      </c>
      <c r="BZ7" s="24">
        <v>38.74</v>
      </c>
      <c r="CA7" s="24">
        <v>41.91</v>
      </c>
      <c r="CB7" s="24">
        <v>311.43</v>
      </c>
      <c r="CC7" s="24">
        <v>300.57</v>
      </c>
      <c r="CD7" s="24">
        <v>296.83</v>
      </c>
      <c r="CE7" s="24">
        <v>341.14</v>
      </c>
      <c r="CF7" s="24">
        <v>375.1</v>
      </c>
      <c r="CG7" s="24">
        <v>400.44</v>
      </c>
      <c r="CH7" s="24">
        <v>417.56</v>
      </c>
      <c r="CI7" s="24">
        <v>449.72</v>
      </c>
      <c r="CJ7" s="24">
        <v>437.27</v>
      </c>
      <c r="CK7" s="24">
        <v>456.72</v>
      </c>
      <c r="CL7" s="24">
        <v>420.17</v>
      </c>
      <c r="CM7" s="24">
        <v>38.14</v>
      </c>
      <c r="CN7" s="24">
        <v>38.14</v>
      </c>
      <c r="CO7" s="24">
        <v>41.24</v>
      </c>
      <c r="CP7" s="24">
        <v>41.24</v>
      </c>
      <c r="CQ7" s="24">
        <v>39.18</v>
      </c>
      <c r="CR7" s="24">
        <v>32.229999999999997</v>
      </c>
      <c r="CS7" s="24">
        <v>32.479999999999997</v>
      </c>
      <c r="CT7" s="24">
        <v>30.19</v>
      </c>
      <c r="CU7" s="24">
        <v>28.77</v>
      </c>
      <c r="CV7" s="24">
        <v>26.22</v>
      </c>
      <c r="CW7" s="24">
        <v>29.92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80.8</v>
      </c>
      <c r="DD7" s="24">
        <v>79.2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0.01</v>
      </c>
      <c r="EL7" s="24">
        <v>1.6</v>
      </c>
      <c r="EM7" s="24">
        <v>0.01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日和佐　悠平</cp:lastModifiedBy>
  <dcterms:created xsi:type="dcterms:W3CDTF">2023-12-12T02:57:54Z</dcterms:created>
  <dcterms:modified xsi:type="dcterms:W3CDTF">2024-02-07T00:07:45Z</dcterms:modified>
  <cp:category/>
</cp:coreProperties>
</file>