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ami289\Desktop\デスクトップ\"/>
    </mc:Choice>
  </mc:AlternateContent>
  <xr:revisionPtr revIDLastSave="0" documentId="13_ncr:1_{65C757BC-2473-47FB-B845-5B8F134FB143}" xr6:coauthVersionLast="47" xr6:coauthVersionMax="47" xr10:uidLastSave="{00000000-0000-0000-0000-000000000000}"/>
  <workbookProtection workbookAlgorithmName="SHA-512" workbookHashValue="O2sjWdWcL3YQoCq8mJdNo70ro3FcfK54t4MISsPtL1D0IWlhlI6OAOcA3EFFCTZHf80sv3ocn1VtPn6kSyUp1A==" workbookSaltValue="oAxs0o0NbG+siNSEAdEdFg==" workbookSpinCount="100000" lockStructure="1"/>
  <bookViews>
    <workbookView xWindow="-120" yWindow="-120" windowWidth="29040" windowHeight="1584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H86" i="4"/>
  <c r="E86" i="4"/>
  <c r="AT10" i="4"/>
  <c r="AL10" i="4"/>
  <c r="AD10" i="4"/>
  <c r="P10" i="4"/>
  <c r="I10" i="4"/>
  <c r="B10" i="4"/>
  <c r="AT8" i="4"/>
  <c r="AL8" i="4"/>
  <c r="P8" i="4"/>
  <c r="I8" i="4"/>
</calcChain>
</file>

<file path=xl/sharedStrings.xml><?xml version="1.0" encoding="utf-8"?>
<sst xmlns="http://schemas.openxmlformats.org/spreadsheetml/2006/main" count="236" uniqueCount="119">
  <si>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</si>
  <si>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</si>
  <si>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</si>
  <si>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</si>
  <si>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</si>
  <si>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</si>
  <si>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</si>
  <si>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</si>
  <si>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</si>
  <si>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</si>
  <si>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</si>
  <si>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</si>
  <si>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</si>
  <si>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</si>
  <si>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</si>
  <si>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</si>
  <si>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</si>
  <si>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</si>
  <si>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</si>
  <si>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</si>
  <si>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</si>
  <si>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</si>
  <si>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</si>
  <si>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</si>
  <si>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</si>
  <si>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</si>
  <si>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</si>
  <si>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</si>
  <si>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</si>
  <si>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</si>
  <si>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</si>
  <si>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</si>
  <si>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</si>
  <si>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</si>
  <si>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</si>
  <si>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</si>
  <si>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</si>
  <si>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</si>
  <si>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</si>
  <si>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</si>
  <si>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</si>
  <si>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</si>
  <si>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</si>
  <si>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</si>
  <si>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</si>
  <si>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</si>
  <si>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</si>
  <si>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</si>
  <si>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</si>
  <si>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</si>
  <si>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</si>
  <si>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</si>
  <si>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</si>
  <si>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</si>
  <si>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</si>
  <si>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</si>
  <si>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</si>
  <si>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</si>
  <si>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</si>
  <si>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</si>
  <si>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</si>
  <si>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</si>
  <si>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</si>
  <si>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</si>
  <si>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</si>
  <si>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</si>
  <si>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</si>
  <si>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</si>
  <si>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</si>
  <si>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</si>
  <si>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</si>
  <si>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</si>
  <si>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</si>
  <si>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</si>
  <si>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</si>
  <si>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</si>
  <si>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</si>
  <si>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</si>
  <si>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</si>
  <si>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</si>
  <si>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</si>
  <si>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</si>
  <si>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</si>
  <si>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</si>
  <si>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</si>
  <si>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</si>
  <si>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</si>
  <si>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</si>
  <si>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</si>
  <si>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</si>
  <si>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</si>
  <si>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</si>
  <si>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</si>
  <si>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</si>
  <si>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</si>
  <si>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</si>
  <si>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</si>
  <si>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</si>
  <si>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徳島県　上板町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</si>
  <si>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</si>
  <si>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</si>
  <si>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</si>
  <si>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</si>
  <si>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</si>
  <si>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</si>
  <si>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</si>
  <si>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</si>
  <si>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</si>
  <si>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</si>
  <si>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</si>
  <si>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</si>
  <si>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</si>
  <si>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</si>
  <si>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</si>
  <si>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</si>
  <si>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</si>
  <si>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処理区域内の施設への接続率が高いので、汚水処理原価が比較的安いため健全に経営できている。</t>
    <phoneticPr fontId="4"/>
  </si>
  <si>
    <t>老朽化対策費用の捻出の為、料金の改定を行うとともに、料金の徴収率向上に努め、収益的収支比率を向上させる。</t>
    <phoneticPr fontId="4"/>
  </si>
  <si>
    <t>処理施設については、日常点検を適正に行っており、随時修繕を行いながら機材及び管路の延命に努めている。令和４年度からは、５ヶ年計画で機能強化工事を行っており、令和４年度は、シーケンサ更新及びばっ気撹拌装置更新を行った。令和５年度以降も、優先順位を付けた計画的な老朽化対策を行う。</t>
    <rPh sb="78" eb="80">
      <t>レイワ</t>
    </rPh>
    <rPh sb="81" eb="83">
      <t>ネンド</t>
    </rPh>
    <rPh sb="90" eb="92">
      <t>コウシン</t>
    </rPh>
    <rPh sb="92" eb="93">
      <t>オヨ</t>
    </rPh>
    <rPh sb="97" eb="99">
      <t>カクハン</t>
    </rPh>
    <rPh sb="99" eb="101">
      <t>ソウチ</t>
    </rPh>
    <rPh sb="101" eb="103">
      <t>コウシン</t>
    </rPh>
    <rPh sb="104" eb="105">
      <t>オコナ</t>
    </rPh>
    <rPh sb="108" eb="110">
      <t>レイワ</t>
    </rPh>
    <rPh sb="111" eb="113">
      <t>ネンド</t>
    </rPh>
    <rPh sb="113" eb="115">
      <t>イコウ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</si>
</sst>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40-42C8-BECD-71BF29F43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0.02</c:v>
                </c:pt>
                <c:pt idx="2">
                  <c:v>0.25</c:v>
                </c:pt>
                <c:pt idx="3">
                  <c:v>0.05</c:v>
                </c:pt>
                <c:pt idx="4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40-42C8-BECD-71BF29F43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48.58</c:v>
                </c:pt>
                <c:pt idx="1">
                  <c:v>49.39</c:v>
                </c:pt>
                <c:pt idx="2">
                  <c:v>49.19</c:v>
                </c:pt>
                <c:pt idx="3">
                  <c:v>49.19</c:v>
                </c:pt>
                <c:pt idx="4">
                  <c:v>49.19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E1-448B-A184-C22170BB88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50.68</c:v>
                </c:pt>
                <c:pt idx="1">
                  <c:v>50.14</c:v>
                </c:pt>
                <c:pt idx="2">
                  <c:v>54.83</c:v>
                </c:pt>
                <c:pt idx="3">
                  <c:v>66.53</c:v>
                </c:pt>
                <c:pt idx="4">
                  <c:v>52.35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E1-448B-A184-C22170BB88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92.68</c:v>
                </c:pt>
                <c:pt idx="1">
                  <c:v>92.68</c:v>
                </c:pt>
                <c:pt idx="2">
                  <c:v>94.61</c:v>
                </c:pt>
                <c:pt idx="3">
                  <c:v>92.51</c:v>
                </c:pt>
                <c:pt idx="4">
                  <c:v>93.46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5D-4BE2-BAF7-421A9924A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84.86</c:v>
                </c:pt>
                <c:pt idx="1">
                  <c:v>84.98</c:v>
                </c:pt>
                <c:pt idx="2">
                  <c:v>84.7</c:v>
                </c:pt>
                <c:pt idx="3">
                  <c:v>84.67</c:v>
                </c:pt>
                <c:pt idx="4">
                  <c:v>84.39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5D-4BE2-BAF7-421A9924A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88.39</c:v>
                </c:pt>
                <c:pt idx="1">
                  <c:v>82.85</c:v>
                </c:pt>
                <c:pt idx="2">
                  <c:v>82.88</c:v>
                </c:pt>
                <c:pt idx="3">
                  <c:v>76.5</c:v>
                </c:pt>
                <c:pt idx="4">
                  <c:v>84.87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85-495D-A896-0D46132451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85-495D-A896-0D46132451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DA-4C34-8F62-7FCB94BA20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DA-4C34-8F62-7FCB94BA20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EC-4F9F-B29D-E11531971D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EC-4F9F-B29D-E11531971D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99-406C-A083-50B7D40ACD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99-406C-A083-50B7D40ACD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BA-4516-9FAB-60E1F75B44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BA-4516-9FAB-60E1F75B44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1778.34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B0-4315-B651-523A2716BE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789.46</c:v>
                </c:pt>
                <c:pt idx="1">
                  <c:v>826.83</c:v>
                </c:pt>
                <c:pt idx="2">
                  <c:v>867.83</c:v>
                </c:pt>
                <c:pt idx="3">
                  <c:v>791.76</c:v>
                </c:pt>
                <c:pt idx="4">
                  <c:v>900.82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B0-4315-B651-523A2716BE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58.32</c:v>
                </c:pt>
                <c:pt idx="1">
                  <c:v>56.54</c:v>
                </c:pt>
                <c:pt idx="2">
                  <c:v>60.36</c:v>
                </c:pt>
                <c:pt idx="3">
                  <c:v>49.34</c:v>
                </c:pt>
                <c:pt idx="4">
                  <c:v>65.73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3C-4F52-81D1-340AFB1B31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57.77</c:v>
                </c:pt>
                <c:pt idx="1">
                  <c:v>57.31</c:v>
                </c:pt>
                <c:pt idx="2">
                  <c:v>57.08</c:v>
                </c:pt>
                <c:pt idx="3">
                  <c:v>56.26</c:v>
                </c:pt>
                <c:pt idx="4">
                  <c:v>52.94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3C-4F52-81D1-340AFB1B31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150</c:v>
                </c:pt>
                <c:pt idx="1">
                  <c:v>150</c:v>
                </c:pt>
                <c:pt idx="2">
                  <c:v>163.08000000000001</c:v>
                </c:pt>
                <c:pt idx="3">
                  <c:v>191.17</c:v>
                </c:pt>
                <c:pt idx="4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64-4ED3-A835-ADF1CB74A9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274.35000000000002</c:v>
                </c:pt>
                <c:pt idx="1">
                  <c:v>273.52</c:v>
                </c:pt>
                <c:pt idx="2">
                  <c:v>274.99</c:v>
                </c:pt>
                <c:pt idx="3">
                  <c:v>282.08999999999997</c:v>
                </c:pt>
                <c:pt idx="4">
                  <c:v>303.27999999999997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64-4ED3-A835-ADF1CB74A9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【809.19】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【273.68】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N31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0" t="s">
        <v>0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</row>
    <row r="3" spans="1:78" ht="9.75" customHeight="1" x14ac:dyDescent="0.15">
      <c r="A3" s="2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</row>
    <row r="4" spans="1:78" ht="9.75" customHeight="1" x14ac:dyDescent="0.15">
      <c r="A4" s="2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1" t="str">
        <f>データ!H6</f>
        <v>徳島県　上板町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0" t="s">
        <v>1</v>
      </c>
      <c r="C7" s="60"/>
      <c r="D7" s="60"/>
      <c r="E7" s="60"/>
      <c r="F7" s="60"/>
      <c r="G7" s="60"/>
      <c r="H7" s="60"/>
      <c r="I7" s="60" t="s">
        <v>2</v>
      </c>
      <c r="J7" s="60"/>
      <c r="K7" s="60"/>
      <c r="L7" s="60"/>
      <c r="M7" s="60"/>
      <c r="N7" s="60"/>
      <c r="O7" s="60"/>
      <c r="P7" s="60" t="s">
        <v>3</v>
      </c>
      <c r="Q7" s="60"/>
      <c r="R7" s="60"/>
      <c r="S7" s="60"/>
      <c r="T7" s="60"/>
      <c r="U7" s="60"/>
      <c r="V7" s="60"/>
      <c r="W7" s="60" t="s">
        <v>4</v>
      </c>
      <c r="X7" s="60"/>
      <c r="Y7" s="60"/>
      <c r="Z7" s="60"/>
      <c r="AA7" s="60"/>
      <c r="AB7" s="60"/>
      <c r="AC7" s="60"/>
      <c r="AD7" s="60" t="s">
        <v>5</v>
      </c>
      <c r="AE7" s="60"/>
      <c r="AF7" s="60"/>
      <c r="AG7" s="60"/>
      <c r="AH7" s="60"/>
      <c r="AI7" s="60"/>
      <c r="AJ7" s="60"/>
      <c r="AK7" s="3"/>
      <c r="AL7" s="60" t="s">
        <v>6</v>
      </c>
      <c r="AM7" s="60"/>
      <c r="AN7" s="60"/>
      <c r="AO7" s="60"/>
      <c r="AP7" s="60"/>
      <c r="AQ7" s="60"/>
      <c r="AR7" s="60"/>
      <c r="AS7" s="60"/>
      <c r="AT7" s="60" t="s">
        <v>7</v>
      </c>
      <c r="AU7" s="60"/>
      <c r="AV7" s="60"/>
      <c r="AW7" s="60"/>
      <c r="AX7" s="60"/>
      <c r="AY7" s="60"/>
      <c r="AZ7" s="60"/>
      <c r="BA7" s="60"/>
      <c r="BB7" s="60" t="s">
        <v>8</v>
      </c>
      <c r="BC7" s="60"/>
      <c r="BD7" s="60"/>
      <c r="BE7" s="60"/>
      <c r="BF7" s="60"/>
      <c r="BG7" s="60"/>
      <c r="BH7" s="60"/>
      <c r="BI7" s="60"/>
      <c r="BJ7" s="3"/>
      <c r="BK7" s="3"/>
      <c r="BL7" s="63" t="s">
        <v>9</v>
      </c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5"/>
    </row>
    <row r="8" spans="1:78" ht="18.75" customHeight="1" x14ac:dyDescent="0.15">
      <c r="A8" s="2"/>
      <c r="B8" s="66" t="str">
        <f>データ!I6</f>
        <v>法非適用</v>
      </c>
      <c r="C8" s="66"/>
      <c r="D8" s="66"/>
      <c r="E8" s="66"/>
      <c r="F8" s="66"/>
      <c r="G8" s="66"/>
      <c r="H8" s="66"/>
      <c r="I8" s="66" t="str">
        <f>データ!J6</f>
        <v>下水道事業</v>
      </c>
      <c r="J8" s="66"/>
      <c r="K8" s="66"/>
      <c r="L8" s="66"/>
      <c r="M8" s="66"/>
      <c r="N8" s="66"/>
      <c r="O8" s="66"/>
      <c r="P8" s="66" t="str">
        <f>データ!K6</f>
        <v>農業集落排水</v>
      </c>
      <c r="Q8" s="66"/>
      <c r="R8" s="66"/>
      <c r="S8" s="66"/>
      <c r="T8" s="66"/>
      <c r="U8" s="66"/>
      <c r="V8" s="66"/>
      <c r="W8" s="66" t="str">
        <f>データ!L6</f>
        <v>F2</v>
      </c>
      <c r="X8" s="66"/>
      <c r="Y8" s="66"/>
      <c r="Z8" s="66"/>
      <c r="AA8" s="66"/>
      <c r="AB8" s="66"/>
      <c r="AC8" s="66"/>
      <c r="AD8" s="67" t="str">
        <f>データ!$M$6</f>
        <v>非設置</v>
      </c>
      <c r="AE8" s="67"/>
      <c r="AF8" s="67"/>
      <c r="AG8" s="67"/>
      <c r="AH8" s="67"/>
      <c r="AI8" s="67"/>
      <c r="AJ8" s="67"/>
      <c r="AK8" s="3"/>
      <c r="AL8" s="55">
        <f>データ!S6</f>
        <v>11474</v>
      </c>
      <c r="AM8" s="55"/>
      <c r="AN8" s="55"/>
      <c r="AO8" s="55"/>
      <c r="AP8" s="55"/>
      <c r="AQ8" s="55"/>
      <c r="AR8" s="55"/>
      <c r="AS8" s="55"/>
      <c r="AT8" s="54">
        <f>データ!T6</f>
        <v>34.58</v>
      </c>
      <c r="AU8" s="54"/>
      <c r="AV8" s="54"/>
      <c r="AW8" s="54"/>
      <c r="AX8" s="54"/>
      <c r="AY8" s="54"/>
      <c r="AZ8" s="54"/>
      <c r="BA8" s="54"/>
      <c r="BB8" s="54">
        <f>データ!U6</f>
        <v>331.81</v>
      </c>
      <c r="BC8" s="54"/>
      <c r="BD8" s="54"/>
      <c r="BE8" s="54"/>
      <c r="BF8" s="54"/>
      <c r="BG8" s="54"/>
      <c r="BH8" s="54"/>
      <c r="BI8" s="54"/>
      <c r="BJ8" s="3"/>
      <c r="BK8" s="3"/>
      <c r="BL8" s="68" t="s">
        <v>10</v>
      </c>
      <c r="BM8" s="69"/>
      <c r="BN8" s="58" t="s">
        <v>11</v>
      </c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9"/>
    </row>
    <row r="9" spans="1:78" ht="18.75" customHeight="1" x14ac:dyDescent="0.15">
      <c r="A9" s="2"/>
      <c r="B9" s="60" t="s">
        <v>12</v>
      </c>
      <c r="C9" s="60"/>
      <c r="D9" s="60"/>
      <c r="E9" s="60"/>
      <c r="F9" s="60"/>
      <c r="G9" s="60"/>
      <c r="H9" s="60"/>
      <c r="I9" s="60" t="s">
        <v>13</v>
      </c>
      <c r="J9" s="60"/>
      <c r="K9" s="60"/>
      <c r="L9" s="60"/>
      <c r="M9" s="60"/>
      <c r="N9" s="60"/>
      <c r="O9" s="60"/>
      <c r="P9" s="60" t="s">
        <v>14</v>
      </c>
      <c r="Q9" s="60"/>
      <c r="R9" s="60"/>
      <c r="S9" s="60"/>
      <c r="T9" s="60"/>
      <c r="U9" s="60"/>
      <c r="V9" s="60"/>
      <c r="W9" s="60" t="s">
        <v>15</v>
      </c>
      <c r="X9" s="60"/>
      <c r="Y9" s="60"/>
      <c r="Z9" s="60"/>
      <c r="AA9" s="60"/>
      <c r="AB9" s="60"/>
      <c r="AC9" s="60"/>
      <c r="AD9" s="60" t="s">
        <v>16</v>
      </c>
      <c r="AE9" s="60"/>
      <c r="AF9" s="60"/>
      <c r="AG9" s="60"/>
      <c r="AH9" s="60"/>
      <c r="AI9" s="60"/>
      <c r="AJ9" s="60"/>
      <c r="AK9" s="3"/>
      <c r="AL9" s="60" t="s">
        <v>17</v>
      </c>
      <c r="AM9" s="60"/>
      <c r="AN9" s="60"/>
      <c r="AO9" s="60"/>
      <c r="AP9" s="60"/>
      <c r="AQ9" s="60"/>
      <c r="AR9" s="60"/>
      <c r="AS9" s="60"/>
      <c r="AT9" s="60" t="s">
        <v>18</v>
      </c>
      <c r="AU9" s="60"/>
      <c r="AV9" s="60"/>
      <c r="AW9" s="60"/>
      <c r="AX9" s="60"/>
      <c r="AY9" s="60"/>
      <c r="AZ9" s="60"/>
      <c r="BA9" s="60"/>
      <c r="BB9" s="60" t="s">
        <v>19</v>
      </c>
      <c r="BC9" s="60"/>
      <c r="BD9" s="60"/>
      <c r="BE9" s="60"/>
      <c r="BF9" s="60"/>
      <c r="BG9" s="60"/>
      <c r="BH9" s="60"/>
      <c r="BI9" s="60"/>
      <c r="BJ9" s="3"/>
      <c r="BK9" s="3"/>
      <c r="BL9" s="61" t="s">
        <v>20</v>
      </c>
      <c r="BM9" s="62"/>
      <c r="BN9" s="52" t="s">
        <v>21</v>
      </c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3"/>
    </row>
    <row r="10" spans="1:78" ht="18.75" customHeight="1" x14ac:dyDescent="0.15">
      <c r="A10" s="2"/>
      <c r="B10" s="54" t="str">
        <f>データ!N6</f>
        <v>-</v>
      </c>
      <c r="C10" s="54"/>
      <c r="D10" s="54"/>
      <c r="E10" s="54"/>
      <c r="F10" s="54"/>
      <c r="G10" s="54"/>
      <c r="H10" s="54"/>
      <c r="I10" s="54" t="str">
        <f>データ!O6</f>
        <v>該当数値なし</v>
      </c>
      <c r="J10" s="54"/>
      <c r="K10" s="54"/>
      <c r="L10" s="54"/>
      <c r="M10" s="54"/>
      <c r="N10" s="54"/>
      <c r="O10" s="54"/>
      <c r="P10" s="54">
        <f>データ!P6</f>
        <v>9.39</v>
      </c>
      <c r="Q10" s="54"/>
      <c r="R10" s="54"/>
      <c r="S10" s="54"/>
      <c r="T10" s="54"/>
      <c r="U10" s="54"/>
      <c r="V10" s="54"/>
      <c r="W10" s="54">
        <f>データ!Q6</f>
        <v>100</v>
      </c>
      <c r="X10" s="54"/>
      <c r="Y10" s="54"/>
      <c r="Z10" s="54"/>
      <c r="AA10" s="54"/>
      <c r="AB10" s="54"/>
      <c r="AC10" s="54"/>
      <c r="AD10" s="55">
        <f>データ!R6</f>
        <v>2100</v>
      </c>
      <c r="AE10" s="55"/>
      <c r="AF10" s="55"/>
      <c r="AG10" s="55"/>
      <c r="AH10" s="55"/>
      <c r="AI10" s="55"/>
      <c r="AJ10" s="55"/>
      <c r="AK10" s="2"/>
      <c r="AL10" s="55">
        <f>データ!V6</f>
        <v>1070</v>
      </c>
      <c r="AM10" s="55"/>
      <c r="AN10" s="55"/>
      <c r="AO10" s="55"/>
      <c r="AP10" s="55"/>
      <c r="AQ10" s="55"/>
      <c r="AR10" s="55"/>
      <c r="AS10" s="55"/>
      <c r="AT10" s="54">
        <f>データ!W6</f>
        <v>0.59</v>
      </c>
      <c r="AU10" s="54"/>
      <c r="AV10" s="54"/>
      <c r="AW10" s="54"/>
      <c r="AX10" s="54"/>
      <c r="AY10" s="54"/>
      <c r="AZ10" s="54"/>
      <c r="BA10" s="54"/>
      <c r="BB10" s="54">
        <f>データ!X6</f>
        <v>1813.56</v>
      </c>
      <c r="BC10" s="54"/>
      <c r="BD10" s="54"/>
      <c r="BE10" s="54"/>
      <c r="BF10" s="54"/>
      <c r="BG10" s="54"/>
      <c r="BH10" s="54"/>
      <c r="BI10" s="54"/>
      <c r="BJ10" s="2"/>
      <c r="BK10" s="2"/>
      <c r="BL10" s="56" t="s">
        <v>22</v>
      </c>
      <c r="BM10" s="57"/>
      <c r="BN10" s="45" t="s">
        <v>23</v>
      </c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7" t="s">
        <v>24</v>
      </c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</row>
    <row r="14" spans="1:78" ht="13.5" customHeight="1" x14ac:dyDescent="0.15">
      <c r="A14" s="2"/>
      <c r="B14" s="49" t="s">
        <v>25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1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116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118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117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【809.19】</v>
      </c>
      <c r="I86" s="12" t="str">
        <f>データ!CA6</f>
        <v>【57.02】</v>
      </c>
      <c r="J86" s="12" t="str">
        <f>データ!CL6</f>
        <v>【273.68】</v>
      </c>
      <c r="K86" s="12" t="str">
        <f>データ!CW6</f>
        <v>【52.55】</v>
      </c>
      <c r="L86" s="12" t="str">
        <f>データ!DH6</f>
        <v>【87.30】</v>
      </c>
      <c r="M86" s="12" t="s">
        <v>44</v>
      </c>
      <c r="N86" s="12" t="s">
        <v>44</v>
      </c>
      <c r="O86" s="12" t="str">
        <f>データ!EO6</f>
        <v>【0.02】</v>
      </c>
    </row>
  </sheetData>
  <sheetProtection algorithmName="SHA-512" hashValue="f9/1N8DTm/0kIXtDYzpZU8jpI/fOVjSfeszHnuJW9KL4K6/eZE67Yf/zPLk01FHSiVvSamGf7tbCJPffocF0oA==" saltValue="7H6dh5bKGQTGtY9zqxjGBg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L45:BZ46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3" t="s">
        <v>54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55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56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57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58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59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60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61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62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63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64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65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66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67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68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15">
      <c r="A6" s="14" t="s">
        <v>97</v>
      </c>
      <c r="B6" s="19">
        <f>B7</f>
        <v>2022</v>
      </c>
      <c r="C6" s="19">
        <f t="shared" ref="C6:X6" si="3">C7</f>
        <v>364053</v>
      </c>
      <c r="D6" s="19">
        <f t="shared" si="3"/>
        <v>47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徳島県　上板町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9.39</v>
      </c>
      <c r="Q6" s="20">
        <f t="shared" si="3"/>
        <v>100</v>
      </c>
      <c r="R6" s="20">
        <f t="shared" si="3"/>
        <v>2100</v>
      </c>
      <c r="S6" s="20">
        <f t="shared" si="3"/>
        <v>11474</v>
      </c>
      <c r="T6" s="20">
        <f t="shared" si="3"/>
        <v>34.58</v>
      </c>
      <c r="U6" s="20">
        <f t="shared" si="3"/>
        <v>331.81</v>
      </c>
      <c r="V6" s="20">
        <f t="shared" si="3"/>
        <v>1070</v>
      </c>
      <c r="W6" s="20">
        <f t="shared" si="3"/>
        <v>0.59</v>
      </c>
      <c r="X6" s="20">
        <f t="shared" si="3"/>
        <v>1813.56</v>
      </c>
      <c r="Y6" s="21">
        <f>IF(Y7="",NA(),Y7)</f>
        <v>88.39</v>
      </c>
      <c r="Z6" s="21">
        <f t="shared" ref="Z6:AH6" si="4">IF(Z7="",NA(),Z7)</f>
        <v>82.85</v>
      </c>
      <c r="AA6" s="21">
        <f t="shared" si="4"/>
        <v>82.88</v>
      </c>
      <c r="AB6" s="21">
        <f t="shared" si="4"/>
        <v>76.5</v>
      </c>
      <c r="AC6" s="21">
        <f t="shared" si="4"/>
        <v>84.87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1">
        <f t="shared" si="7"/>
        <v>1778.34</v>
      </c>
      <c r="BI6" s="20">
        <f t="shared" si="7"/>
        <v>0</v>
      </c>
      <c r="BJ6" s="20">
        <f t="shared" si="7"/>
        <v>0</v>
      </c>
      <c r="BK6" s="21">
        <f t="shared" si="7"/>
        <v>789.46</v>
      </c>
      <c r="BL6" s="21">
        <f t="shared" si="7"/>
        <v>826.83</v>
      </c>
      <c r="BM6" s="21">
        <f t="shared" si="7"/>
        <v>867.83</v>
      </c>
      <c r="BN6" s="21">
        <f t="shared" si="7"/>
        <v>791.76</v>
      </c>
      <c r="BO6" s="21">
        <f t="shared" si="7"/>
        <v>900.82</v>
      </c>
      <c r="BP6" s="20" t="str">
        <f>IF(BP7="","",IF(BP7="-","【-】","【"&amp;SUBSTITUTE(TEXT(BP7,"#,##0.00"),"-","△")&amp;"】"))</f>
        <v>【809.19】</v>
      </c>
      <c r="BQ6" s="21">
        <f>IF(BQ7="",NA(),BQ7)</f>
        <v>58.32</v>
      </c>
      <c r="BR6" s="21">
        <f t="shared" ref="BR6:BZ6" si="8">IF(BR7="",NA(),BR7)</f>
        <v>56.54</v>
      </c>
      <c r="BS6" s="21">
        <f t="shared" si="8"/>
        <v>60.36</v>
      </c>
      <c r="BT6" s="21">
        <f t="shared" si="8"/>
        <v>49.34</v>
      </c>
      <c r="BU6" s="21">
        <f t="shared" si="8"/>
        <v>65.73</v>
      </c>
      <c r="BV6" s="21">
        <f t="shared" si="8"/>
        <v>57.77</v>
      </c>
      <c r="BW6" s="21">
        <f t="shared" si="8"/>
        <v>57.31</v>
      </c>
      <c r="BX6" s="21">
        <f t="shared" si="8"/>
        <v>57.08</v>
      </c>
      <c r="BY6" s="21">
        <f t="shared" si="8"/>
        <v>56.26</v>
      </c>
      <c r="BZ6" s="21">
        <f t="shared" si="8"/>
        <v>52.94</v>
      </c>
      <c r="CA6" s="20" t="str">
        <f>IF(CA7="","",IF(CA7="-","【-】","【"&amp;SUBSTITUTE(TEXT(CA7,"#,##0.00"),"-","△")&amp;"】"))</f>
        <v>【57.02】</v>
      </c>
      <c r="CB6" s="21">
        <f>IF(CB7="",NA(),CB7)</f>
        <v>150</v>
      </c>
      <c r="CC6" s="21">
        <f t="shared" ref="CC6:CK6" si="9">IF(CC7="",NA(),CC7)</f>
        <v>150</v>
      </c>
      <c r="CD6" s="21">
        <f t="shared" si="9"/>
        <v>163.08000000000001</v>
      </c>
      <c r="CE6" s="21">
        <f t="shared" si="9"/>
        <v>191.17</v>
      </c>
      <c r="CF6" s="21">
        <f t="shared" si="9"/>
        <v>150</v>
      </c>
      <c r="CG6" s="21">
        <f t="shared" si="9"/>
        <v>274.35000000000002</v>
      </c>
      <c r="CH6" s="21">
        <f t="shared" si="9"/>
        <v>273.52</v>
      </c>
      <c r="CI6" s="21">
        <f t="shared" si="9"/>
        <v>274.99</v>
      </c>
      <c r="CJ6" s="21">
        <f t="shared" si="9"/>
        <v>282.08999999999997</v>
      </c>
      <c r="CK6" s="21">
        <f t="shared" si="9"/>
        <v>303.27999999999997</v>
      </c>
      <c r="CL6" s="20" t="str">
        <f>IF(CL7="","",IF(CL7="-","【-】","【"&amp;SUBSTITUTE(TEXT(CL7,"#,##0.00"),"-","△")&amp;"】"))</f>
        <v>【273.68】</v>
      </c>
      <c r="CM6" s="21">
        <f>IF(CM7="",NA(),CM7)</f>
        <v>48.58</v>
      </c>
      <c r="CN6" s="21">
        <f t="shared" ref="CN6:CV6" si="10">IF(CN7="",NA(),CN7)</f>
        <v>49.39</v>
      </c>
      <c r="CO6" s="21">
        <f t="shared" si="10"/>
        <v>49.19</v>
      </c>
      <c r="CP6" s="21">
        <f t="shared" si="10"/>
        <v>49.19</v>
      </c>
      <c r="CQ6" s="21">
        <f t="shared" si="10"/>
        <v>49.19</v>
      </c>
      <c r="CR6" s="21">
        <f t="shared" si="10"/>
        <v>50.68</v>
      </c>
      <c r="CS6" s="21">
        <f t="shared" si="10"/>
        <v>50.14</v>
      </c>
      <c r="CT6" s="21">
        <f t="shared" si="10"/>
        <v>54.83</v>
      </c>
      <c r="CU6" s="21">
        <f t="shared" si="10"/>
        <v>66.53</v>
      </c>
      <c r="CV6" s="21">
        <f t="shared" si="10"/>
        <v>52.35</v>
      </c>
      <c r="CW6" s="20" t="str">
        <f>IF(CW7="","",IF(CW7="-","【-】","【"&amp;SUBSTITUTE(TEXT(CW7,"#,##0.00"),"-","△")&amp;"】"))</f>
        <v>【52.55】</v>
      </c>
      <c r="CX6" s="21">
        <f>IF(CX7="",NA(),CX7)</f>
        <v>92.68</v>
      </c>
      <c r="CY6" s="21">
        <f t="shared" ref="CY6:DG6" si="11">IF(CY7="",NA(),CY7)</f>
        <v>92.68</v>
      </c>
      <c r="CZ6" s="21">
        <f t="shared" si="11"/>
        <v>94.61</v>
      </c>
      <c r="DA6" s="21">
        <f t="shared" si="11"/>
        <v>92.51</v>
      </c>
      <c r="DB6" s="21">
        <f t="shared" si="11"/>
        <v>93.46</v>
      </c>
      <c r="DC6" s="21">
        <f t="shared" si="11"/>
        <v>84.86</v>
      </c>
      <c r="DD6" s="21">
        <f t="shared" si="11"/>
        <v>84.98</v>
      </c>
      <c r="DE6" s="21">
        <f t="shared" si="11"/>
        <v>84.7</v>
      </c>
      <c r="DF6" s="21">
        <f t="shared" si="11"/>
        <v>84.67</v>
      </c>
      <c r="DG6" s="21">
        <f t="shared" si="11"/>
        <v>84.39</v>
      </c>
      <c r="DH6" s="20" t="str">
        <f>IF(DH7="","",IF(DH7="-","【-】","【"&amp;SUBSTITUTE(TEXT(DH7,"#,##0.00"),"-","△")&amp;"】"))</f>
        <v>【87.30】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0.01</v>
      </c>
      <c r="EK6" s="21">
        <f t="shared" si="14"/>
        <v>0.02</v>
      </c>
      <c r="EL6" s="21">
        <f t="shared" si="14"/>
        <v>0.25</v>
      </c>
      <c r="EM6" s="21">
        <f t="shared" si="14"/>
        <v>0.05</v>
      </c>
      <c r="EN6" s="21">
        <f t="shared" si="14"/>
        <v>0.03</v>
      </c>
      <c r="EO6" s="20" t="str">
        <f>IF(EO7="","",IF(EO7="-","【-】","【"&amp;SUBSTITUTE(TEXT(EO7,"#,##0.00"),"-","△")&amp;"】"))</f>
        <v>【0.02】</v>
      </c>
    </row>
    <row r="7" spans="1:145" s="22" customFormat="1" x14ac:dyDescent="0.15">
      <c r="A7" s="14"/>
      <c r="B7" s="23">
        <v>2022</v>
      </c>
      <c r="C7" s="23">
        <v>364053</v>
      </c>
      <c r="D7" s="23">
        <v>47</v>
      </c>
      <c r="E7" s="23">
        <v>17</v>
      </c>
      <c r="F7" s="23">
        <v>5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9.39</v>
      </c>
      <c r="Q7" s="24">
        <v>100</v>
      </c>
      <c r="R7" s="24">
        <v>2100</v>
      </c>
      <c r="S7" s="24">
        <v>11474</v>
      </c>
      <c r="T7" s="24">
        <v>34.58</v>
      </c>
      <c r="U7" s="24">
        <v>331.81</v>
      </c>
      <c r="V7" s="24">
        <v>1070</v>
      </c>
      <c r="W7" s="24">
        <v>0.59</v>
      </c>
      <c r="X7" s="24">
        <v>1813.56</v>
      </c>
      <c r="Y7" s="24">
        <v>88.39</v>
      </c>
      <c r="Z7" s="24">
        <v>82.85</v>
      </c>
      <c r="AA7" s="24">
        <v>82.88</v>
      </c>
      <c r="AB7" s="24">
        <v>76.5</v>
      </c>
      <c r="AC7" s="24">
        <v>84.87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0</v>
      </c>
      <c r="BH7" s="24">
        <v>1778.34</v>
      </c>
      <c r="BI7" s="24">
        <v>0</v>
      </c>
      <c r="BJ7" s="24">
        <v>0</v>
      </c>
      <c r="BK7" s="24">
        <v>789.46</v>
      </c>
      <c r="BL7" s="24">
        <v>826.83</v>
      </c>
      <c r="BM7" s="24">
        <v>867.83</v>
      </c>
      <c r="BN7" s="24">
        <v>791.76</v>
      </c>
      <c r="BO7" s="24">
        <v>900.82</v>
      </c>
      <c r="BP7" s="24">
        <v>809.19</v>
      </c>
      <c r="BQ7" s="24">
        <v>58.32</v>
      </c>
      <c r="BR7" s="24">
        <v>56.54</v>
      </c>
      <c r="BS7" s="24">
        <v>60.36</v>
      </c>
      <c r="BT7" s="24">
        <v>49.34</v>
      </c>
      <c r="BU7" s="24">
        <v>65.73</v>
      </c>
      <c r="BV7" s="24">
        <v>57.77</v>
      </c>
      <c r="BW7" s="24">
        <v>57.31</v>
      </c>
      <c r="BX7" s="24">
        <v>57.08</v>
      </c>
      <c r="BY7" s="24">
        <v>56.26</v>
      </c>
      <c r="BZ7" s="24">
        <v>52.94</v>
      </c>
      <c r="CA7" s="24">
        <v>57.02</v>
      </c>
      <c r="CB7" s="24">
        <v>150</v>
      </c>
      <c r="CC7" s="24">
        <v>150</v>
      </c>
      <c r="CD7" s="24">
        <v>163.08000000000001</v>
      </c>
      <c r="CE7" s="24">
        <v>191.17</v>
      </c>
      <c r="CF7" s="24">
        <v>150</v>
      </c>
      <c r="CG7" s="24">
        <v>274.35000000000002</v>
      </c>
      <c r="CH7" s="24">
        <v>273.52</v>
      </c>
      <c r="CI7" s="24">
        <v>274.99</v>
      </c>
      <c r="CJ7" s="24">
        <v>282.08999999999997</v>
      </c>
      <c r="CK7" s="24">
        <v>303.27999999999997</v>
      </c>
      <c r="CL7" s="24">
        <v>273.68</v>
      </c>
      <c r="CM7" s="24">
        <v>48.58</v>
      </c>
      <c r="CN7" s="24">
        <v>49.39</v>
      </c>
      <c r="CO7" s="24">
        <v>49.19</v>
      </c>
      <c r="CP7" s="24">
        <v>49.19</v>
      </c>
      <c r="CQ7" s="24">
        <v>49.19</v>
      </c>
      <c r="CR7" s="24">
        <v>50.68</v>
      </c>
      <c r="CS7" s="24">
        <v>50.14</v>
      </c>
      <c r="CT7" s="24">
        <v>54.83</v>
      </c>
      <c r="CU7" s="24">
        <v>66.53</v>
      </c>
      <c r="CV7" s="24">
        <v>52.35</v>
      </c>
      <c r="CW7" s="24">
        <v>52.55</v>
      </c>
      <c r="CX7" s="24">
        <v>92.68</v>
      </c>
      <c r="CY7" s="24">
        <v>92.68</v>
      </c>
      <c r="CZ7" s="24">
        <v>94.61</v>
      </c>
      <c r="DA7" s="24">
        <v>92.51</v>
      </c>
      <c r="DB7" s="24">
        <v>93.46</v>
      </c>
      <c r="DC7" s="24">
        <v>84.86</v>
      </c>
      <c r="DD7" s="24">
        <v>84.98</v>
      </c>
      <c r="DE7" s="24">
        <v>84.7</v>
      </c>
      <c r="DF7" s="24">
        <v>84.67</v>
      </c>
      <c r="DG7" s="24">
        <v>84.39</v>
      </c>
      <c r="DH7" s="24">
        <v>87.3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0.01</v>
      </c>
      <c r="EK7" s="24">
        <v>0.02</v>
      </c>
      <c r="EL7" s="24">
        <v>0.25</v>
      </c>
      <c r="EM7" s="24">
        <v>0.05</v>
      </c>
      <c r="EN7" s="24">
        <v>0.03</v>
      </c>
      <c r="EO7" s="24">
        <v>0.02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114</v>
      </c>
      <c r="E13" t="s">
        <v>114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樫原 隆文</cp:lastModifiedBy>
  <dcterms:created xsi:type="dcterms:W3CDTF">2023-12-12T02:55:42Z</dcterms:created>
  <dcterms:modified xsi:type="dcterms:W3CDTF">2024-02-06T23:40:23Z</dcterms:modified>
  <cp:category/>
</cp:coreProperties>
</file>