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Jogesuido-HDD\suidouHDD\☆公共下水道\○宍喰処理区\1.宍喰公共下水道（H18～\R5\調査\経営比較分析表\【経営比較分析表】17_海陽町\【経営比較分析表】17_海陽町\"/>
    </mc:Choice>
  </mc:AlternateContent>
  <xr:revisionPtr revIDLastSave="0" documentId="13_ncr:1_{EB784F83-7B00-44F6-9FDA-BA61EE940B85}" xr6:coauthVersionLast="47" xr6:coauthVersionMax="47" xr10:uidLastSave="{00000000-0000-0000-0000-000000000000}"/>
  <workbookProtection workbookAlgorithmName="SHA-512" workbookHashValue="mDqBX8pNXEeQ/XhUXvM3/TJBuC+bbQuIZfxCDyAwyTOFEE0GhoXAg+3O0pUi9hY9MKVwOMj31ecBYH7Jy4eCDw==" workbookSaltValue="aO97aNYqK4+Hrp/je4h4zg==" workbookSpinCount="100000" lockStructure="1"/>
  <bookViews>
    <workbookView xWindow="675" yWindow="1410" windowWidth="19410" windowHeight="144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D10" i="4"/>
  <c r="P10" i="4"/>
  <c r="B10" i="4"/>
  <c r="AL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<sst xmlns="http://schemas.openxmlformats.org/spreadsheetml/2006/main" count="236" uniqueCount="120">
  <si>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</si>
  <si>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</si>
  <si>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</si>
  <si>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</si>
  <si>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</si>
  <si>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</si>
  <si>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</si>
  <si>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</si>
  <si>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</si>
  <si>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</si>
  <si>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</si>
  <si>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</si>
  <si>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</si>
  <si>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</si>
  <si>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</si>
  <si>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</si>
  <si>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</si>
  <si>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</si>
  <si>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</si>
  <si>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</si>
  <si>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</si>
  <si>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</si>
  <si>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</si>
  <si>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</si>
  <si>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</si>
  <si>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</si>
  <si>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</si>
  <si>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</si>
  <si>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</si>
  <si>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</si>
  <si>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</si>
  <si>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</si>
  <si>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</si>
  <si>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</si>
  <si>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</si>
  <si>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</si>
  <si>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</si>
  <si>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</si>
  <si>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</si>
  <si>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</si>
  <si>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</si>
  <si>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</si>
  <si>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</si>
  <si>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</si>
  <si>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</si>
  <si>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</si>
  <si>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</si>
  <si>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</si>
  <si>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</si>
  <si>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</si>
  <si>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</si>
  <si>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</si>
  <si>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</si>
  <si>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</si>
  <si>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</si>
  <si>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</si>
  <si>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</si>
  <si>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</si>
  <si>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</si>
  <si>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</si>
  <si>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</si>
  <si>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</si>
  <si>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</si>
  <si>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</si>
  <si>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</si>
  <si>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</si>
  <si>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</si>
  <si>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</si>
  <si>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</si>
  <si>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</si>
  <si>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</si>
  <si>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</si>
  <si>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</si>
  <si>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</si>
  <si>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</si>
  <si>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</si>
  <si>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</si>
  <si>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</si>
  <si>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</si>
  <si>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</si>
  <si>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</si>
  <si>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</si>
  <si>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</si>
  <si>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</si>
  <si>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</si>
  <si>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</si>
  <si>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</si>
  <si>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</si>
  <si>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</si>
  <si>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</si>
  <si>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</si>
  <si>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</si>
  <si>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</si>
  <si>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</si>
  <si>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</si>
  <si>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</si>
  <si>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</si>
  <si>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</si>
  <si>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海陽町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</si>
  <si>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</si>
  <si>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</si>
  <si>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</si>
  <si>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</si>
  <si>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</si>
  <si>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</si>
  <si>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</si>
  <si>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</si>
  <si>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</si>
  <si>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</si>
  <si>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</si>
  <si>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</si>
  <si>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</si>
  <si>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</si>
  <si>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</si>
  <si>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</si>
  <si>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</si>
  <si>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</si>
  <si>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町内で３処理区を有しており、平成１３年から一部供用を開始している。工事完了まではあと数年を要する見込みである。経営については、一般会計からの繰入金に依存している状況であり、引き続き加入促進を図るとともに、経費の削減にも務めていく。なお、経営基盤強化のため令和６年度より公営企業法を適用する見込みである。また、下水道の広域化推進の中で、農業集落排水のうち、１処理区との統廃合により効率化と経費削減が見込まれるため、現在計画調整中である。</t>
    <phoneticPr fontId="4"/>
  </si>
  <si>
    <t>　供用開始から２０年を経過しており、下水道管の更新には至っていないが、マンホールポンプや制御盤、浄化センターの機器等の修繕が発生している。今後、財政面も考慮した修繕計画の策定が必要である。</t>
    <phoneticPr fontId="4"/>
  </si>
  <si>
    <t>加入促進及び経費の削減を図ることにより、一般会計からの繰入額を抑制し、経営改善に努める。また経営基盤の強化を図るため、現在、公営企業法の適用や農業集落排水施設との施設統合を計画調整中である。</t>
    <rPh sb="54" eb="5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</si>
</sst>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A8-437C-ADB2-B09B5ACD405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DA8-437C-ADB2-B09B5ACD405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29.56</c:v>
                </c:pt>
                <c:pt idx="1">
                  <c:v>23.93</c:v>
                </c:pt>
                <c:pt idx="2">
                  <c:v>23.26</c:v>
                </c:pt>
                <c:pt idx="3">
                  <c:v>23.3</c:v>
                </c:pt>
                <c:pt idx="4">
                  <c:v>22.79</c:v>
                </c:pt>
              </c:numCache>
            </c:numRef>
          </c:val>
          <c:extLst>
            <c:ext xmlns:c16="http://schemas.microsoft.com/office/drawing/2014/chart" uri="{C3380CC4-5D6E-409C-BE32-E72D297353CC}">
              <c16:uniqueId val="{00000000-72BF-41D7-ACF9-671397D6D7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2BF-41D7-ACF9-671397D6D7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49.51</c:v>
                </c:pt>
                <c:pt idx="1">
                  <c:v>48.82</c:v>
                </c:pt>
                <c:pt idx="2">
                  <c:v>49.62</c:v>
                </c:pt>
                <c:pt idx="3">
                  <c:v>50.37</c:v>
                </c:pt>
                <c:pt idx="4">
                  <c:v>47.53</c:v>
                </c:pt>
              </c:numCache>
            </c:numRef>
          </c:val>
          <c:extLst>
            <c:ext xmlns:c16="http://schemas.microsoft.com/office/drawing/2014/chart" uri="{C3380CC4-5D6E-409C-BE32-E72D297353CC}">
              <c16:uniqueId val="{00000000-D2BF-41CD-8AAE-4858FEA9B9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D2BF-41CD-8AAE-4858FEA9B9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100.33</c:v>
                </c:pt>
                <c:pt idx="1">
                  <c:v>99.41</c:v>
                </c:pt>
                <c:pt idx="2">
                  <c:v>103.37</c:v>
                </c:pt>
                <c:pt idx="3">
                  <c:v>100.76</c:v>
                </c:pt>
                <c:pt idx="4">
                  <c:v>102.19</c:v>
                </c:pt>
              </c:numCache>
            </c:numRef>
          </c:val>
          <c:extLst>
            <c:ext xmlns:c16="http://schemas.microsoft.com/office/drawing/2014/chart" uri="{C3380CC4-5D6E-409C-BE32-E72D297353CC}">
              <c16:uniqueId val="{00000000-08CD-4E15-9D2A-F4844D4C70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CD-4E15-9D2A-F4844D4C70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69-4D7A-BBEE-834C10B9DF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69-4D7A-BBEE-834C10B9DF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6A-41DA-886B-D162D99276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A-41DA-886B-D162D99276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0-4983-975C-5612015103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0-4983-975C-5612015103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E-4B8F-8938-E10D7A648B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E-4B8F-8938-E10D7A648B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4608.1400000000003</c:v>
                </c:pt>
                <c:pt idx="1">
                  <c:v>4668.72</c:v>
                </c:pt>
                <c:pt idx="2">
                  <c:v>4574.17</c:v>
                </c:pt>
                <c:pt idx="3">
                  <c:v>4482.5600000000004</c:v>
                </c:pt>
                <c:pt idx="4">
                  <c:v>4472.45</c:v>
                </c:pt>
              </c:numCache>
            </c:numRef>
          </c:val>
          <c:extLst>
            <c:ext xmlns:c16="http://schemas.microsoft.com/office/drawing/2014/chart" uri="{C3380CC4-5D6E-409C-BE32-E72D297353CC}">
              <c16:uniqueId val="{00000000-7AAC-437A-BAB1-71068FC6B7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7AAC-437A-BAB1-71068FC6B7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45.61</c:v>
                </c:pt>
                <c:pt idx="1">
                  <c:v>41.86</c:v>
                </c:pt>
                <c:pt idx="2">
                  <c:v>43.36</c:v>
                </c:pt>
                <c:pt idx="3">
                  <c:v>38.119999999999997</c:v>
                </c:pt>
                <c:pt idx="4">
                  <c:v>35.56</c:v>
                </c:pt>
              </c:numCache>
            </c:numRef>
          </c:val>
          <c:extLst>
            <c:ext xmlns:c16="http://schemas.microsoft.com/office/drawing/2014/chart" uri="{C3380CC4-5D6E-409C-BE32-E72D297353CC}">
              <c16:uniqueId val="{00000000-77E3-435C-BF9B-56CE29C613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7E3-435C-BF9B-56CE29C613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309.69</c:v>
                </c:pt>
                <c:pt idx="1">
                  <c:v>328.51</c:v>
                </c:pt>
                <c:pt idx="2">
                  <c:v>313.94</c:v>
                </c:pt>
                <c:pt idx="3">
                  <c:v>348.82</c:v>
                </c:pt>
                <c:pt idx="4">
                  <c:v>388.91</c:v>
                </c:pt>
              </c:numCache>
            </c:numRef>
          </c:val>
          <c:extLst>
            <c:ext xmlns:c16="http://schemas.microsoft.com/office/drawing/2014/chart" uri="{C3380CC4-5D6E-409C-BE32-E72D297353CC}">
              <c16:uniqueId val="{00000000-DF80-49F9-B723-E671228C30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F80-49F9-B723-E671228C30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徳島県　海陽町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8645</v>
      </c>
      <c r="AM8" s="55"/>
      <c r="AN8" s="55"/>
      <c r="AO8" s="55"/>
      <c r="AP8" s="55"/>
      <c r="AQ8" s="55"/>
      <c r="AR8" s="55"/>
      <c r="AS8" s="55"/>
      <c r="AT8" s="54">
        <f>データ!T6</f>
        <v>327.67</v>
      </c>
      <c r="AU8" s="54"/>
      <c r="AV8" s="54"/>
      <c r="AW8" s="54"/>
      <c r="AX8" s="54"/>
      <c r="AY8" s="54"/>
      <c r="AZ8" s="54"/>
      <c r="BA8" s="54"/>
      <c r="BB8" s="54">
        <f>データ!U6</f>
        <v>26.38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33.33</v>
      </c>
      <c r="Q10" s="54"/>
      <c r="R10" s="54"/>
      <c r="S10" s="54"/>
      <c r="T10" s="54"/>
      <c r="U10" s="54"/>
      <c r="V10" s="54"/>
      <c r="W10" s="54">
        <f>データ!Q6</f>
        <v>100</v>
      </c>
      <c r="X10" s="54"/>
      <c r="Y10" s="54"/>
      <c r="Z10" s="54"/>
      <c r="AA10" s="54"/>
      <c r="AB10" s="54"/>
      <c r="AC10" s="54"/>
      <c r="AD10" s="55">
        <f>データ!R6</f>
        <v>2500</v>
      </c>
      <c r="AE10" s="55"/>
      <c r="AF10" s="55"/>
      <c r="AG10" s="55"/>
      <c r="AH10" s="55"/>
      <c r="AI10" s="55"/>
      <c r="AJ10" s="55"/>
      <c r="AK10" s="2"/>
      <c r="AL10" s="55">
        <f>データ!V6</f>
        <v>2859</v>
      </c>
      <c r="AM10" s="55"/>
      <c r="AN10" s="55"/>
      <c r="AO10" s="55"/>
      <c r="AP10" s="55"/>
      <c r="AQ10" s="55"/>
      <c r="AR10" s="55"/>
      <c r="AS10" s="55"/>
      <c r="AT10" s="54">
        <f>データ!W6</f>
        <v>1.27</v>
      </c>
      <c r="AU10" s="54"/>
      <c r="AV10" s="54"/>
      <c r="AW10" s="54"/>
      <c r="AX10" s="54"/>
      <c r="AY10" s="54"/>
      <c r="AZ10" s="54"/>
      <c r="BA10" s="54"/>
      <c r="BB10" s="54">
        <f>データ!X6</f>
        <v>2251.1799999999998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2X+WFrAq+ovKbi6NmvvV9MTsTK4HSnItxzcVl/PpuZ5Do6meK/rkRtmHTwQpRQ+p8NNiVQjnEVsvvcq/zHzgiA==" saltValue="P7csIVngcQIDjTyj413r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363880</v>
      </c>
      <c r="D6" s="19">
        <f t="shared" si="3"/>
        <v>47</v>
      </c>
      <c r="E6" s="19">
        <f t="shared" si="3"/>
        <v>17</v>
      </c>
      <c r="F6" s="19">
        <f t="shared" si="3"/>
        <v>4</v>
      </c>
      <c r="G6" s="19">
        <f t="shared" si="3"/>
        <v>0</v>
      </c>
      <c r="H6" s="19" t="str">
        <f t="shared" si="3"/>
        <v>徳島県　海陽町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33.33</v>
      </c>
      <c r="Q6" s="20">
        <f t="shared" si="3"/>
        <v>100</v>
      </c>
      <c r="R6" s="20">
        <f t="shared" si="3"/>
        <v>2500</v>
      </c>
      <c r="S6" s="20">
        <f t="shared" si="3"/>
        <v>8645</v>
      </c>
      <c r="T6" s="20">
        <f t="shared" si="3"/>
        <v>327.67</v>
      </c>
      <c r="U6" s="20">
        <f t="shared" si="3"/>
        <v>26.38</v>
      </c>
      <c r="V6" s="20">
        <f t="shared" si="3"/>
        <v>2859</v>
      </c>
      <c r="W6" s="20">
        <f t="shared" si="3"/>
        <v>1.27</v>
      </c>
      <c r="X6" s="20">
        <f t="shared" si="3"/>
        <v>2251.1799999999998</v>
      </c>
      <c r="Y6" s="21">
        <f>IF(Y7="",NA(),Y7)</f>
        <v>100.33</v>
      </c>
      <c r="Z6" s="21">
        <f t="shared" ref="Z6:AH6" si="4">IF(Z7="",NA(),Z7)</f>
        <v>99.41</v>
      </c>
      <c r="AA6" s="21">
        <f t="shared" si="4"/>
        <v>103.37</v>
      </c>
      <c r="AB6" s="21">
        <f t="shared" si="4"/>
        <v>100.76</v>
      </c>
      <c r="AC6" s="21">
        <f t="shared" si="4"/>
        <v>102.19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4608.1400000000003</v>
      </c>
      <c r="BG6" s="21">
        <f t="shared" ref="BG6:BO6" si="7">IF(BG7="",NA(),BG7)</f>
        <v>4668.72</v>
      </c>
      <c r="BH6" s="21">
        <f t="shared" si="7"/>
        <v>4574.17</v>
      </c>
      <c r="BI6" s="21">
        <f t="shared" si="7"/>
        <v>4482.5600000000004</v>
      </c>
      <c r="BJ6" s="21">
        <f t="shared" si="7"/>
        <v>4472.45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45.61</v>
      </c>
      <c r="BR6" s="21">
        <f t="shared" ref="BR6:BZ6" si="8">IF(BR7="",NA(),BR7)</f>
        <v>41.86</v>
      </c>
      <c r="BS6" s="21">
        <f t="shared" si="8"/>
        <v>43.36</v>
      </c>
      <c r="BT6" s="21">
        <f t="shared" si="8"/>
        <v>38.119999999999997</v>
      </c>
      <c r="BU6" s="21">
        <f t="shared" si="8"/>
        <v>35.56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309.69</v>
      </c>
      <c r="CC6" s="21">
        <f t="shared" ref="CC6:CK6" si="9">IF(CC7="",NA(),CC7)</f>
        <v>328.51</v>
      </c>
      <c r="CD6" s="21">
        <f t="shared" si="9"/>
        <v>313.94</v>
      </c>
      <c r="CE6" s="21">
        <f t="shared" si="9"/>
        <v>348.82</v>
      </c>
      <c r="CF6" s="21">
        <f t="shared" si="9"/>
        <v>388.91</v>
      </c>
      <c r="CG6" s="21">
        <f t="shared" si="9"/>
        <v>230.02</v>
      </c>
      <c r="CH6" s="21">
        <f t="shared" si="9"/>
        <v>228.47</v>
      </c>
      <c r="CI6" s="21">
        <f t="shared" si="9"/>
        <v>224.88</v>
      </c>
      <c r="CJ6" s="21">
        <f t="shared" si="9"/>
        <v>228.64</v>
      </c>
      <c r="CK6" s="21">
        <f t="shared" si="9"/>
        <v>239.46</v>
      </c>
      <c r="CL6" s="20" t="str">
        <f>IF(CL7="","",IF(CL7="-","【-】","【"&amp;SUBSTITUTE(TEXT(CL7,"#,##0.00"),"-","△")&amp;"】"))</f>
        <v>【220.62】</v>
      </c>
      <c r="CM6" s="21">
        <f>IF(CM7="",NA(),CM7)</f>
        <v>29.56</v>
      </c>
      <c r="CN6" s="21">
        <f t="shared" ref="CN6:CV6" si="10">IF(CN7="",NA(),CN7)</f>
        <v>23.93</v>
      </c>
      <c r="CO6" s="21">
        <f t="shared" si="10"/>
        <v>23.26</v>
      </c>
      <c r="CP6" s="21">
        <f t="shared" si="10"/>
        <v>23.3</v>
      </c>
      <c r="CQ6" s="21">
        <f t="shared" si="10"/>
        <v>22.79</v>
      </c>
      <c r="CR6" s="21">
        <f t="shared" si="10"/>
        <v>42.56</v>
      </c>
      <c r="CS6" s="21">
        <f t="shared" si="10"/>
        <v>42.47</v>
      </c>
      <c r="CT6" s="21">
        <f t="shared" si="10"/>
        <v>42.4</v>
      </c>
      <c r="CU6" s="21">
        <f t="shared" si="10"/>
        <v>42.28</v>
      </c>
      <c r="CV6" s="21">
        <f t="shared" si="10"/>
        <v>41.06</v>
      </c>
      <c r="CW6" s="20" t="str">
        <f>IF(CW7="","",IF(CW7="-","【-】","【"&amp;SUBSTITUTE(TEXT(CW7,"#,##0.00"),"-","△")&amp;"】"))</f>
        <v>【42.22】</v>
      </c>
      <c r="CX6" s="21">
        <f>IF(CX7="",NA(),CX7)</f>
        <v>49.51</v>
      </c>
      <c r="CY6" s="21">
        <f t="shared" ref="CY6:DG6" si="11">IF(CY7="",NA(),CY7)</f>
        <v>48.82</v>
      </c>
      <c r="CZ6" s="21">
        <f t="shared" si="11"/>
        <v>49.62</v>
      </c>
      <c r="DA6" s="21">
        <f t="shared" si="11"/>
        <v>50.37</v>
      </c>
      <c r="DB6" s="21">
        <f t="shared" si="11"/>
        <v>47.53</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363880</v>
      </c>
      <c r="D7" s="23">
        <v>47</v>
      </c>
      <c r="E7" s="23">
        <v>17</v>
      </c>
      <c r="F7" s="23">
        <v>4</v>
      </c>
      <c r="G7" s="23">
        <v>0</v>
      </c>
      <c r="H7" s="23" t="s">
        <v>98</v>
      </c>
      <c r="I7" s="23" t="s">
        <v>99</v>
      </c>
      <c r="J7" s="23" t="s">
        <v>100</v>
      </c>
      <c r="K7" s="23" t="s">
        <v>101</v>
      </c>
      <c r="L7" s="23" t="s">
        <v>102</v>
      </c>
      <c r="M7" s="23" t="s">
        <v>103</v>
      </c>
      <c r="N7" s="24" t="s">
        <v>104</v>
      </c>
      <c r="O7" s="24" t="s">
        <v>105</v>
      </c>
      <c r="P7" s="24">
        <v>33.33</v>
      </c>
      <c r="Q7" s="24">
        <v>100</v>
      </c>
      <c r="R7" s="24">
        <v>2500</v>
      </c>
      <c r="S7" s="24">
        <v>8645</v>
      </c>
      <c r="T7" s="24">
        <v>327.67</v>
      </c>
      <c r="U7" s="24">
        <v>26.38</v>
      </c>
      <c r="V7" s="24">
        <v>2859</v>
      </c>
      <c r="W7" s="24">
        <v>1.27</v>
      </c>
      <c r="X7" s="24">
        <v>2251.1799999999998</v>
      </c>
      <c r="Y7" s="24">
        <v>100.33</v>
      </c>
      <c r="Z7" s="24">
        <v>99.41</v>
      </c>
      <c r="AA7" s="24">
        <v>103.37</v>
      </c>
      <c r="AB7" s="24">
        <v>100.76</v>
      </c>
      <c r="AC7" s="24">
        <v>102.19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4608.1400000000003</v>
      </c>
      <c r="BG7" s="24">
        <v>4668.72</v>
      </c>
      <c r="BH7" s="24">
        <v>4574.17</v>
      </c>
      <c r="BI7" s="24">
        <v>4482.5600000000004</v>
      </c>
      <c r="BJ7" s="24">
        <v>4472.45</v>
      </c>
      <c r="BK7" s="24">
        <v>1194.1500000000001</v>
      </c>
      <c r="BL7" s="24">
        <v>1206.79</v>
      </c>
      <c r="BM7" s="24">
        <v>1258.43</v>
      </c>
      <c r="BN7" s="24">
        <v>1163.75</v>
      </c>
      <c r="BO7" s="24">
        <v>1195.47</v>
      </c>
      <c r="BP7" s="24">
        <v>1182.1099999999999</v>
      </c>
      <c r="BQ7" s="24">
        <v>45.61</v>
      </c>
      <c r="BR7" s="24">
        <v>41.86</v>
      </c>
      <c r="BS7" s="24">
        <v>43.36</v>
      </c>
      <c r="BT7" s="24">
        <v>38.119999999999997</v>
      </c>
      <c r="BU7" s="24">
        <v>35.56</v>
      </c>
      <c r="BV7" s="24">
        <v>72.260000000000005</v>
      </c>
      <c r="BW7" s="24">
        <v>71.84</v>
      </c>
      <c r="BX7" s="24">
        <v>73.36</v>
      </c>
      <c r="BY7" s="24">
        <v>72.599999999999994</v>
      </c>
      <c r="BZ7" s="24">
        <v>69.430000000000007</v>
      </c>
      <c r="CA7" s="24">
        <v>73.78</v>
      </c>
      <c r="CB7" s="24">
        <v>309.69</v>
      </c>
      <c r="CC7" s="24">
        <v>328.51</v>
      </c>
      <c r="CD7" s="24">
        <v>313.94</v>
      </c>
      <c r="CE7" s="24">
        <v>348.82</v>
      </c>
      <c r="CF7" s="24">
        <v>388.91</v>
      </c>
      <c r="CG7" s="24">
        <v>230.02</v>
      </c>
      <c r="CH7" s="24">
        <v>228.47</v>
      </c>
      <c r="CI7" s="24">
        <v>224.88</v>
      </c>
      <c r="CJ7" s="24">
        <v>228.64</v>
      </c>
      <c r="CK7" s="24">
        <v>239.46</v>
      </c>
      <c r="CL7" s="24">
        <v>220.62</v>
      </c>
      <c r="CM7" s="24">
        <v>29.56</v>
      </c>
      <c r="CN7" s="24">
        <v>23.93</v>
      </c>
      <c r="CO7" s="24">
        <v>23.26</v>
      </c>
      <c r="CP7" s="24">
        <v>23.3</v>
      </c>
      <c r="CQ7" s="24">
        <v>22.79</v>
      </c>
      <c r="CR7" s="24">
        <v>42.56</v>
      </c>
      <c r="CS7" s="24">
        <v>42.47</v>
      </c>
      <c r="CT7" s="24">
        <v>42.4</v>
      </c>
      <c r="CU7" s="24">
        <v>42.28</v>
      </c>
      <c r="CV7" s="24">
        <v>41.06</v>
      </c>
      <c r="CW7" s="24">
        <v>42.22</v>
      </c>
      <c r="CX7" s="24">
        <v>49.51</v>
      </c>
      <c r="CY7" s="24">
        <v>48.82</v>
      </c>
      <c r="CZ7" s="24">
        <v>49.62</v>
      </c>
      <c r="DA7" s="24">
        <v>50.37</v>
      </c>
      <c r="DB7" s="24">
        <v>47.53</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日和佐　悠平</cp:lastModifiedBy>
  <dcterms:created xsi:type="dcterms:W3CDTF">2023-12-12T02:51:00Z</dcterms:created>
  <dcterms:modified xsi:type="dcterms:W3CDTF">2024-02-07T00:04:51Z</dcterms:modified>
  <cp:category/>
</cp:coreProperties>
</file>