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K:\建設課\建設課（住宅・水道）\02 水道\管理\H27から\90 調査もの（県・国など）\05 公営企業に係る経営比較分析表\R5240207　公営企業会計に係る経営分析表\"/>
    </mc:Choice>
  </mc:AlternateContent>
  <xr:revisionPtr revIDLastSave="0" documentId="13_ncr:1_{66B6F854-A104-43B8-A481-0E5AFE4BB3E4}" xr6:coauthVersionLast="47" xr6:coauthVersionMax="47" xr10:uidLastSave="{00000000-0000-0000-0000-000000000000}"/>
  <workbookProtection workbookAlgorithmName="SHA-512" workbookHashValue="xZnr/E8QlA/zGR7/Ii+p/mvGeJmx9DT7cT0GSMnSCRqNgOjmw0LaTZaP2fEznbudHUJdvrobJgDMAOZI869/XQ==" workbookSaltValue="5RuSQiAQUkZLpRddL9tSO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W10" i="4" s="1"/>
  <c r="P6" i="5"/>
  <c r="P10" i="4" s="1"/>
  <c r="O6" i="5"/>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AT10" i="4"/>
  <c r="AL10" i="4"/>
  <c r="I10" i="4"/>
  <c r="B10" i="4"/>
  <c r="BB8" i="4"/>
  <c r="AD8" i="4"/>
  <c r="W8" i="4"/>
  <c r="P8" i="4"/>
  <c r="I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<sst xmlns="http://schemas.openxmlformats.org/spreadsheetml/2006/main" count="233" uniqueCount="117">
  <si>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</si>
  <si>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</si>
  <si>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</si>
  <si>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</si>
  <si>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</si>
  <si>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</si>
  <si>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</si>
  <si>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</si>
  <si>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</si>
  <si>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</si>
  <si>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</si>
  <si>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</si>
  <si>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</si>
  <si>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</si>
  <si>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</si>
  <si>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</si>
  <si>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</si>
  <si>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</si>
  <si>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</si>
  <si>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</si>
  <si>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</si>
  <si>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</si>
  <si>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</si>
  <si>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</si>
  <si>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</si>
  <si>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</si>
  <si>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</si>
  <si>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</si>
  <si>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</si>
  <si>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</si>
  <si>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</si>
  <si>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</si>
  <si>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</si>
  <si>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</si>
  <si>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</si>
  <si>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</si>
  <si>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</si>
  <si>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</si>
  <si>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</si>
  <si>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</si>
  <si>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</si>
  <si>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</si>
  <si>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</si>
  <si>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</si>
  <si>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</si>
  <si>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</si>
  <si>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</si>
  <si>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</si>
  <si>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</si>
  <si>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</si>
  <si>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</si>
  <si>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</si>
  <si>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</si>
  <si>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</si>
  <si>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</si>
  <si>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</si>
  <si>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</si>
  <si>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</si>
  <si>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</si>
  <si>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</si>
  <si>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</si>
  <si>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</si>
  <si>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</si>
  <si>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</si>
  <si>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</si>
  <si>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</si>
  <si>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</si>
  <si>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</si>
  <si>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</si>
  <si>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</si>
  <si>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</si>
  <si>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</si>
  <si>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</si>
  <si>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</si>
  <si>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</si>
  <si>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</si>
  <si>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</si>
  <si>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</si>
  <si>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</si>
  <si>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</si>
  <si>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</si>
  <si>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</si>
  <si>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</si>
  <si>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</si>
  <si>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</si>
  <si>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</si>
  <si>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</si>
  <si>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</si>
  <si>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</si>
  <si>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</si>
  <si>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</si>
  <si>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</si>
  <si>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</si>
  <si>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</si>
  <si>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</si>
  <si>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</si>
  <si>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</si>
  <si>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</si>
  <si>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</si>
  <si>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</si>
  <si>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</si>
  <si>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</si>
  <si>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</si>
  <si>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</si>
  <si>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</si>
  <si>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</si>
  <si>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</si>
  <si>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</si>
  <si>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</si>
  <si>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</si>
  <si>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</si>
  <si>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</si>
  <si>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</si>
  <si>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</si>
  <si>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給水区域によって共用年数は異なるが、ある区域は供用開始から５０年が経過した。
　老朽化による漏水が多く発生し修繕費が増えていることから、老朽化した施設の更新が喫緊の課題である。
　今後の給水世帯の減少や有収水量等を鑑みた投資規模とし計画的に更新していく必要がある。</t>
    <phoneticPr fontId="4"/>
  </si>
  <si>
    <t>経営の健全性・効率性は年々悪くなっている。
　今後、給水区域へ安全で安定した水を提供できるように、老朽化施設の更新及び料金改定についても検討する必要がある。</t>
    <phoneticPr fontId="4"/>
  </si>
  <si>
    <t>　上勝町は人口密度が低く、水道施設は山間部にあるため給水収益に対する設備投資の額が大きいことから、収益的収支比率が低くなっている。
　施設の老朽化による漏水が原因で、施設利用率は高く、有収率が低くなっている。
　給水原価は平均を下回っているが、今後、老朽化による修繕が増えることにより上昇し、それに伴い料金回収率が下がる可能性がある。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</si>
</sst>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F-4970-B27C-23B4640A735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12AF-4970-B27C-23B4640A735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89.45</c:v>
                </c:pt>
                <c:pt idx="1">
                  <c:v>97.31</c:v>
                </c:pt>
                <c:pt idx="2">
                  <c:v>107.12</c:v>
                </c:pt>
                <c:pt idx="3">
                  <c:v>116.64</c:v>
                </c:pt>
                <c:pt idx="4">
                  <c:v>112.83</c:v>
                </c:pt>
              </c:numCache>
            </c:numRef>
          </c:val>
          <c:extLst>
            <c:ext xmlns:c16="http://schemas.microsoft.com/office/drawing/2014/chart" uri="{C3380CC4-5D6E-409C-BE32-E72D297353CC}">
              <c16:uniqueId val="{00000000-E0D5-48B3-B299-FAD1B697B2B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E0D5-48B3-B299-FAD1B697B2B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52.81</c:v>
                </c:pt>
                <c:pt idx="1">
                  <c:v>50.8</c:v>
                </c:pt>
                <c:pt idx="2">
                  <c:v>48.82</c:v>
                </c:pt>
                <c:pt idx="3">
                  <c:v>43.8</c:v>
                </c:pt>
                <c:pt idx="4">
                  <c:v>44.3</c:v>
                </c:pt>
              </c:numCache>
            </c:numRef>
          </c:val>
          <c:extLst>
            <c:ext xmlns:c16="http://schemas.microsoft.com/office/drawing/2014/chart" uri="{C3380CC4-5D6E-409C-BE32-E72D297353CC}">
              <c16:uniqueId val="{00000000-F479-4CAA-9094-E64A14A9F7C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479-4CAA-9094-E64A14A9F7C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55.61</c:v>
                </c:pt>
                <c:pt idx="1">
                  <c:v>63.1</c:v>
                </c:pt>
                <c:pt idx="2">
                  <c:v>50.76</c:v>
                </c:pt>
                <c:pt idx="3">
                  <c:v>49.41</c:v>
                </c:pt>
                <c:pt idx="4">
                  <c:v>43.13</c:v>
                </c:pt>
              </c:numCache>
            </c:numRef>
          </c:val>
          <c:extLst>
            <c:ext xmlns:c16="http://schemas.microsoft.com/office/drawing/2014/chart" uri="{C3380CC4-5D6E-409C-BE32-E72D297353CC}">
              <c16:uniqueId val="{00000000-9ACD-461A-984B-B81B8AC25C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ACD-461A-984B-B81B8AC25C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E-4F00-8A85-6B5E7D75536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E-4F00-8A85-6B5E7D75536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8-4A1B-8852-303223FBA22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8-4A1B-8852-303223FBA22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D-4A2F-ADB9-8BE66D1AA48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D-4A2F-ADB9-8BE66D1AA48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4-48B7-BC6A-127A529E13B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4-48B7-BC6A-127A529E13B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1099.31</c:v>
                </c:pt>
                <c:pt idx="1">
                  <c:v>962.48</c:v>
                </c:pt>
                <c:pt idx="2">
                  <c:v>842.53</c:v>
                </c:pt>
                <c:pt idx="3">
                  <c:v>768.57</c:v>
                </c:pt>
                <c:pt idx="4">
                  <c:v>708.11</c:v>
                </c:pt>
              </c:numCache>
            </c:numRef>
          </c:val>
          <c:extLst>
            <c:ext xmlns:c16="http://schemas.microsoft.com/office/drawing/2014/chart" uri="{C3380CC4-5D6E-409C-BE32-E72D297353CC}">
              <c16:uniqueId val="{00000000-0913-4C16-A1B7-841728208CD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0913-4C16-A1B7-841728208CD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48.7</c:v>
                </c:pt>
                <c:pt idx="1">
                  <c:v>56.31</c:v>
                </c:pt>
                <c:pt idx="2">
                  <c:v>46.52</c:v>
                </c:pt>
                <c:pt idx="3">
                  <c:v>45.46</c:v>
                </c:pt>
                <c:pt idx="4">
                  <c:v>37.97</c:v>
                </c:pt>
              </c:numCache>
            </c:numRef>
          </c:val>
          <c:extLst>
            <c:ext xmlns:c16="http://schemas.microsoft.com/office/drawing/2014/chart" uri="{C3380CC4-5D6E-409C-BE32-E72D297353CC}">
              <c16:uniqueId val="{00000000-9135-4CCF-ACC0-3FA6F31D31C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9135-4CCF-ACC0-3FA6F31D31C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267.31</c:v>
                </c:pt>
                <c:pt idx="1">
                  <c:v>228.37</c:v>
                </c:pt>
                <c:pt idx="2">
                  <c:v>272.57</c:v>
                </c:pt>
                <c:pt idx="3">
                  <c:v>282.69</c:v>
                </c:pt>
                <c:pt idx="4">
                  <c:v>340.19</c:v>
                </c:pt>
              </c:numCache>
            </c:numRef>
          </c:val>
          <c:extLst>
            <c:ext xmlns:c16="http://schemas.microsoft.com/office/drawing/2014/chart" uri="{C3380CC4-5D6E-409C-BE32-E72D297353CC}">
              <c16:uniqueId val="{00000000-2BA8-40FF-BA6B-38AF38AFE83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BA8-40FF-BA6B-38AF38AFE83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徳島県　上勝町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1427</v>
      </c>
      <c r="AM8" s="55"/>
      <c r="AN8" s="55"/>
      <c r="AO8" s="55"/>
      <c r="AP8" s="55"/>
      <c r="AQ8" s="55"/>
      <c r="AR8" s="55"/>
      <c r="AS8" s="55"/>
      <c r="AT8" s="45">
        <f>データ!$S$6</f>
        <v>109.63</v>
      </c>
      <c r="AU8" s="45"/>
      <c r="AV8" s="45"/>
      <c r="AW8" s="45"/>
      <c r="AX8" s="45"/>
      <c r="AY8" s="45"/>
      <c r="AZ8" s="45"/>
      <c r="BA8" s="45"/>
      <c r="BB8" s="45">
        <f>データ!$T$6</f>
        <v>13.02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60.58</v>
      </c>
      <c r="Q10" s="45"/>
      <c r="R10" s="45"/>
      <c r="S10" s="45"/>
      <c r="T10" s="45"/>
      <c r="U10" s="45"/>
      <c r="V10" s="45"/>
      <c r="W10" s="55">
        <f>データ!$Q$6</f>
        <v>1870</v>
      </c>
      <c r="X10" s="55"/>
      <c r="Y10" s="55"/>
      <c r="Z10" s="55"/>
      <c r="AA10" s="55"/>
      <c r="AB10" s="55"/>
      <c r="AC10" s="55"/>
      <c r="AD10" s="2"/>
      <c r="AE10" s="2"/>
      <c r="AF10" s="2"/>
      <c r="AG10" s="2"/>
      <c r="AH10" s="2"/>
      <c r="AI10" s="2"/>
      <c r="AJ10" s="2"/>
      <c r="AK10" s="2"/>
      <c r="AL10" s="55">
        <f>データ!$U$6</f>
        <v>856</v>
      </c>
      <c r="AM10" s="55"/>
      <c r="AN10" s="55"/>
      <c r="AO10" s="55"/>
      <c r="AP10" s="55"/>
      <c r="AQ10" s="55"/>
      <c r="AR10" s="55"/>
      <c r="AS10" s="55"/>
      <c r="AT10" s="45">
        <f>データ!$V$6</f>
        <v>6.9</v>
      </c>
      <c r="AU10" s="45"/>
      <c r="AV10" s="45"/>
      <c r="AW10" s="45"/>
      <c r="AX10" s="45"/>
      <c r="AY10" s="45"/>
      <c r="AZ10" s="45"/>
      <c r="BA10" s="45"/>
      <c r="BB10" s="45">
        <f>データ!$W$6</f>
        <v>124.06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114</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a8c4MsHYmIHTCAReKPKRZuSVUqRofL6GX81tiPBXoU7aN/dMOTn4X8gGWlADvkU8TAjrKsbTBfx0A50bZA1jng==" saltValue="LTQ0VicfJ/sItkQof48Q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363022</v>
      </c>
      <c r="D6" s="20">
        <f t="shared" si="3"/>
        <v>47</v>
      </c>
      <c r="E6" s="20">
        <f t="shared" si="3"/>
        <v>1</v>
      </c>
      <c r="F6" s="20">
        <f t="shared" si="3"/>
        <v>0</v>
      </c>
      <c r="G6" s="20">
        <f t="shared" si="3"/>
        <v>0</v>
      </c>
      <c r="H6" s="20" t="str">
        <f t="shared" si="3"/>
        <v>徳島県　上勝町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60.58</v>
      </c>
      <c r="Q6" s="21">
        <f t="shared" si="3"/>
        <v>1870</v>
      </c>
      <c r="R6" s="21">
        <f t="shared" si="3"/>
        <v>1427</v>
      </c>
      <c r="S6" s="21">
        <f t="shared" si="3"/>
        <v>109.63</v>
      </c>
      <c r="T6" s="21">
        <f t="shared" si="3"/>
        <v>13.02</v>
      </c>
      <c r="U6" s="21">
        <f t="shared" si="3"/>
        <v>856</v>
      </c>
      <c r="V6" s="21">
        <f t="shared" si="3"/>
        <v>6.9</v>
      </c>
      <c r="W6" s="21">
        <f t="shared" si="3"/>
        <v>124.06</v>
      </c>
      <c r="X6" s="22">
        <f>IF(X7="",NA(),X7)</f>
        <v>55.61</v>
      </c>
      <c r="Y6" s="22">
        <f t="shared" ref="Y6:AG6" si="4">IF(Y7="",NA(),Y7)</f>
        <v>63.1</v>
      </c>
      <c r="Z6" s="22">
        <f t="shared" si="4"/>
        <v>50.76</v>
      </c>
      <c r="AA6" s="22">
        <f t="shared" si="4"/>
        <v>49.41</v>
      </c>
      <c r="AB6" s="22">
        <f t="shared" si="4"/>
        <v>43.13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1099.31</v>
      </c>
      <c r="BF6" s="22">
        <f t="shared" ref="BF6:BN6" si="7">IF(BF7="",NA(),BF7)</f>
        <v>962.48</v>
      </c>
      <c r="BG6" s="22">
        <f t="shared" si="7"/>
        <v>842.53</v>
      </c>
      <c r="BH6" s="22">
        <f t="shared" si="7"/>
        <v>768.57</v>
      </c>
      <c r="BI6" s="22">
        <f t="shared" si="7"/>
        <v>708.11</v>
      </c>
      <c r="BJ6" s="22">
        <f t="shared" si="7"/>
        <v>1274.21</v>
      </c>
      <c r="BK6" s="22">
        <f t="shared" si="7"/>
        <v>1183.92</v>
      </c>
      <c r="BL6" s="22">
        <f t="shared" si="7"/>
        <v>1128.72</v>
      </c>
      <c r="BM6" s="22">
        <f t="shared" si="7"/>
        <v>1125.25</v>
      </c>
      <c r="BN6" s="22">
        <f t="shared" si="7"/>
        <v>1157.05</v>
      </c>
      <c r="BO6" s="21" t="str">
        <f>IF(BO7="","",IF(BO7="-","【-】","【"&amp;SUBSTITUTE(TEXT(BO7,"#,##0.00"),"-","△")&amp;"】"))</f>
        <v>【982.48】</v>
      </c>
      <c r="BP6" s="22">
        <f>IF(BP7="",NA(),BP7)</f>
        <v>48.7</v>
      </c>
      <c r="BQ6" s="22">
        <f t="shared" ref="BQ6:BY6" si="8">IF(BQ7="",NA(),BQ7)</f>
        <v>56.31</v>
      </c>
      <c r="BR6" s="22">
        <f t="shared" si="8"/>
        <v>46.52</v>
      </c>
      <c r="BS6" s="22">
        <f t="shared" si="8"/>
        <v>45.46</v>
      </c>
      <c r="BT6" s="22">
        <f t="shared" si="8"/>
        <v>37.97</v>
      </c>
      <c r="BU6" s="22">
        <f t="shared" si="8"/>
        <v>41.25</v>
      </c>
      <c r="BV6" s="22">
        <f t="shared" si="8"/>
        <v>42.5</v>
      </c>
      <c r="BW6" s="22">
        <f t="shared" si="8"/>
        <v>41.84</v>
      </c>
      <c r="BX6" s="22">
        <f t="shared" si="8"/>
        <v>41.44</v>
      </c>
      <c r="BY6" s="22">
        <f t="shared" si="8"/>
        <v>37.65</v>
      </c>
      <c r="BZ6" s="21" t="str">
        <f>IF(BZ7="","",IF(BZ7="-","【-】","【"&amp;SUBSTITUTE(TEXT(BZ7,"#,##0.00"),"-","△")&amp;"】"))</f>
        <v>【50.61】</v>
      </c>
      <c r="CA6" s="22">
        <f>IF(CA7="",NA(),CA7)</f>
        <v>267.31</v>
      </c>
      <c r="CB6" s="22">
        <f t="shared" ref="CB6:CJ6" si="9">IF(CB7="",NA(),CB7)</f>
        <v>228.37</v>
      </c>
      <c r="CC6" s="22">
        <f t="shared" si="9"/>
        <v>272.57</v>
      </c>
      <c r="CD6" s="22">
        <f t="shared" si="9"/>
        <v>282.69</v>
      </c>
      <c r="CE6" s="22">
        <f t="shared" si="9"/>
        <v>340.19</v>
      </c>
      <c r="CF6" s="22">
        <f t="shared" si="9"/>
        <v>383.25</v>
      </c>
      <c r="CG6" s="22">
        <f t="shared" si="9"/>
        <v>377.72</v>
      </c>
      <c r="CH6" s="22">
        <f t="shared" si="9"/>
        <v>390.47</v>
      </c>
      <c r="CI6" s="22">
        <f t="shared" si="9"/>
        <v>403.61</v>
      </c>
      <c r="CJ6" s="22">
        <f t="shared" si="9"/>
        <v>442.82</v>
      </c>
      <c r="CK6" s="21" t="str">
        <f>IF(CK7="","",IF(CK7="-","【-】","【"&amp;SUBSTITUTE(TEXT(CK7,"#,##0.00"),"-","△")&amp;"】"))</f>
        <v>【320.83】</v>
      </c>
      <c r="CL6" s="22">
        <f>IF(CL7="",NA(),CL7)</f>
        <v>89.45</v>
      </c>
      <c r="CM6" s="22">
        <f t="shared" ref="CM6:CU6" si="10">IF(CM7="",NA(),CM7)</f>
        <v>97.31</v>
      </c>
      <c r="CN6" s="22">
        <f t="shared" si="10"/>
        <v>107.12</v>
      </c>
      <c r="CO6" s="22">
        <f t="shared" si="10"/>
        <v>116.64</v>
      </c>
      <c r="CP6" s="22">
        <f t="shared" si="10"/>
        <v>112.83</v>
      </c>
      <c r="CQ6" s="22">
        <f t="shared" si="10"/>
        <v>48.26</v>
      </c>
      <c r="CR6" s="22">
        <f t="shared" si="10"/>
        <v>48.01</v>
      </c>
      <c r="CS6" s="22">
        <f t="shared" si="10"/>
        <v>49.08</v>
      </c>
      <c r="CT6" s="22">
        <f t="shared" si="10"/>
        <v>51.46</v>
      </c>
      <c r="CU6" s="22">
        <f t="shared" si="10"/>
        <v>51.84</v>
      </c>
      <c r="CV6" s="21" t="str">
        <f>IF(CV7="","",IF(CV7="-","【-】","【"&amp;SUBSTITUTE(TEXT(CV7,"#,##0.00"),"-","△")&amp;"】"))</f>
        <v>【56.15】</v>
      </c>
      <c r="CW6" s="22">
        <f>IF(CW7="",NA(),CW7)</f>
        <v>52.81</v>
      </c>
      <c r="CX6" s="22">
        <f t="shared" ref="CX6:DF6" si="11">IF(CX7="",NA(),CX7)</f>
        <v>50.8</v>
      </c>
      <c r="CY6" s="22">
        <f t="shared" si="11"/>
        <v>48.82</v>
      </c>
      <c r="CZ6" s="22">
        <f t="shared" si="11"/>
        <v>43.8</v>
      </c>
      <c r="DA6" s="22">
        <f t="shared" si="11"/>
        <v>44.3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363022</v>
      </c>
      <c r="D7" s="24">
        <v>47</v>
      </c>
      <c r="E7" s="24">
        <v>1</v>
      </c>
      <c r="F7" s="24">
        <v>0</v>
      </c>
      <c r="G7" s="24">
        <v>0</v>
      </c>
      <c r="H7" s="24" t="s">
        <v>96</v>
      </c>
      <c r="I7" s="24" t="s">
        <v>97</v>
      </c>
      <c r="J7" s="24" t="s">
        <v>98</v>
      </c>
      <c r="K7" s="24" t="s">
        <v>99</v>
      </c>
      <c r="L7" s="24" t="s">
        <v>100</v>
      </c>
      <c r="M7" s="24" t="s">
        <v>101</v>
      </c>
      <c r="N7" s="25" t="s">
        <v>102</v>
      </c>
      <c r="O7" s="25" t="s">
        <v>103</v>
      </c>
      <c r="P7" s="25">
        <v>60.58</v>
      </c>
      <c r="Q7" s="25">
        <v>1870</v>
      </c>
      <c r="R7" s="25">
        <v>1427</v>
      </c>
      <c r="S7" s="25">
        <v>109.63</v>
      </c>
      <c r="T7" s="25">
        <v>13.02</v>
      </c>
      <c r="U7" s="25">
        <v>856</v>
      </c>
      <c r="V7" s="25">
        <v>6.9</v>
      </c>
      <c r="W7" s="25">
        <v>124.06</v>
      </c>
      <c r="X7" s="25">
        <v>55.61</v>
      </c>
      <c r="Y7" s="25">
        <v>63.1</v>
      </c>
      <c r="Z7" s="25">
        <v>50.76</v>
      </c>
      <c r="AA7" s="25">
        <v>49.41</v>
      </c>
      <c r="AB7" s="25">
        <v>43.13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1099.31</v>
      </c>
      <c r="BF7" s="25">
        <v>962.48</v>
      </c>
      <c r="BG7" s="25">
        <v>842.53</v>
      </c>
      <c r="BH7" s="25">
        <v>768.57</v>
      </c>
      <c r="BI7" s="25">
        <v>708.11</v>
      </c>
      <c r="BJ7" s="25">
        <v>1274.21</v>
      </c>
      <c r="BK7" s="25">
        <v>1183.92</v>
      </c>
      <c r="BL7" s="25">
        <v>1128.72</v>
      </c>
      <c r="BM7" s="25">
        <v>1125.25</v>
      </c>
      <c r="BN7" s="25">
        <v>1157.05</v>
      </c>
      <c r="BO7" s="25">
        <v>982.48</v>
      </c>
      <c r="BP7" s="25">
        <v>48.7</v>
      </c>
      <c r="BQ7" s="25">
        <v>56.31</v>
      </c>
      <c r="BR7" s="25">
        <v>46.52</v>
      </c>
      <c r="BS7" s="25">
        <v>45.46</v>
      </c>
      <c r="BT7" s="25">
        <v>37.97</v>
      </c>
      <c r="BU7" s="25">
        <v>41.25</v>
      </c>
      <c r="BV7" s="25">
        <v>42.5</v>
      </c>
      <c r="BW7" s="25">
        <v>41.84</v>
      </c>
      <c r="BX7" s="25">
        <v>41.44</v>
      </c>
      <c r="BY7" s="25">
        <v>37.65</v>
      </c>
      <c r="BZ7" s="25">
        <v>50.61</v>
      </c>
      <c r="CA7" s="25">
        <v>267.31</v>
      </c>
      <c r="CB7" s="25">
        <v>228.37</v>
      </c>
      <c r="CC7" s="25">
        <v>272.57</v>
      </c>
      <c r="CD7" s="25">
        <v>282.69</v>
      </c>
      <c r="CE7" s="25">
        <v>340.19</v>
      </c>
      <c r="CF7" s="25">
        <v>383.25</v>
      </c>
      <c r="CG7" s="25">
        <v>377.72</v>
      </c>
      <c r="CH7" s="25">
        <v>390.47</v>
      </c>
      <c r="CI7" s="25">
        <v>403.61</v>
      </c>
      <c r="CJ7" s="25">
        <v>442.82</v>
      </c>
      <c r="CK7" s="25">
        <v>320.83</v>
      </c>
      <c r="CL7" s="25">
        <v>89.45</v>
      </c>
      <c r="CM7" s="25">
        <v>97.31</v>
      </c>
      <c r="CN7" s="25">
        <v>107.12</v>
      </c>
      <c r="CO7" s="25">
        <v>116.64</v>
      </c>
      <c r="CP7" s="25">
        <v>112.83</v>
      </c>
      <c r="CQ7" s="25">
        <v>48.26</v>
      </c>
      <c r="CR7" s="25">
        <v>48.01</v>
      </c>
      <c r="CS7" s="25">
        <v>49.08</v>
      </c>
      <c r="CT7" s="25">
        <v>51.46</v>
      </c>
      <c r="CU7" s="25">
        <v>51.84</v>
      </c>
      <c r="CV7" s="25">
        <v>56.15</v>
      </c>
      <c r="CW7" s="25">
        <v>52.81</v>
      </c>
      <c r="CX7" s="25">
        <v>50.8</v>
      </c>
      <c r="CY7" s="25">
        <v>48.82</v>
      </c>
      <c r="CZ7" s="25">
        <v>43.8</v>
      </c>
      <c r="DA7" s="25">
        <v>44.3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廣澤 元</cp:lastModifiedBy>
  <cp:lastPrinted>2024-02-06T04:53:44Z</cp:lastPrinted>
  <dcterms:created xsi:type="dcterms:W3CDTF">2023-12-05T01:07:01Z</dcterms:created>
  <dcterms:modified xsi:type="dcterms:W3CDTF">2024-02-06T04:53:46Z</dcterms:modified>
  <cp:category/>
</cp:coreProperties>
</file>