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LANDISK-31B092\zaisei\財政担当フォルダ（共有ＮＷ）\○財政課\公営企業関係調査・通知\R5\00_照会\◆経営比較分析\各課回答\"/>
    </mc:Choice>
  </mc:AlternateContent>
  <xr:revisionPtr revIDLastSave="0" documentId="13_ncr:1_{D2636DA0-DF75-4847-A6D4-65485B6A1EEB}" xr6:coauthVersionLast="47" xr6:coauthVersionMax="47" xr10:uidLastSave="{00000000-0000-0000-0000-000000000000}"/>
  <workbookProtection workbookAlgorithmName="SHA-512" workbookHashValue="H3x/4iHFwD/NSvip7EIVfn0h6O0UL3HSC8g3/yb73gnJQHigcu9PHImOfM7/kMiuhsJDwnNUilr9dxvPJxPRew==" workbookSaltValue="kWolH1QYIMv3mIYakf+77A==" workbookSpinCount="100000" lockStructure="1"/>
  <bookViews>
    <workbookView xWindow="26190" yWindow="-5220" windowWidth="13005" windowHeight="14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P10" i="4" s="1"/>
  <c r="O6" i="5"/>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AD10" i="4"/>
  <c r="I10" i="4"/>
  <c r="BB8" i="4"/>
  <c r="AT8" i="4"/>
  <c r="W8" i="4"/>
  <c r="I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<sst xmlns="http://schemas.openxmlformats.org/spreadsheetml/2006/main" count="253" uniqueCount="116">
  <si>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</si>
  <si>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</si>
  <si>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</si>
  <si>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</si>
  <si>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</si>
  <si>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</si>
  <si>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</si>
  <si>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</si>
  <si>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</si>
  <si>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</si>
  <si>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</si>
  <si>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</si>
  <si>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</si>
  <si>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</si>
  <si>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</si>
  <si>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</si>
  <si>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</si>
  <si>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</si>
  <si>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</si>
  <si>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</si>
  <si>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</si>
  <si>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</si>
  <si>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</si>
  <si>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</si>
  <si>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</si>
  <si>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</si>
  <si>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</si>
  <si>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</si>
  <si>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</si>
  <si>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</si>
  <si>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</si>
  <si>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</si>
  <si>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</si>
  <si>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</si>
  <si>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</si>
  <si>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</si>
  <si>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</si>
  <si>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</si>
  <si>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</si>
  <si>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</si>
  <si>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</si>
  <si>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</si>
  <si>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</si>
  <si>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</si>
  <si>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</si>
  <si>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</si>
  <si>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</si>
  <si>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</si>
  <si>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</si>
  <si>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</si>
  <si>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</si>
  <si>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</si>
  <si>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</si>
  <si>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</si>
  <si>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</si>
  <si>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</si>
  <si>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</si>
  <si>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</si>
  <si>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</si>
  <si>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</si>
  <si>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</si>
  <si>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</si>
  <si>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</si>
  <si>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</si>
  <si>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</si>
  <si>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</si>
  <si>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</si>
  <si>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</si>
  <si>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</si>
  <si>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</si>
  <si>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</si>
  <si>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</si>
  <si>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</si>
  <si>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</si>
  <si>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</si>
  <si>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</si>
  <si>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</si>
  <si>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</si>
  <si>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</si>
  <si>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</si>
  <si>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</si>
  <si>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</si>
  <si>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</si>
  <si>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</si>
  <si>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</si>
  <si>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</si>
  <si>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</si>
  <si>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</si>
  <si>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</si>
  <si>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</si>
  <si>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</si>
  <si>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</si>
  <si>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</si>
  <si>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</si>
  <si>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</si>
  <si>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</si>
  <si>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美馬市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</si>
  <si>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</si>
  <si>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</si>
  <si>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</si>
  <si>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</si>
  <si>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</si>
  <si>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</si>
  <si>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</si>
  <si>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</si>
  <si>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</si>
  <si>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</si>
  <si>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</si>
  <si>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</si>
  <si>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</si>
  <si>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</si>
  <si>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</si>
  <si>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</si>
  <si>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下水道事業会計は毎年度一般会計からの繰入金に大きく依存している。基準内繰入は継続して受入れるが、基準外繰入れを減らすために
・営業収益（下水道使用料）の増加
・営業費用の減少
に取り組む。
　施設は経営戦略の建設投資計画に基づき更新を行うが、併せて効率的な運転管理と機械設備の負担軽減に努める。</t>
    <rPh sb="100" eb="102">
      <t>ケイエイ</t>
    </rPh>
    <rPh sb="102" eb="104">
      <t>センリャク</t>
    </rPh>
    <phoneticPr fontId="4"/>
  </si>
  <si>
    <t>　類似団体と比較して①有形固定資産減価償却率が高いが、②管渠老朽化率は0%である。これは、供用開始１５年以上経過した処理区があり、ポンプ場施設と処理場施設の機械・装置が老朽化していることを意味する。
　美馬市下水道事業経営戦略（令和元年度策定）の建設投資計画に基づき、計画的に機械・装置の更新を行っていく。</t>
    <rPh sb="58" eb="60">
      <t>ショリ</t>
    </rPh>
    <rPh sb="60" eb="61">
      <t>ク</t>
    </rPh>
    <rPh sb="101" eb="104">
      <t>ミマシ</t>
    </rPh>
    <rPh sb="104" eb="107">
      <t>ゲスイドウ</t>
    </rPh>
    <rPh sb="107" eb="109">
      <t>ジギョウ</t>
    </rPh>
    <rPh sb="109" eb="111">
      <t>ケイエイ</t>
    </rPh>
    <rPh sb="111" eb="113">
      <t>センリャク</t>
    </rPh>
    <rPh sb="114" eb="116">
      <t>レイワ</t>
    </rPh>
    <rPh sb="116" eb="119">
      <t>ガンネンド</t>
    </rPh>
    <rPh sb="119" eb="121">
      <t>サクテイ</t>
    </rPh>
    <rPh sb="123" eb="125">
      <t>ケンセツ</t>
    </rPh>
    <rPh sb="125" eb="127">
      <t>トウシ</t>
    </rPh>
    <rPh sb="127" eb="129">
      <t>ケイカク</t>
    </rPh>
    <phoneticPr fontId="4"/>
  </si>
  <si>
    <t>　令和4年度は知野処理場と宮内処理場の統合を行い、知野地区処理場施設の固定資産除却費を計上したことで、②累積欠損金比率が生じた。
　⑤経費回収率は類似団体を下回っており、適正な使用料収入の確保が必要である。
　類似団体と比較して⑥汚水処理原価が高く、⑦施設利用率が低い。接続率が低いことで、施設の汚水処理費（汚水資本費、汚水維持管理費）の高止まり、施設を十分活用できていない状況につながっている。
　汚水処理人口の減少という環境の悪化はあるが、接続戸数を増やし有収水量を増やす必要がある。</t>
    <rPh sb="22" eb="23">
      <t>オコナ</t>
    </rPh>
    <rPh sb="25" eb="26">
      <t>チ</t>
    </rPh>
    <rPh sb="26" eb="27">
      <t>ノ</t>
    </rPh>
    <rPh sb="27" eb="29">
      <t>チク</t>
    </rPh>
    <rPh sb="29" eb="32">
      <t>ショリジョウ</t>
    </rPh>
    <rPh sb="32" eb="34">
      <t>シセツ</t>
    </rPh>
    <rPh sb="35" eb="39">
      <t>コテイシサン</t>
    </rPh>
    <rPh sb="39" eb="42">
      <t>ジョキャクヒ</t>
    </rPh>
    <rPh sb="43" eb="45">
      <t>ケイジョウ</t>
    </rPh>
    <rPh sb="52" eb="54">
      <t>ルイセキ</t>
    </rPh>
    <rPh sb="54" eb="57">
      <t>ケッソンキン</t>
    </rPh>
    <rPh sb="57" eb="59">
      <t>ヒリツ</t>
    </rPh>
    <rPh sb="60" eb="61">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</si>
</sst>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0.06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927-4C70-B6A2-C233A3A41EA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0.03</c:v>
                </c:pt>
              </c:numCache>
            </c:numRef>
          </c:val>
          <c:smooth val="0"/>
          <c:extLst>
            <c:ext xmlns:c16="http://schemas.microsoft.com/office/drawing/2014/chart" uri="{C3380CC4-5D6E-409C-BE32-E72D297353CC}">
              <c16:uniqueId val="{00000001-A927-4C70-B6A2-C233A3A41EA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34.18</c:v>
                </c:pt>
                <c:pt idx="2">
                  <c:v>31.72</c:v>
                </c:pt>
                <c:pt idx="3">
                  <c:v>34.76</c:v>
                </c:pt>
                <c:pt idx="4">
                  <c:v>33.94</c:v>
                </c:pt>
              </c:numCache>
            </c:numRef>
          </c:val>
          <c:extLst>
            <c:ext xmlns:c16="http://schemas.microsoft.com/office/drawing/2014/chart" uri="{C3380CC4-5D6E-409C-BE32-E72D297353CC}">
              <c16:uniqueId val="{00000000-C79B-41A7-91A2-AA37907594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52.35</c:v>
                </c:pt>
              </c:numCache>
            </c:numRef>
          </c:val>
          <c:smooth val="0"/>
          <c:extLst>
            <c:ext xmlns:c16="http://schemas.microsoft.com/office/drawing/2014/chart" uri="{C3380CC4-5D6E-409C-BE32-E72D297353CC}">
              <c16:uniqueId val="{00000001-C79B-41A7-91A2-AA37907594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56.1</c:v>
                </c:pt>
                <c:pt idx="2">
                  <c:v>58.03</c:v>
                </c:pt>
                <c:pt idx="3">
                  <c:v>60.61</c:v>
                </c:pt>
                <c:pt idx="4">
                  <c:v>60.94</c:v>
                </c:pt>
              </c:numCache>
            </c:numRef>
          </c:val>
          <c:extLst>
            <c:ext xmlns:c16="http://schemas.microsoft.com/office/drawing/2014/chart" uri="{C3380CC4-5D6E-409C-BE32-E72D297353CC}">
              <c16:uniqueId val="{00000000-E75E-4E93-823E-D830EA9539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84.39</c:v>
                </c:pt>
              </c:numCache>
            </c:numRef>
          </c:val>
          <c:smooth val="0"/>
          <c:extLst>
            <c:ext xmlns:c16="http://schemas.microsoft.com/office/drawing/2014/chart" uri="{C3380CC4-5D6E-409C-BE32-E72D297353CC}">
              <c16:uniqueId val="{00000001-E75E-4E93-823E-D830EA9539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100.88</c:v>
                </c:pt>
                <c:pt idx="2">
                  <c:v>98.66</c:v>
                </c:pt>
                <c:pt idx="3">
                  <c:v>101.25</c:v>
                </c:pt>
                <c:pt idx="4">
                  <c:v>100.39</c:v>
                </c:pt>
              </c:numCache>
            </c:numRef>
          </c:val>
          <c:extLst>
            <c:ext xmlns:c16="http://schemas.microsoft.com/office/drawing/2014/chart" uri="{C3380CC4-5D6E-409C-BE32-E72D297353CC}">
              <c16:uniqueId val="{00000000-04CB-4940-82E2-DAE4481B5F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105.5</c:v>
                </c:pt>
              </c:numCache>
            </c:numRef>
          </c:val>
          <c:smooth val="0"/>
          <c:extLst>
            <c:ext xmlns:c16="http://schemas.microsoft.com/office/drawing/2014/chart" uri="{C3380CC4-5D6E-409C-BE32-E72D297353CC}">
              <c16:uniqueId val="{00000001-04CB-4940-82E2-DAE4481B5F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49.02</c:v>
                </c:pt>
                <c:pt idx="2">
                  <c:v>50.47</c:v>
                </c:pt>
                <c:pt idx="3">
                  <c:v>51.87</c:v>
                </c:pt>
                <c:pt idx="4">
                  <c:v>51.28</c:v>
                </c:pt>
              </c:numCache>
            </c:numRef>
          </c:val>
          <c:extLst>
            <c:ext xmlns:c16="http://schemas.microsoft.com/office/drawing/2014/chart" uri="{C3380CC4-5D6E-409C-BE32-E72D297353CC}">
              <c16:uniqueId val="{00000000-E0DE-40A3-981D-0354904D3D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25.19</c:v>
                </c:pt>
              </c:numCache>
            </c:numRef>
          </c:val>
          <c:smooth val="0"/>
          <c:extLst>
            <c:ext xmlns:c16="http://schemas.microsoft.com/office/drawing/2014/chart" uri="{C3380CC4-5D6E-409C-BE32-E72D297353CC}">
              <c16:uniqueId val="{00000001-E0DE-40A3-981D-0354904D3D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479-4F46-82BE-51377CA0EAD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8479-4F46-82BE-51377CA0EAD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formatCode="#,##0.00;&quot;△&quot;#,##0.00;&quot;-&quot;">
                  <c:v>6.75</c:v>
                </c:pt>
                <c:pt idx="3">
                  <c:v>0</c:v>
                </c:pt>
                <c:pt idx="4" formatCode="#,##0.00;&quot;△&quot;#,##0.00;&quot;-&quot;">
                  <c:v>57.79</c:v>
                </c:pt>
              </c:numCache>
            </c:numRef>
          </c:val>
          <c:extLst>
            <c:ext xmlns:c16="http://schemas.microsoft.com/office/drawing/2014/chart" uri="{C3380CC4-5D6E-409C-BE32-E72D297353CC}">
              <c16:uniqueId val="{00000000-E60D-4DF5-BD6A-5EBFB82EDF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145.43</c:v>
                </c:pt>
              </c:numCache>
            </c:numRef>
          </c:val>
          <c:smooth val="0"/>
          <c:extLst>
            <c:ext xmlns:c16="http://schemas.microsoft.com/office/drawing/2014/chart" uri="{C3380CC4-5D6E-409C-BE32-E72D297353CC}">
              <c16:uniqueId val="{00000001-E60D-4DF5-BD6A-5EBFB82EDF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37.950000000000003</c:v>
                </c:pt>
                <c:pt idx="2">
                  <c:v>45.13</c:v>
                </c:pt>
                <c:pt idx="3">
                  <c:v>45.47</c:v>
                </c:pt>
                <c:pt idx="4">
                  <c:v>67.38</c:v>
                </c:pt>
              </c:numCache>
            </c:numRef>
          </c:val>
          <c:extLst>
            <c:ext xmlns:c16="http://schemas.microsoft.com/office/drawing/2014/chart" uri="{C3380CC4-5D6E-409C-BE32-E72D297353CC}">
              <c16:uniqueId val="{00000000-0B07-4563-AEF4-0AFD26B4E62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38.4</c:v>
                </c:pt>
              </c:numCache>
            </c:numRef>
          </c:val>
          <c:smooth val="0"/>
          <c:extLst>
            <c:ext xmlns:c16="http://schemas.microsoft.com/office/drawing/2014/chart" uri="{C3380CC4-5D6E-409C-BE32-E72D297353CC}">
              <c16:uniqueId val="{00000001-0B07-4563-AEF4-0AFD26B4E62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63E-4F3A-B77F-6FF9CE2D095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900.82</c:v>
                </c:pt>
              </c:numCache>
            </c:numRef>
          </c:val>
          <c:smooth val="0"/>
          <c:extLst>
            <c:ext xmlns:c16="http://schemas.microsoft.com/office/drawing/2014/chart" uri="{C3380CC4-5D6E-409C-BE32-E72D297353CC}">
              <c16:uniqueId val="{00000001-F63E-4F3A-B77F-6FF9CE2D095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32.08</c:v>
                </c:pt>
                <c:pt idx="2">
                  <c:v>32.659999999999997</c:v>
                </c:pt>
                <c:pt idx="3">
                  <c:v>32.11</c:v>
                </c:pt>
                <c:pt idx="4">
                  <c:v>33.31</c:v>
                </c:pt>
              </c:numCache>
            </c:numRef>
          </c:val>
          <c:extLst>
            <c:ext xmlns:c16="http://schemas.microsoft.com/office/drawing/2014/chart" uri="{C3380CC4-5D6E-409C-BE32-E72D297353CC}">
              <c16:uniqueId val="{00000000-80DA-400B-9F7F-7701E613A0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52.94</c:v>
                </c:pt>
              </c:numCache>
            </c:numRef>
          </c:val>
          <c:smooth val="0"/>
          <c:extLst>
            <c:ext xmlns:c16="http://schemas.microsoft.com/office/drawing/2014/chart" uri="{C3380CC4-5D6E-409C-BE32-E72D297353CC}">
              <c16:uniqueId val="{00000001-80DA-400B-9F7F-7701E613A0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490.69</c:v>
                </c:pt>
                <c:pt idx="2">
                  <c:v>481.99</c:v>
                </c:pt>
                <c:pt idx="3">
                  <c:v>487.37</c:v>
                </c:pt>
                <c:pt idx="4">
                  <c:v>482.64</c:v>
                </c:pt>
              </c:numCache>
            </c:numRef>
          </c:val>
          <c:extLst>
            <c:ext xmlns:c16="http://schemas.microsoft.com/office/drawing/2014/chart" uri="{C3380CC4-5D6E-409C-BE32-E72D297353CC}">
              <c16:uniqueId val="{00000000-44E8-412F-9E04-4DCBB0C9ECE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44E8-412F-9E04-4DCBB0C9ECE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徳島県　美馬市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27354</v>
      </c>
      <c r="AM8" s="46"/>
      <c r="AN8" s="46"/>
      <c r="AO8" s="46"/>
      <c r="AP8" s="46"/>
      <c r="AQ8" s="46"/>
      <c r="AR8" s="46"/>
      <c r="AS8" s="46"/>
      <c r="AT8" s="45">
        <f>データ!T6</f>
        <v>367.14</v>
      </c>
      <c r="AU8" s="45"/>
      <c r="AV8" s="45"/>
      <c r="AW8" s="45"/>
      <c r="AX8" s="45"/>
      <c r="AY8" s="45"/>
      <c r="AZ8" s="45"/>
      <c r="BA8" s="45"/>
      <c r="BB8" s="45">
        <f>データ!U6</f>
        <v>74.510000000000005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67.88</v>
      </c>
      <c r="J10" s="45"/>
      <c r="K10" s="45"/>
      <c r="L10" s="45"/>
      <c r="M10" s="45"/>
      <c r="N10" s="45"/>
      <c r="O10" s="45"/>
      <c r="P10" s="45">
        <f>データ!P6</f>
        <v>8.5500000000000007</v>
      </c>
      <c r="Q10" s="45"/>
      <c r="R10" s="45"/>
      <c r="S10" s="45"/>
      <c r="T10" s="45"/>
      <c r="U10" s="45"/>
      <c r="V10" s="45"/>
      <c r="W10" s="45">
        <f>データ!Q6</f>
        <v>96.1</v>
      </c>
      <c r="X10" s="45"/>
      <c r="Y10" s="45"/>
      <c r="Z10" s="45"/>
      <c r="AA10" s="45"/>
      <c r="AB10" s="45"/>
      <c r="AC10" s="45"/>
      <c r="AD10" s="46">
        <f>データ!R6</f>
        <v>3190</v>
      </c>
      <c r="AE10" s="46"/>
      <c r="AF10" s="46"/>
      <c r="AG10" s="46"/>
      <c r="AH10" s="46"/>
      <c r="AI10" s="46"/>
      <c r="AJ10" s="46"/>
      <c r="AK10" s="2"/>
      <c r="AL10" s="46">
        <f>データ!V6</f>
        <v>2317</v>
      </c>
      <c r="AM10" s="46"/>
      <c r="AN10" s="46"/>
      <c r="AO10" s="46"/>
      <c r="AP10" s="46"/>
      <c r="AQ10" s="46"/>
      <c r="AR10" s="46"/>
      <c r="AS10" s="46"/>
      <c r="AT10" s="45">
        <f>データ!W6</f>
        <v>2.59</v>
      </c>
      <c r="AU10" s="45"/>
      <c r="AV10" s="45"/>
      <c r="AW10" s="45"/>
      <c r="AX10" s="45"/>
      <c r="AY10" s="45"/>
      <c r="AZ10" s="45"/>
      <c r="BA10" s="45"/>
      <c r="BB10" s="45">
        <f>データ!X6</f>
        <v>894.59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DmyqZJo3xTTPyMFiRsbV5d+soOf8LwFaM30sssuvW/F/P79OnQG4clb6C9Gyla652x0DL2DB9zryxW+jRdsQVw==" saltValue="lAx8cIUFAzZ2M4uKbNj7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362077</v>
      </c>
      <c r="D6" s="19">
        <f t="shared" si="3"/>
        <v>46</v>
      </c>
      <c r="E6" s="19">
        <f t="shared" si="3"/>
        <v>17</v>
      </c>
      <c r="F6" s="19">
        <f t="shared" si="3"/>
        <v>5</v>
      </c>
      <c r="G6" s="19">
        <f t="shared" si="3"/>
        <v>0</v>
      </c>
      <c r="H6" s="19" t="str">
        <f t="shared" si="3"/>
        <v>徳島県　美馬市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67.88</v>
      </c>
      <c r="P6" s="20">
        <f t="shared" si="3"/>
        <v>8.5500000000000007</v>
      </c>
      <c r="Q6" s="20">
        <f t="shared" si="3"/>
        <v>96.1</v>
      </c>
      <c r="R6" s="20">
        <f t="shared" si="3"/>
        <v>3190</v>
      </c>
      <c r="S6" s="20">
        <f t="shared" si="3"/>
        <v>27354</v>
      </c>
      <c r="T6" s="20">
        <f t="shared" si="3"/>
        <v>367.14</v>
      </c>
      <c r="U6" s="20">
        <f t="shared" si="3"/>
        <v>74.510000000000005</v>
      </c>
      <c r="V6" s="20">
        <f t="shared" si="3"/>
        <v>2317</v>
      </c>
      <c r="W6" s="20">
        <f t="shared" si="3"/>
        <v>2.59</v>
      </c>
      <c r="X6" s="20">
        <f t="shared" si="3"/>
        <v>894.59</v>
      </c>
      <c r="Y6" s="21" t="str">
        <f>IF(Y7="",NA(),Y7)</f>
        <v>-</v>
      </c>
      <c r="Z6" s="21">
        <f t="shared" ref="Z6:AH6" si="4">IF(Z7="",NA(),Z7)</f>
        <v>100.88</v>
      </c>
      <c r="AA6" s="21">
        <f t="shared" si="4"/>
        <v>98.66</v>
      </c>
      <c r="AB6" s="21">
        <f t="shared" si="4"/>
        <v>101.25</v>
      </c>
      <c r="AC6" s="21">
        <f t="shared" si="4"/>
        <v>100.39</v>
      </c>
      <c r="AD6" s="21" t="str">
        <f t="shared" si="4"/>
        <v>-</v>
      </c>
      <c r="AE6" s="21">
        <f t="shared" si="4"/>
        <v>103.6</v>
      </c>
      <c r="AF6" s="21">
        <f t="shared" si="4"/>
        <v>106.37</v>
      </c>
      <c r="AG6" s="21">
        <f t="shared" si="4"/>
        <v>106.07</v>
      </c>
      <c r="AH6" s="21">
        <f t="shared" si="4"/>
        <v>105.5</v>
      </c>
      <c r="AI6" s="20" t="str">
        <f>IF(AI7="","",IF(AI7="-","【-】","【"&amp;SUBSTITUTE(TEXT(AI7,"#,##0.00"),"-","△")&amp;"】"))</f>
        <v>【103.61】</v>
      </c>
      <c r="AJ6" s="21" t="str">
        <f>IF(AJ7="",NA(),AJ7)</f>
        <v>-</v>
      </c>
      <c r="AK6" s="20">
        <f t="shared" ref="AK6:AS6" si="5">IF(AK7="",NA(),AK7)</f>
        <v>0</v>
      </c>
      <c r="AL6" s="21">
        <f t="shared" si="5"/>
        <v>6.75</v>
      </c>
      <c r="AM6" s="20">
        <f t="shared" si="5"/>
        <v>0</v>
      </c>
      <c r="AN6" s="21">
        <f t="shared" si="5"/>
        <v>57.79</v>
      </c>
      <c r="AO6" s="21" t="str">
        <f t="shared" si="5"/>
        <v>-</v>
      </c>
      <c r="AP6" s="21">
        <f t="shared" si="5"/>
        <v>193.99</v>
      </c>
      <c r="AQ6" s="21">
        <f t="shared" si="5"/>
        <v>139.02000000000001</v>
      </c>
      <c r="AR6" s="21">
        <f t="shared" si="5"/>
        <v>132.04</v>
      </c>
      <c r="AS6" s="21">
        <f t="shared" si="5"/>
        <v>145.43</v>
      </c>
      <c r="AT6" s="20" t="str">
        <f>IF(AT7="","",IF(AT7="-","【-】","【"&amp;SUBSTITUTE(TEXT(AT7,"#,##0.00"),"-","△")&amp;"】"))</f>
        <v>【133.62】</v>
      </c>
      <c r="AU6" s="21" t="str">
        <f>IF(AU7="",NA(),AU7)</f>
        <v>-</v>
      </c>
      <c r="AV6" s="21">
        <f t="shared" ref="AV6:BD6" si="6">IF(AV7="",NA(),AV7)</f>
        <v>37.950000000000003</v>
      </c>
      <c r="AW6" s="21">
        <f t="shared" si="6"/>
        <v>45.13</v>
      </c>
      <c r="AX6" s="21">
        <f t="shared" si="6"/>
        <v>45.47</v>
      </c>
      <c r="AY6" s="21">
        <f t="shared" si="6"/>
        <v>67.38</v>
      </c>
      <c r="AZ6" s="21" t="str">
        <f t="shared" si="6"/>
        <v>-</v>
      </c>
      <c r="BA6" s="21">
        <f t="shared" si="6"/>
        <v>26.99</v>
      </c>
      <c r="BB6" s="21">
        <f t="shared" si="6"/>
        <v>29.13</v>
      </c>
      <c r="BC6" s="21">
        <f t="shared" si="6"/>
        <v>35.69</v>
      </c>
      <c r="BD6" s="21">
        <f t="shared" si="6"/>
        <v>38.4</v>
      </c>
      <c r="BE6" s="20" t="str">
        <f>IF(BE7="","",IF(BE7="-","【-】","【"&amp;SUBSTITUTE(TEXT(BE7,"#,##0.00"),"-","△")&amp;"】"))</f>
        <v>【36.94】</v>
      </c>
      <c r="BF6" s="21" t="str">
        <f>IF(BF7="",NA(),BF7)</f>
        <v>-</v>
      </c>
      <c r="BG6" s="20">
        <f t="shared" ref="BG6:BO6" si="7">IF(BG7="",NA(),BG7)</f>
        <v>0</v>
      </c>
      <c r="BH6" s="20">
        <f t="shared" si="7"/>
        <v>0</v>
      </c>
      <c r="BI6" s="20">
        <f t="shared" si="7"/>
        <v>0</v>
      </c>
      <c r="BJ6" s="20">
        <f t="shared" si="7"/>
        <v>0</v>
      </c>
      <c r="BK6" s="21" t="str">
        <f t="shared" si="7"/>
        <v>-</v>
      </c>
      <c r="BL6" s="21">
        <f t="shared" si="7"/>
        <v>826.83</v>
      </c>
      <c r="BM6" s="21">
        <f t="shared" si="7"/>
        <v>867.83</v>
      </c>
      <c r="BN6" s="21">
        <f t="shared" si="7"/>
        <v>791.76</v>
      </c>
      <c r="BO6" s="21">
        <f t="shared" si="7"/>
        <v>900.82</v>
      </c>
      <c r="BP6" s="20" t="str">
        <f>IF(BP7="","",IF(BP7="-","【-】","【"&amp;SUBSTITUTE(TEXT(BP7,"#,##0.00"),"-","△")&amp;"】"))</f>
        <v>【809.19】</v>
      </c>
      <c r="BQ6" s="21" t="str">
        <f>IF(BQ7="",NA(),BQ7)</f>
        <v>-</v>
      </c>
      <c r="BR6" s="21">
        <f t="shared" ref="BR6:BZ6" si="8">IF(BR7="",NA(),BR7)</f>
        <v>32.08</v>
      </c>
      <c r="BS6" s="21">
        <f t="shared" si="8"/>
        <v>32.659999999999997</v>
      </c>
      <c r="BT6" s="21">
        <f t="shared" si="8"/>
        <v>32.11</v>
      </c>
      <c r="BU6" s="21">
        <f t="shared" si="8"/>
        <v>33.31</v>
      </c>
      <c r="BV6" s="21" t="str">
        <f t="shared" si="8"/>
        <v>-</v>
      </c>
      <c r="BW6" s="21">
        <f t="shared" si="8"/>
        <v>57.31</v>
      </c>
      <c r="BX6" s="21">
        <f t="shared" si="8"/>
        <v>57.08</v>
      </c>
      <c r="BY6" s="21">
        <f t="shared" si="8"/>
        <v>56.26</v>
      </c>
      <c r="BZ6" s="21">
        <f t="shared" si="8"/>
        <v>52.94</v>
      </c>
      <c r="CA6" s="20" t="str">
        <f>IF(CA7="","",IF(CA7="-","【-】","【"&amp;SUBSTITUTE(TEXT(CA7,"#,##0.00"),"-","△")&amp;"】"))</f>
        <v>【57.02】</v>
      </c>
      <c r="CB6" s="21" t="str">
        <f>IF(CB7="",NA(),CB7)</f>
        <v>-</v>
      </c>
      <c r="CC6" s="21">
        <f t="shared" ref="CC6:CK6" si="9">IF(CC7="",NA(),CC7)</f>
        <v>490.69</v>
      </c>
      <c r="CD6" s="21">
        <f t="shared" si="9"/>
        <v>481.99</v>
      </c>
      <c r="CE6" s="21">
        <f t="shared" si="9"/>
        <v>487.37</v>
      </c>
      <c r="CF6" s="21">
        <f t="shared" si="9"/>
        <v>482.64</v>
      </c>
      <c r="CG6" s="21" t="str">
        <f t="shared" si="9"/>
        <v>-</v>
      </c>
      <c r="CH6" s="21">
        <f t="shared" si="9"/>
        <v>273.52</v>
      </c>
      <c r="CI6" s="21">
        <f t="shared" si="9"/>
        <v>274.99</v>
      </c>
      <c r="CJ6" s="21">
        <f t="shared" si="9"/>
        <v>282.08999999999997</v>
      </c>
      <c r="CK6" s="21">
        <f t="shared" si="9"/>
        <v>303.27999999999997</v>
      </c>
      <c r="CL6" s="20" t="str">
        <f>IF(CL7="","",IF(CL7="-","【-】","【"&amp;SUBSTITUTE(TEXT(CL7,"#,##0.00"),"-","△")&amp;"】"))</f>
        <v>【273.68】</v>
      </c>
      <c r="CM6" s="21" t="str">
        <f>IF(CM7="",NA(),CM7)</f>
        <v>-</v>
      </c>
      <c r="CN6" s="21">
        <f t="shared" ref="CN6:CV6" si="10">IF(CN7="",NA(),CN7)</f>
        <v>34.18</v>
      </c>
      <c r="CO6" s="21">
        <f t="shared" si="10"/>
        <v>31.72</v>
      </c>
      <c r="CP6" s="21">
        <f t="shared" si="10"/>
        <v>34.76</v>
      </c>
      <c r="CQ6" s="21">
        <f t="shared" si="10"/>
        <v>33.94</v>
      </c>
      <c r="CR6" s="21" t="str">
        <f t="shared" si="10"/>
        <v>-</v>
      </c>
      <c r="CS6" s="21">
        <f t="shared" si="10"/>
        <v>50.14</v>
      </c>
      <c r="CT6" s="21">
        <f t="shared" si="10"/>
        <v>54.83</v>
      </c>
      <c r="CU6" s="21">
        <f t="shared" si="10"/>
        <v>66.53</v>
      </c>
      <c r="CV6" s="21">
        <f t="shared" si="10"/>
        <v>52.35</v>
      </c>
      <c r="CW6" s="20" t="str">
        <f>IF(CW7="","",IF(CW7="-","【-】","【"&amp;SUBSTITUTE(TEXT(CW7,"#,##0.00"),"-","△")&amp;"】"))</f>
        <v>【52.55】</v>
      </c>
      <c r="CX6" s="21" t="str">
        <f>IF(CX7="",NA(),CX7)</f>
        <v>-</v>
      </c>
      <c r="CY6" s="21">
        <f t="shared" ref="CY6:DG6" si="11">IF(CY7="",NA(),CY7)</f>
        <v>56.1</v>
      </c>
      <c r="CZ6" s="21">
        <f t="shared" si="11"/>
        <v>58.03</v>
      </c>
      <c r="DA6" s="21">
        <f t="shared" si="11"/>
        <v>60.61</v>
      </c>
      <c r="DB6" s="21">
        <f t="shared" si="11"/>
        <v>60.94</v>
      </c>
      <c r="DC6" s="21" t="str">
        <f t="shared" si="11"/>
        <v>-</v>
      </c>
      <c r="DD6" s="21">
        <f t="shared" si="11"/>
        <v>84.98</v>
      </c>
      <c r="DE6" s="21">
        <f t="shared" si="11"/>
        <v>84.7</v>
      </c>
      <c r="DF6" s="21">
        <f t="shared" si="11"/>
        <v>84.67</v>
      </c>
      <c r="DG6" s="21">
        <f t="shared" si="11"/>
        <v>84.39</v>
      </c>
      <c r="DH6" s="20" t="str">
        <f>IF(DH7="","",IF(DH7="-","【-】","【"&amp;SUBSTITUTE(TEXT(DH7,"#,##0.00"),"-","△")&amp;"】"))</f>
        <v>【87.30】</v>
      </c>
      <c r="DI6" s="21" t="str">
        <f>IF(DI7="",NA(),DI7)</f>
        <v>-</v>
      </c>
      <c r="DJ6" s="21">
        <f t="shared" ref="DJ6:DR6" si="12">IF(DJ7="",NA(),DJ7)</f>
        <v>49.02</v>
      </c>
      <c r="DK6" s="21">
        <f t="shared" si="12"/>
        <v>50.47</v>
      </c>
      <c r="DL6" s="21">
        <f t="shared" si="12"/>
        <v>51.87</v>
      </c>
      <c r="DM6" s="21">
        <f t="shared" si="12"/>
        <v>51.28</v>
      </c>
      <c r="DN6" s="21" t="str">
        <f t="shared" si="12"/>
        <v>-</v>
      </c>
      <c r="DO6" s="21">
        <f t="shared" si="12"/>
        <v>23.06</v>
      </c>
      <c r="DP6" s="21">
        <f t="shared" si="12"/>
        <v>20.34</v>
      </c>
      <c r="DQ6" s="21">
        <f t="shared" si="12"/>
        <v>21.85</v>
      </c>
      <c r="DR6" s="21">
        <f t="shared" si="12"/>
        <v>25.19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1">
        <f t="shared" ref="EF6:EN6" si="14">IF(EF7="",NA(),EF7)</f>
        <v>0.06</v>
      </c>
      <c r="EG6" s="20">
        <f t="shared" si="14"/>
        <v>0</v>
      </c>
      <c r="EH6" s="20">
        <f t="shared" si="14"/>
        <v>0</v>
      </c>
      <c r="EI6" s="20">
        <f t="shared" si="14"/>
        <v>0</v>
      </c>
      <c r="EJ6" s="21" t="str">
        <f t="shared" si="14"/>
        <v>-</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362077</v>
      </c>
      <c r="D7" s="23">
        <v>46</v>
      </c>
      <c r="E7" s="23">
        <v>17</v>
      </c>
      <c r="F7" s="23">
        <v>5</v>
      </c>
      <c r="G7" s="23">
        <v>0</v>
      </c>
      <c r="H7" s="23" t="s">
        <v>96</v>
      </c>
      <c r="I7" s="23" t="s">
        <v>97</v>
      </c>
      <c r="J7" s="23" t="s">
        <v>98</v>
      </c>
      <c r="K7" s="23" t="s">
        <v>99</v>
      </c>
      <c r="L7" s="23" t="s">
        <v>100</v>
      </c>
      <c r="M7" s="23" t="s">
        <v>101</v>
      </c>
      <c r="N7" s="24" t="s">
        <v>102</v>
      </c>
      <c r="O7" s="24">
        <v>67.88</v>
      </c>
      <c r="P7" s="24">
        <v>8.5500000000000007</v>
      </c>
      <c r="Q7" s="24">
        <v>96.1</v>
      </c>
      <c r="R7" s="24">
        <v>3190</v>
      </c>
      <c r="S7" s="24">
        <v>27354</v>
      </c>
      <c r="T7" s="24">
        <v>367.14</v>
      </c>
      <c r="U7" s="24">
        <v>74.510000000000005</v>
      </c>
      <c r="V7" s="24">
        <v>2317</v>
      </c>
      <c r="W7" s="24">
        <v>2.59</v>
      </c>
      <c r="X7" s="24">
        <v>894.59</v>
      </c>
      <c r="Y7" s="24" t="s">
        <v>102</v>
      </c>
      <c r="Z7" s="24">
        <v>100.88</v>
      </c>
      <c r="AA7" s="24">
        <v>98.66</v>
      </c>
      <c r="AB7" s="24">
        <v>101.25</v>
      </c>
      <c r="AC7" s="24">
        <v>100.39</v>
      </c>
      <c r="AD7" s="24" t="s">
        <v>102</v>
      </c>
      <c r="AE7" s="24">
        <v>103.6</v>
      </c>
      <c r="AF7" s="24">
        <v>106.37</v>
      </c>
      <c r="AG7" s="24">
        <v>106.07</v>
      </c>
      <c r="AH7" s="24">
        <v>105.5</v>
      </c>
      <c r="AI7" s="24">
        <v>103.61</v>
      </c>
      <c r="AJ7" s="24" t="s">
        <v>102</v>
      </c>
      <c r="AK7" s="24">
        <v>0</v>
      </c>
      <c r="AL7" s="24">
        <v>6.75</v>
      </c>
      <c r="AM7" s="24">
        <v>0</v>
      </c>
      <c r="AN7" s="24">
        <v>57.79</v>
      </c>
      <c r="AO7" s="24" t="s">
        <v>102</v>
      </c>
      <c r="AP7" s="24">
        <v>193.99</v>
      </c>
      <c r="AQ7" s="24">
        <v>139.02000000000001</v>
      </c>
      <c r="AR7" s="24">
        <v>132.04</v>
      </c>
      <c r="AS7" s="24">
        <v>145.43</v>
      </c>
      <c r="AT7" s="24">
        <v>133.62</v>
      </c>
      <c r="AU7" s="24" t="s">
        <v>102</v>
      </c>
      <c r="AV7" s="24">
        <v>37.950000000000003</v>
      </c>
      <c r="AW7" s="24">
        <v>45.13</v>
      </c>
      <c r="AX7" s="24">
        <v>45.47</v>
      </c>
      <c r="AY7" s="24">
        <v>67.38</v>
      </c>
      <c r="AZ7" s="24" t="s">
        <v>102</v>
      </c>
      <c r="BA7" s="24">
        <v>26.99</v>
      </c>
      <c r="BB7" s="24">
        <v>29.13</v>
      </c>
      <c r="BC7" s="24">
        <v>35.69</v>
      </c>
      <c r="BD7" s="24">
        <v>38.4</v>
      </c>
      <c r="BE7" s="24">
        <v>36.94</v>
      </c>
      <c r="BF7" s="24" t="s">
        <v>102</v>
      </c>
      <c r="BG7" s="24">
        <v>0</v>
      </c>
      <c r="BH7" s="24">
        <v>0</v>
      </c>
      <c r="BI7" s="24">
        <v>0</v>
      </c>
      <c r="BJ7" s="24">
        <v>0</v>
      </c>
      <c r="BK7" s="24" t="s">
        <v>102</v>
      </c>
      <c r="BL7" s="24">
        <v>826.83</v>
      </c>
      <c r="BM7" s="24">
        <v>867.83</v>
      </c>
      <c r="BN7" s="24">
        <v>791.76</v>
      </c>
      <c r="BO7" s="24">
        <v>900.82</v>
      </c>
      <c r="BP7" s="24">
        <v>809.19</v>
      </c>
      <c r="BQ7" s="24" t="s">
        <v>102</v>
      </c>
      <c r="BR7" s="24">
        <v>32.08</v>
      </c>
      <c r="BS7" s="24">
        <v>32.659999999999997</v>
      </c>
      <c r="BT7" s="24">
        <v>32.11</v>
      </c>
      <c r="BU7" s="24">
        <v>33.31</v>
      </c>
      <c r="BV7" s="24" t="s">
        <v>102</v>
      </c>
      <c r="BW7" s="24">
        <v>57.31</v>
      </c>
      <c r="BX7" s="24">
        <v>57.08</v>
      </c>
      <c r="BY7" s="24">
        <v>56.26</v>
      </c>
      <c r="BZ7" s="24">
        <v>52.94</v>
      </c>
      <c r="CA7" s="24">
        <v>57.02</v>
      </c>
      <c r="CB7" s="24" t="s">
        <v>102</v>
      </c>
      <c r="CC7" s="24">
        <v>490.69</v>
      </c>
      <c r="CD7" s="24">
        <v>481.99</v>
      </c>
      <c r="CE7" s="24">
        <v>487.37</v>
      </c>
      <c r="CF7" s="24">
        <v>482.64</v>
      </c>
      <c r="CG7" s="24" t="s">
        <v>102</v>
      </c>
      <c r="CH7" s="24">
        <v>273.52</v>
      </c>
      <c r="CI7" s="24">
        <v>274.99</v>
      </c>
      <c r="CJ7" s="24">
        <v>282.08999999999997</v>
      </c>
      <c r="CK7" s="24">
        <v>303.27999999999997</v>
      </c>
      <c r="CL7" s="24">
        <v>273.68</v>
      </c>
      <c r="CM7" s="24" t="s">
        <v>102</v>
      </c>
      <c r="CN7" s="24">
        <v>34.18</v>
      </c>
      <c r="CO7" s="24">
        <v>31.72</v>
      </c>
      <c r="CP7" s="24">
        <v>34.76</v>
      </c>
      <c r="CQ7" s="24">
        <v>33.94</v>
      </c>
      <c r="CR7" s="24" t="s">
        <v>102</v>
      </c>
      <c r="CS7" s="24">
        <v>50.14</v>
      </c>
      <c r="CT7" s="24">
        <v>54.83</v>
      </c>
      <c r="CU7" s="24">
        <v>66.53</v>
      </c>
      <c r="CV7" s="24">
        <v>52.35</v>
      </c>
      <c r="CW7" s="24">
        <v>52.55</v>
      </c>
      <c r="CX7" s="24" t="s">
        <v>102</v>
      </c>
      <c r="CY7" s="24">
        <v>56.1</v>
      </c>
      <c r="CZ7" s="24">
        <v>58.03</v>
      </c>
      <c r="DA7" s="24">
        <v>60.61</v>
      </c>
      <c r="DB7" s="24">
        <v>60.94</v>
      </c>
      <c r="DC7" s="24" t="s">
        <v>102</v>
      </c>
      <c r="DD7" s="24">
        <v>84.98</v>
      </c>
      <c r="DE7" s="24">
        <v>84.7</v>
      </c>
      <c r="DF7" s="24">
        <v>84.67</v>
      </c>
      <c r="DG7" s="24">
        <v>84.39</v>
      </c>
      <c r="DH7" s="24">
        <v>87.3</v>
      </c>
      <c r="DI7" s="24" t="s">
        <v>102</v>
      </c>
      <c r="DJ7" s="24">
        <v>49.02</v>
      </c>
      <c r="DK7" s="24">
        <v>50.47</v>
      </c>
      <c r="DL7" s="24">
        <v>51.87</v>
      </c>
      <c r="DM7" s="24">
        <v>51.28</v>
      </c>
      <c r="DN7" s="24" t="s">
        <v>102</v>
      </c>
      <c r="DO7" s="24">
        <v>23.06</v>
      </c>
      <c r="DP7" s="24">
        <v>20.34</v>
      </c>
      <c r="DQ7" s="24">
        <v>21.85</v>
      </c>
      <c r="DR7" s="24">
        <v>25.19</v>
      </c>
      <c r="DS7" s="24">
        <v>27.11</v>
      </c>
      <c r="DT7" s="24" t="s">
        <v>102</v>
      </c>
      <c r="DU7" s="24">
        <v>0</v>
      </c>
      <c r="DV7" s="24">
        <v>0</v>
      </c>
      <c r="DW7" s="24">
        <v>0</v>
      </c>
      <c r="DX7" s="24">
        <v>0</v>
      </c>
      <c r="DY7" s="24" t="s">
        <v>102</v>
      </c>
      <c r="DZ7" s="24">
        <v>0</v>
      </c>
      <c r="EA7" s="24">
        <v>0</v>
      </c>
      <c r="EB7" s="24">
        <v>0</v>
      </c>
      <c r="EC7" s="24">
        <v>0</v>
      </c>
      <c r="ED7" s="24">
        <v>0</v>
      </c>
      <c r="EE7" s="24" t="s">
        <v>102</v>
      </c>
      <c r="EF7" s="24">
        <v>0.06</v>
      </c>
      <c r="EG7" s="24">
        <v>0</v>
      </c>
      <c r="EH7" s="24">
        <v>0</v>
      </c>
      <c r="EI7" s="24">
        <v>0</v>
      </c>
      <c r="EJ7" s="24" t="s">
        <v>102</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city mima</cp:lastModifiedBy>
  <cp:lastPrinted>2024-02-01T23:54:20Z</cp:lastPrinted>
  <dcterms:created xsi:type="dcterms:W3CDTF">2023-12-12T01:04:07Z</dcterms:created>
  <dcterms:modified xsi:type="dcterms:W3CDTF">2024-02-01T23:54:23Z</dcterms:modified>
  <cp:category/>
</cp:coreProperties>
</file>