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1.23\課共有\総務課\大谷さんデスクトップ\★R5\3.地方債\03.調査関係\20240117【0207〆】公営企業に係る経営比較分析表（令和４年度決算）の分析等について\【経営比較分析表】14_那賀町\"/>
    </mc:Choice>
  </mc:AlternateContent>
  <xr:revisionPtr revIDLastSave="0" documentId="13_ncr:1_{EF37AEA1-7AAC-4978-A26C-1BCBAAF514B1}" xr6:coauthVersionLast="45" xr6:coauthVersionMax="45" xr10:uidLastSave="{00000000-0000-0000-0000-000000000000}"/>
  <workbookProtection workbookAlgorithmName="SHA-512" workbookHashValue="ieV0L5cOPaXurDzwtODaqUDmC+zjO5kGaOjfgA2zQu5abHva1frf8DyM0xiPxT446fiZrfcfVGOPgcCLfOuEmw==" workbookSaltValue="3iKkM3Rn0G2KxNBMrMhtZQ=="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BO10" i="5" l="1"/>
  <c r="BY10" i="5"/>
  <c r="CI10" i="5"/>
  <c r="CM10" i="5"/>
  <c r="W10" i="5"/>
  <c r="DG10" i="5"/>
  <c r="AG10" i="5"/>
  <c r="DQ10" i="5"/>
  <c r="AQ10" i="5"/>
  <c r="EA10" i="5"/>
  <c r="AU10" i="5"/>
  <c r="EE10" i="5"/>
  <c r="GZ31" i="4"/>
  <c r="GZ33" i="4"/>
  <c r="OZ33" i="4"/>
  <c r="GZ54" i="4"/>
  <c r="OZ56" i="4"/>
  <c r="JN79" i="4"/>
  <c r="GK80" i="4"/>
  <c r="CA81" i="4"/>
  <c r="MW81" i="4"/>
  <c r="RA81" i="4"/>
  <c r="LT31" i="4"/>
  <c r="AR32" i="4"/>
  <c r="ER32" i="4"/>
  <c r="HT32" i="4"/>
  <c r="PT32" i="4"/>
  <c r="LT54" i="4"/>
  <c r="ER55" i="4"/>
  <c r="HT55" i="4"/>
  <c r="PT55" i="4"/>
  <c r="PZ79" i="4"/>
  <c r="V10" i="5"/>
  <c r="AF10" i="5"/>
  <c r="AJ10" i="5"/>
  <c r="AT10" i="5"/>
  <c r="BD10" i="5"/>
  <c r="BN10" i="5"/>
  <c r="BX10" i="5"/>
  <c r="CB10" i="5"/>
  <c r="CL10" i="5"/>
  <c r="CV10" i="5"/>
  <c r="DF10" i="5"/>
  <c r="DP10" i="5"/>
  <c r="DT10" i="5"/>
  <c r="ED10" i="5"/>
  <c r="BE10" i="5"/>
  <c r="CW10" i="5"/>
  <c r="X11" i="5"/>
  <c r="AR11" i="5"/>
  <c r="BP11" i="5"/>
  <c r="CJ11" i="5"/>
  <c r="CA12" i="5"/>
  <c r="CF31" i="4"/>
  <c r="CF54" i="4"/>
  <c r="DB79" i="4"/>
  <c r="X10" i="5"/>
  <c r="AH10" i="5"/>
  <c r="AR10" i="5"/>
  <c r="BB10" i="5"/>
  <c r="BF10" i="5"/>
  <c r="BP10" i="5"/>
  <c r="BZ10" i="5"/>
  <c r="CJ10" i="5"/>
  <c r="CT10" i="5"/>
  <c r="CX10" i="5"/>
  <c r="DH10" i="5"/>
  <c r="DR10" i="5"/>
  <c r="EB10" i="5"/>
  <c r="KO80"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<sst xmlns="http://schemas.openxmlformats.org/spreadsheetml/2006/main" count="262" uniqueCount="107">
  <si>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</si>
  <si>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</si>
  <si>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</si>
  <si>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</si>
  <si>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</si>
  <si>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</si>
  <si>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</si>
  <si>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</si>
  <si>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</si>
  <si>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</si>
  <si>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</si>
  <si>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</si>
  <si>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</si>
  <si>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</si>
  <si>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</si>
  <si>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</si>
  <si>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</si>
  <si>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</si>
  <si>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</si>
  <si>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</si>
  <si>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</si>
  <si>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</si>
  <si>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</si>
  <si>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</si>
  <si>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</si>
  <si>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</si>
  <si>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</si>
  <si>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</si>
  <si>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</si>
  <si>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</si>
  <si>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</si>
  <si>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</si>
  <si>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</si>
  <si>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</si>
  <si>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</si>
  <si>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</si>
  <si>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</si>
  <si>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</si>
  <si>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</si>
  <si>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</si>
  <si>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</si>
  <si>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</si>
  <si>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</si>
  <si>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</si>
  <si>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</si>
  <si>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</si>
  <si>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</si>
  <si>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</si>
  <si>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</si>
  <si>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</si>
  <si>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</si>
  <si>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</si>
  <si>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</si>
  <si>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</si>
  <si>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</si>
  <si>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</si>
  <si>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</si>
  <si>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</si>
  <si>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</si>
  <si>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</si>
  <si>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</si>
  <si>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</si>
  <si>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</si>
  <si>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</si>
  <si>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</si>
  <si>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</si>
  <si>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</si>
  <si>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</si>
  <si>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</si>
  <si>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</si>
  <si>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</si>
  <si>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</si>
  <si>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</si>
  <si>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</si>
  <si>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</si>
  <si>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</si>
  <si>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</si>
  <si>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</si>
  <si>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</si>
  <si>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</si>
  <si>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</si>
  <si>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</si>
  <si>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</si>
  <si>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</si>
  <si>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</si>
  <si>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</si>
  <si>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</si>
  <si>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</si>
  <si>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363685</t>
  </si>
  <si>
    <t>46</t>
  </si>
  <si>
    <t>02</t>
  </si>
  <si>
    <t>0</t>
  </si>
  <si>
    <t>000</t>
  </si>
  <si>
    <t>徳島県　那賀町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</si>
  <si>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</si>
  <si>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</si>
  <si>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</si>
  <si>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</si>
  <si>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</si>
  <si>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</si>
  <si>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</si>
  <si>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</si>
  <si>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</si>
  <si>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</si>
  <si>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①経常収支比率について
　当該指標は100%以上で、単年度の収支が黒字であることを示しています。当会計においてはH30年からの5年間の収支は黒字を維持しており、健全経営を続けています。
②累積欠損金比率について
　当該指標は営業収益に対する累積欠損金の状況を示しています。当会計においては、H30年からの5年間の累積欠損金の発生はなく、0%を維持しております。
③流動比率について
　当該指標は１年以内に支払うべき債務に対して、支払うことができる現金等があることを示す指標です。100%を下回る場合は１年以内に支払わなければならない負債を１年以内に現金化できる資産で賄えていないことを示します。当会計においては、H30年からの5年間は100%を上回り、かつ増加傾向にあります。
④企業債残高対給水収益比率について
　当該指標は給水収益に対する企業債残高の規模を表す指標です。当会計は給水収益は責任水量制を採用しており毎年ほぼ変化はないため、企業債残高が少なくなるほど率が低いということになります。H30年からの5年間の率は年々減少傾向にあります。
⑤料金回収率について
　当該指標は給水に係る費用がどの程度給水収益で賄えているかを表した指標です。料金回収率が100%を下回る場合は、給水に係る費用を給水収益以外の収入で賄われていることを意味します。当会計においては、H30年からの5年間の料金回収率は100%以上を上回り、類似団体の平均と比較しても高い水準にあります。
⑥給水原価について
　当該指標は送水流量１m3当たりにどれだけの費用がかかっているかを表す指標です。当会計は⑦の施設利用率からもわかるように、実総水流量が類似団体と比較しても少ないため、1m3当たりにかかる費用が多くなります。そのため、類似団体と比較して高い数値となっています。
⑦施設利用率について
　当工業用水道事業は、配水能力に対しての実給水量が少ないため、類似団体よりも低い数値となっています。当事業は配水可能量と同量が契約水量となっており、給水事業所の工場の稼働状況によっては１日2000m3以上の給水が必用となる場合もあるため、設備のダウンサイジング等は考えておりません。
⑧契約率について
　当会計は運用開始から、配水能力と同量の契約水量を確保しており、100%を維持しております。</t>
    <phoneticPr fontId="5"/>
  </si>
  <si>
    <t>　現状は健全な経営が行われていますが、今後は設備や管路の老朽化に伴うトラブルに備えた設備更新と、給水事業者の要望を踏まえた改良工事等、事業規模にあった設備更新を計画的に実施します。</t>
    <phoneticPr fontId="5"/>
  </si>
  <si>
    <t>①有形固定資産減価償却率について
　当該指標は、有形固定資産の内、償却対象資産の減価償却がどの程度進んでいるかを表すもので、資産の老朽化度合いを示しています。当事業の設備は地下水送水設備等の運用年数が浅い設備が多くあり、法定耐用年数に達した設備についても計画的に更新しているため、類似団体と比較しても低い水準となっています。
②管路経年化率について
　当事業は平成５年から運用を開始しており、法定耐用年数の４０年に達していないため、0%となっております。
③管路更新率について
　前述した通り、法定耐用年数に達していないため更新を行っておりません。そのため0%となっております。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</si>
</sst>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6" fillId="0" borderId="8"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45.85</c:v>
                </c:pt>
                <c:pt idx="1">
                  <c:v>43.26</c:v>
                </c:pt>
                <c:pt idx="2">
                  <c:v>46.47</c:v>
                </c:pt>
                <c:pt idx="3">
                  <c:v>49.41</c:v>
                </c:pt>
                <c:pt idx="4">
                  <c:v>52.34</c:v>
                </c:pt>
              </c:numCache>
            </c:numRef>
          </c:val>
          <c:extLst>
            <c:ext xmlns:c16="http://schemas.microsoft.com/office/drawing/2014/chart" uri="{C3380CC4-5D6E-409C-BE32-E72D297353CC}">
              <c16:uniqueId val="{00000000-B5CB-4F52-B418-0CCA638680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B5CB-4F52-B418-0CCA638680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F2-411E-B40A-3C435CBEF1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C0F2-411E-B40A-3C435CBEF1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EF-4916-B0B7-A693DB013F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F0EF-4916-B0B7-A693DB013F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140.79</c:v>
                </c:pt>
                <c:pt idx="1">
                  <c:v>195.99</c:v>
                </c:pt>
                <c:pt idx="2">
                  <c:v>229.25</c:v>
                </c:pt>
                <c:pt idx="3">
                  <c:v>221.47</c:v>
                </c:pt>
                <c:pt idx="4">
                  <c:v>248.18</c:v>
                </c:pt>
              </c:numCache>
            </c:numRef>
          </c:val>
          <c:extLst>
            <c:ext xmlns:c16="http://schemas.microsoft.com/office/drawing/2014/chart" uri="{C3380CC4-5D6E-409C-BE32-E72D297353CC}">
              <c16:uniqueId val="{00000000-3ADE-4C01-9459-AAB1AAC637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3ADE-4C01-9459-AAB1AAC637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503.07</c:v>
                </c:pt>
                <c:pt idx="1">
                  <c:v>464.49</c:v>
                </c:pt>
                <c:pt idx="2">
                  <c:v>427.66</c:v>
                </c:pt>
                <c:pt idx="3">
                  <c:v>388.81</c:v>
                </c:pt>
                <c:pt idx="4">
                  <c:v>349.16</c:v>
                </c:pt>
              </c:numCache>
            </c:numRef>
          </c:val>
          <c:extLst>
            <c:ext xmlns:c16="http://schemas.microsoft.com/office/drawing/2014/chart" uri="{C3380CC4-5D6E-409C-BE32-E72D297353CC}">
              <c16:uniqueId val="{00000000-FE4D-4CF0-B197-8F885E2A03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FE4D-4CF0-B197-8F885E2A03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120.16</c:v>
                </c:pt>
                <c:pt idx="1">
                  <c:v>117.25</c:v>
                </c:pt>
                <c:pt idx="2">
                  <c:v>112.05</c:v>
                </c:pt>
                <c:pt idx="3">
                  <c:v>137.11000000000001</c:v>
                </c:pt>
                <c:pt idx="4">
                  <c:v>137.80000000000001</c:v>
                </c:pt>
              </c:numCache>
            </c:numRef>
          </c:val>
          <c:extLst>
            <c:ext xmlns:c16="http://schemas.microsoft.com/office/drawing/2014/chart" uri="{C3380CC4-5D6E-409C-BE32-E72D297353CC}">
              <c16:uniqueId val="{00000000-8D78-4A79-B295-E4DEB634FE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8D78-4A79-B295-E4DEB634FE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152.04</c:v>
                </c:pt>
                <c:pt idx="1">
                  <c:v>155.24</c:v>
                </c:pt>
                <c:pt idx="2">
                  <c:v>156.04</c:v>
                </c:pt>
                <c:pt idx="3">
                  <c:v>158.66</c:v>
                </c:pt>
                <c:pt idx="4">
                  <c:v>162.85</c:v>
                </c:pt>
              </c:numCache>
            </c:numRef>
          </c:val>
          <c:extLst>
            <c:ext xmlns:c16="http://schemas.microsoft.com/office/drawing/2014/chart" uri="{C3380CC4-5D6E-409C-BE32-E72D297353CC}">
              <c16:uniqueId val="{00000000-9F3B-4EC8-8F37-4EE9D6B201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9F3B-4EC8-8F37-4EE9D6B201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17.5</c:v>
                </c:pt>
                <c:pt idx="1">
                  <c:v>17.54</c:v>
                </c:pt>
                <c:pt idx="2">
                  <c:v>18.36</c:v>
                </c:pt>
                <c:pt idx="3">
                  <c:v>14.67</c:v>
                </c:pt>
                <c:pt idx="4">
                  <c:v>14.26</c:v>
                </c:pt>
              </c:numCache>
            </c:numRef>
          </c:val>
          <c:extLst>
            <c:ext xmlns:c16="http://schemas.microsoft.com/office/drawing/2014/chart" uri="{C3380CC4-5D6E-409C-BE32-E72D297353CC}">
              <c16:uniqueId val="{00000000-89B4-4B8B-AA0F-703D027A73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89B4-4B8B-AA0F-703D027A73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2BE-4A86-B69F-7D42501244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F2BE-4A86-B69F-7D42501244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52-4C6F-925E-063A0D6884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D252-4C6F-925E-063A0D6884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122.38</c:v>
                </c:pt>
                <c:pt idx="1">
                  <c:v>117.63</c:v>
                </c:pt>
                <c:pt idx="2">
                  <c:v>117.47</c:v>
                </c:pt>
                <c:pt idx="3">
                  <c:v>145.24</c:v>
                </c:pt>
                <c:pt idx="4">
                  <c:v>145.86000000000001</c:v>
                </c:pt>
              </c:numCache>
            </c:numRef>
          </c:val>
          <c:extLst>
            <c:ext xmlns:c16="http://schemas.microsoft.com/office/drawing/2014/chart" uri="{C3380CC4-5D6E-409C-BE32-E72D297353CC}">
              <c16:uniqueId val="{00000000-5964-4419-9F4E-E90331C01B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5964-4419-9F4E-E90331C01B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A46" zoomScaleNormal="100"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徳島県　那賀町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2440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348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58.8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2440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122.38</v>
      </c>
      <c r="Y32" s="121"/>
      <c r="Z32" s="121"/>
      <c r="AA32" s="121"/>
      <c r="AB32" s="121"/>
      <c r="AC32" s="121"/>
      <c r="AD32" s="121"/>
      <c r="AE32" s="121"/>
      <c r="AF32" s="121"/>
      <c r="AG32" s="121"/>
      <c r="AH32" s="121"/>
      <c r="AI32" s="121"/>
      <c r="AJ32" s="121"/>
      <c r="AK32" s="121"/>
      <c r="AL32" s="121"/>
      <c r="AM32" s="121"/>
      <c r="AN32" s="121"/>
      <c r="AO32" s="121"/>
      <c r="AP32" s="121"/>
      <c r="AQ32" s="122"/>
      <c r="AR32" s="120">
        <f>データ!U6</f>
        <v>117.63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117.47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145.24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145.86000000000001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140.79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195.99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229.25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221.47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248.18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503.07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464.49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427.66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388.81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349.16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106</v>
      </c>
      <c r="SN48" s="130"/>
      <c r="SO48" s="130"/>
      <c r="SP48" s="130"/>
      <c r="SQ48" s="130"/>
      <c r="SR48" s="130"/>
      <c r="SS48" s="130"/>
      <c r="ST48" s="130"/>
      <c r="SU48" s="130"/>
      <c r="SV48" s="130"/>
      <c r="SW48" s="130"/>
      <c r="SX48" s="130"/>
      <c r="SY48" s="130"/>
      <c r="SZ48" s="130"/>
      <c r="TA48" s="131"/>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120.16</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117.25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112.05</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137.11000000000001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137.80000000000001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152.04</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155.24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156.04</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158.66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162.85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17.5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17.54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18.36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14.67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14.26</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100</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100</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100</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100</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100</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2">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2">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105</v>
      </c>
      <c r="SN68" s="130"/>
      <c r="SO68" s="130"/>
      <c r="SP68" s="130"/>
      <c r="SQ68" s="130"/>
      <c r="SR68" s="130"/>
      <c r="SS68" s="130"/>
      <c r="ST68" s="130"/>
      <c r="SU68" s="130"/>
      <c r="SV68" s="130"/>
      <c r="SW68" s="130"/>
      <c r="SX68" s="130"/>
      <c r="SY68" s="130"/>
      <c r="SZ68" s="130"/>
      <c r="TA68" s="131"/>
    </row>
    <row r="69" spans="1:521" ht="13.5" customHeight="1" x14ac:dyDescent="0.2">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x14ac:dyDescent="0.2">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x14ac:dyDescent="0.2">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x14ac:dyDescent="0.2">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x14ac:dyDescent="0.2">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x14ac:dyDescent="0.2">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x14ac:dyDescent="0.2">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x14ac:dyDescent="0.2">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x14ac:dyDescent="0.2">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x14ac:dyDescent="0.2">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x14ac:dyDescent="0.2">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H30</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R01</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R02</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R03</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R04</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H30</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R01</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R02</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R03</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R04</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H30</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R01</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R02</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R03</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R04</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x14ac:dyDescent="0.2">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45.85</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43.26</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46.47</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49.41</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52.34</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0</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0</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0</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x14ac:dyDescent="0.2">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53.49</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54.3</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55.32</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55.08</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56.95</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3.28</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4.66</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7.35</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7.6</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7.9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0.02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0.06</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0.09</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0.4</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0.14000000000000001</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8" t="s">
        <v>29</v>
      </c>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t="s">
        <v>30</v>
      </c>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t="s">
        <v>31</v>
      </c>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t="s">
        <v>32</v>
      </c>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t="s">
        <v>33</v>
      </c>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t="s">
        <v>34</v>
      </c>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t="s">
        <v>35</v>
      </c>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t="s">
        <v>36</v>
      </c>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t="s">
        <v>29</v>
      </c>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t="s">
        <v>30</v>
      </c>
      <c r="IM89" s="148"/>
      <c r="IN89" s="148"/>
      <c r="IO89" s="148"/>
      <c r="IP89" s="148"/>
      <c r="IQ89" s="148"/>
      <c r="IR89" s="148"/>
      <c r="IS89" s="148"/>
      <c r="IT89" s="148"/>
      <c r="IU89" s="148"/>
      <c r="IV89" s="148"/>
      <c r="IW89" s="148"/>
      <c r="IX89" s="148"/>
      <c r="IY89" s="148"/>
      <c r="IZ89" s="148"/>
      <c r="JA89" s="148"/>
      <c r="JB89" s="148"/>
      <c r="JC89" s="148"/>
      <c r="JD89" s="148"/>
      <c r="JE89" s="148"/>
      <c r="JF89" s="148"/>
      <c r="JG89" s="148"/>
      <c r="JH89" s="148"/>
      <c r="JI89" s="148"/>
      <c r="JJ89" s="148"/>
      <c r="JK89" s="148"/>
      <c r="JL89" s="148"/>
      <c r="JM89" s="148" t="s">
        <v>31</v>
      </c>
      <c r="JN89" s="148"/>
      <c r="JO89" s="148"/>
      <c r="JP89" s="148"/>
      <c r="JQ89" s="148"/>
      <c r="JR89" s="148"/>
      <c r="JS89" s="148"/>
      <c r="JT89" s="148"/>
      <c r="JU89" s="148"/>
      <c r="JV89" s="148"/>
      <c r="JW89" s="148"/>
      <c r="JX89" s="148"/>
      <c r="JY89" s="148"/>
      <c r="JZ89" s="148"/>
      <c r="KA89" s="148"/>
      <c r="KB89" s="148"/>
      <c r="KC89" s="148"/>
      <c r="KD89" s="148"/>
      <c r="KE89" s="148"/>
      <c r="KF89" s="148"/>
      <c r="KG89" s="148"/>
      <c r="KH89" s="148"/>
      <c r="KI89" s="148"/>
      <c r="KJ89" s="148"/>
      <c r="KK89" s="148"/>
      <c r="KL89" s="148"/>
      <c r="KM89" s="148"/>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9" t="str">
        <f>データ!AD6</f>
        <v>【112.60】</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【29.72】</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【473.00】</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【233.74】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【106.87】</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【20.26】</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【53.19】</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【75.85】</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【61.17】</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【49.58】</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【0.21】</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Pzl4of1u4nk0dYeK5RD2rj1gKsJe8lLo3ORda20e1C4E9nTyPNiGVaCC2fwbICHeSrFuEN1JOjMQij48vcwD2Q==" saltValue="2h6euHrBe8Lv1UmhZA13y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122.38</v>
      </c>
      <c r="U6" s="35">
        <f>U7</f>
        <v>117.63</v>
      </c>
      <c r="V6" s="35">
        <f>V7</f>
        <v>117.47</v>
      </c>
      <c r="W6" s="35">
        <f>W7</f>
        <v>145.24</v>
      </c>
      <c r="X6" s="35">
        <f t="shared" si="3"/>
        <v>145.86000000000001</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140.79</v>
      </c>
      <c r="AQ6" s="35">
        <f>AQ7</f>
        <v>195.99</v>
      </c>
      <c r="AR6" s="35">
        <f>AR7</f>
        <v>229.25</v>
      </c>
      <c r="AS6" s="35">
        <f>AS7</f>
        <v>221.47</v>
      </c>
      <c r="AT6" s="35">
        <f t="shared" si="3"/>
        <v>248.18</v>
      </c>
      <c r="AU6" s="35">
        <f t="shared" si="3"/>
        <v>868.31</v>
      </c>
      <c r="AV6" s="35">
        <f t="shared" si="3"/>
        <v>732.52</v>
      </c>
      <c r="AW6" s="35">
        <f t="shared" si="3"/>
        <v>819.73</v>
      </c>
      <c r="AX6" s="35">
        <f t="shared" si="3"/>
        <v>834.05</v>
      </c>
      <c r="AY6" s="35">
        <f t="shared" si="3"/>
        <v>1011.55</v>
      </c>
      <c r="AZ6" s="33" t="str">
        <f>IF(AZ7="-","【-】","【"&amp;SUBSTITUTE(TEXT(AZ7,"#,##0.00"),"-","△")&amp;"】")</f>
        <v>【473.00】</v>
      </c>
      <c r="BA6" s="35">
        <f t="shared" si="3"/>
        <v>503.07</v>
      </c>
      <c r="BB6" s="35">
        <f>BB7</f>
        <v>464.49</v>
      </c>
      <c r="BC6" s="35">
        <f>BC7</f>
        <v>427.66</v>
      </c>
      <c r="BD6" s="35">
        <f>BD7</f>
        <v>388.81</v>
      </c>
      <c r="BE6" s="35">
        <f t="shared" si="3"/>
        <v>349.16</v>
      </c>
      <c r="BF6" s="35">
        <f t="shared" si="3"/>
        <v>504.81</v>
      </c>
      <c r="BG6" s="35">
        <f t="shared" si="3"/>
        <v>498.01</v>
      </c>
      <c r="BH6" s="35">
        <f t="shared" si="3"/>
        <v>490.39</v>
      </c>
      <c r="BI6" s="35">
        <f t="shared" si="3"/>
        <v>475.44</v>
      </c>
      <c r="BJ6" s="35">
        <f t="shared" si="3"/>
        <v>413.6</v>
      </c>
      <c r="BK6" s="33" t="str">
        <f>IF(BK7="-","【-】","【"&amp;SUBSTITUTE(TEXT(BK7,"#,##0.00"),"-","△")&amp;"】")</f>
        <v>【233.74】</v>
      </c>
      <c r="BL6" s="35">
        <f t="shared" si="3"/>
        <v>120.16</v>
      </c>
      <c r="BM6" s="35">
        <f>BM7</f>
        <v>117.25</v>
      </c>
      <c r="BN6" s="35">
        <f>BN7</f>
        <v>112.05</v>
      </c>
      <c r="BO6" s="35">
        <f>BO7</f>
        <v>137.11000000000001</v>
      </c>
      <c r="BP6" s="35">
        <f t="shared" si="3"/>
        <v>137.80000000000001</v>
      </c>
      <c r="BQ6" s="35">
        <f t="shared" si="3"/>
        <v>94.91</v>
      </c>
      <c r="BR6" s="35">
        <f t="shared" si="3"/>
        <v>90.22</v>
      </c>
      <c r="BS6" s="35">
        <f t="shared" si="3"/>
        <v>90.8</v>
      </c>
      <c r="BT6" s="35">
        <f t="shared" si="3"/>
        <v>93.49</v>
      </c>
      <c r="BU6" s="35">
        <f t="shared" si="3"/>
        <v>94.77</v>
      </c>
      <c r="BV6" s="33" t="str">
        <f>IF(BV7="-","【-】","【"&amp;SUBSTITUTE(TEXT(BV7,"#,##0.00"),"-","△")&amp;"】")</f>
        <v>【106.87】</v>
      </c>
      <c r="BW6" s="35">
        <f t="shared" si="3"/>
        <v>152.04</v>
      </c>
      <c r="BX6" s="35">
        <f>BX7</f>
        <v>155.24</v>
      </c>
      <c r="BY6" s="35">
        <f>BY7</f>
        <v>156.04</v>
      </c>
      <c r="BZ6" s="35">
        <f>BZ7</f>
        <v>158.66</v>
      </c>
      <c r="CA6" s="35">
        <f t="shared" si="3"/>
        <v>162.85</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17.5</v>
      </c>
      <c r="CI6" s="35">
        <f>CI7</f>
        <v>17.54</v>
      </c>
      <c r="CJ6" s="35">
        <f>CJ7</f>
        <v>18.36</v>
      </c>
      <c r="CK6" s="35">
        <f>CK7</f>
        <v>14.67</v>
      </c>
      <c r="CL6" s="35">
        <f t="shared" si="5"/>
        <v>14.26</v>
      </c>
      <c r="CM6" s="35">
        <f t="shared" si="5"/>
        <v>35.22</v>
      </c>
      <c r="CN6" s="35">
        <f t="shared" si="5"/>
        <v>34.92</v>
      </c>
      <c r="CO6" s="35">
        <f t="shared" si="5"/>
        <v>34.19</v>
      </c>
      <c r="CP6" s="35">
        <f t="shared" si="5"/>
        <v>36.65</v>
      </c>
      <c r="CQ6" s="35">
        <f t="shared" si="5"/>
        <v>33.29</v>
      </c>
      <c r="CR6" s="33" t="str">
        <f>IF(CR7="-","【-】","【"&amp;SUBSTITUTE(TEXT(CR7,"#,##0.00"),"-","△")&amp;"】")</f>
        <v>【53.19】</v>
      </c>
      <c r="CS6" s="35">
        <f t="shared" ref="CS6:DB6" si="6">CS7</f>
        <v>100</v>
      </c>
      <c r="CT6" s="35">
        <f>CT7</f>
        <v>100</v>
      </c>
      <c r="CU6" s="35">
        <f>CU7</f>
        <v>100</v>
      </c>
      <c r="CV6" s="35">
        <f>CV7</f>
        <v>100</v>
      </c>
      <c r="CW6" s="35">
        <f t="shared" si="6"/>
        <v>100</v>
      </c>
      <c r="CX6" s="35">
        <f t="shared" si="6"/>
        <v>51.42</v>
      </c>
      <c r="CY6" s="35">
        <f t="shared" si="6"/>
        <v>50.9</v>
      </c>
      <c r="CZ6" s="35">
        <f t="shared" si="6"/>
        <v>49.05</v>
      </c>
      <c r="DA6" s="35">
        <f t="shared" si="6"/>
        <v>50.94</v>
      </c>
      <c r="DB6" s="35">
        <f t="shared" si="6"/>
        <v>49.76</v>
      </c>
      <c r="DC6" s="33" t="str">
        <f>IF(DC7="-","【-】","【"&amp;SUBSTITUTE(TEXT(DC7,"#,##0.00"),"-","△")&amp;"】")</f>
        <v>【75.85】</v>
      </c>
      <c r="DD6" s="35">
        <f t="shared" ref="DD6:DM6" si="7">DD7</f>
        <v>45.85</v>
      </c>
      <c r="DE6" s="35">
        <f>DE7</f>
        <v>43.26</v>
      </c>
      <c r="DF6" s="35">
        <f>DF7</f>
        <v>46.47</v>
      </c>
      <c r="DG6" s="35">
        <f>DG7</f>
        <v>49.41</v>
      </c>
      <c r="DH6" s="35">
        <f t="shared" si="7"/>
        <v>52.34</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2440</v>
      </c>
      <c r="L7" s="37" t="s">
        <v>96</v>
      </c>
      <c r="M7" s="38">
        <v>1</v>
      </c>
      <c r="N7" s="38">
        <v>348</v>
      </c>
      <c r="O7" s="39" t="s">
        <v>97</v>
      </c>
      <c r="P7" s="39">
        <v>58.8</v>
      </c>
      <c r="Q7" s="38">
        <v>2</v>
      </c>
      <c r="R7" s="38">
        <v>2440</v>
      </c>
      <c r="S7" s="37" t="s">
        <v>98</v>
      </c>
      <c r="T7" s="40">
        <v>122.38</v>
      </c>
      <c r="U7" s="40">
        <v>117.63</v>
      </c>
      <c r="V7" s="40">
        <v>117.47</v>
      </c>
      <c r="W7" s="40">
        <v>145.24</v>
      </c>
      <c r="X7" s="40">
        <v>145.86000000000001</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140.79</v>
      </c>
      <c r="AQ7" s="40">
        <v>195.99</v>
      </c>
      <c r="AR7" s="40">
        <v>229.25</v>
      </c>
      <c r="AS7" s="40">
        <v>221.47</v>
      </c>
      <c r="AT7" s="40">
        <v>248.18</v>
      </c>
      <c r="AU7" s="40">
        <v>868.31</v>
      </c>
      <c r="AV7" s="40">
        <v>732.52</v>
      </c>
      <c r="AW7" s="40">
        <v>819.73</v>
      </c>
      <c r="AX7" s="40">
        <v>834.05</v>
      </c>
      <c r="AY7" s="40">
        <v>1011.55</v>
      </c>
      <c r="AZ7" s="40">
        <v>473</v>
      </c>
      <c r="BA7" s="40">
        <v>503.07</v>
      </c>
      <c r="BB7" s="40">
        <v>464.49</v>
      </c>
      <c r="BC7" s="40">
        <v>427.66</v>
      </c>
      <c r="BD7" s="40">
        <v>388.81</v>
      </c>
      <c r="BE7" s="40">
        <v>349.16</v>
      </c>
      <c r="BF7" s="40">
        <v>504.81</v>
      </c>
      <c r="BG7" s="40">
        <v>498.01</v>
      </c>
      <c r="BH7" s="40">
        <v>490.39</v>
      </c>
      <c r="BI7" s="40">
        <v>475.44</v>
      </c>
      <c r="BJ7" s="40">
        <v>413.6</v>
      </c>
      <c r="BK7" s="40">
        <v>233.74</v>
      </c>
      <c r="BL7" s="40">
        <v>120.16</v>
      </c>
      <c r="BM7" s="40">
        <v>117.25</v>
      </c>
      <c r="BN7" s="40">
        <v>112.05</v>
      </c>
      <c r="BO7" s="40">
        <v>137.11000000000001</v>
      </c>
      <c r="BP7" s="40">
        <v>137.80000000000001</v>
      </c>
      <c r="BQ7" s="40">
        <v>94.91</v>
      </c>
      <c r="BR7" s="40">
        <v>90.22</v>
      </c>
      <c r="BS7" s="40">
        <v>90.8</v>
      </c>
      <c r="BT7" s="40">
        <v>93.49</v>
      </c>
      <c r="BU7" s="40">
        <v>94.77</v>
      </c>
      <c r="BV7" s="40">
        <v>106.87</v>
      </c>
      <c r="BW7" s="40">
        <v>152.04</v>
      </c>
      <c r="BX7" s="40">
        <v>155.24</v>
      </c>
      <c r="BY7" s="40">
        <v>156.04</v>
      </c>
      <c r="BZ7" s="40">
        <v>158.66</v>
      </c>
      <c r="CA7" s="40">
        <v>162.85</v>
      </c>
      <c r="CB7" s="40">
        <v>47.36</v>
      </c>
      <c r="CC7" s="40">
        <v>49.94</v>
      </c>
      <c r="CD7" s="40">
        <v>50.56</v>
      </c>
      <c r="CE7" s="40">
        <v>49.4</v>
      </c>
      <c r="CF7" s="40">
        <v>49.51</v>
      </c>
      <c r="CG7" s="40">
        <v>20.260000000000002</v>
      </c>
      <c r="CH7" s="40">
        <v>17.5</v>
      </c>
      <c r="CI7" s="40">
        <v>17.54</v>
      </c>
      <c r="CJ7" s="40">
        <v>18.36</v>
      </c>
      <c r="CK7" s="40">
        <v>14.67</v>
      </c>
      <c r="CL7" s="40">
        <v>14.26</v>
      </c>
      <c r="CM7" s="40">
        <v>35.22</v>
      </c>
      <c r="CN7" s="40">
        <v>34.92</v>
      </c>
      <c r="CO7" s="40">
        <v>34.19</v>
      </c>
      <c r="CP7" s="40">
        <v>36.65</v>
      </c>
      <c r="CQ7" s="40">
        <v>33.29</v>
      </c>
      <c r="CR7" s="40">
        <v>53.19</v>
      </c>
      <c r="CS7" s="40">
        <v>100</v>
      </c>
      <c r="CT7" s="40">
        <v>100</v>
      </c>
      <c r="CU7" s="40">
        <v>100</v>
      </c>
      <c r="CV7" s="40">
        <v>100</v>
      </c>
      <c r="CW7" s="40">
        <v>100</v>
      </c>
      <c r="CX7" s="40">
        <v>51.42</v>
      </c>
      <c r="CY7" s="40">
        <v>50.9</v>
      </c>
      <c r="CZ7" s="40">
        <v>49.05</v>
      </c>
      <c r="DA7" s="40">
        <v>50.94</v>
      </c>
      <c r="DB7" s="40">
        <v>49.76</v>
      </c>
      <c r="DC7" s="40">
        <v>75.849999999999994</v>
      </c>
      <c r="DD7" s="40">
        <v>45.85</v>
      </c>
      <c r="DE7" s="40">
        <v>43.26</v>
      </c>
      <c r="DF7" s="40">
        <v>46.47</v>
      </c>
      <c r="DG7" s="40">
        <v>49.41</v>
      </c>
      <c r="DH7" s="40">
        <v>52.34</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122.38</v>
      </c>
      <c r="V11" s="48">
        <f>IF(U6="-",NA(),U6)</f>
        <v>117.63</v>
      </c>
      <c r="W11" s="48">
        <f>IF(V6="-",NA(),V6)</f>
        <v>117.47</v>
      </c>
      <c r="X11" s="48">
        <f>IF(W6="-",NA(),W6)</f>
        <v>145.24</v>
      </c>
      <c r="Y11" s="48">
        <f>IF(X6="-",NA(),X6)</f>
        <v>145.86000000000001</v>
      </c>
      <c r="AE11" s="47" t="s">
        <v>23</v>
      </c>
      <c r="AF11" s="48">
        <f>IF(AE6="-",NA(),AE6)</f>
        <v>0</v>
      </c>
      <c r="AG11" s="48">
        <f>IF(AF6="-",NA(),AF6)</f>
        <v>0</v>
      </c>
      <c r="AH11" s="48">
        <f>IF(AG6="-",NA(),AG6)</f>
        <v>0</v>
      </c>
      <c r="AI11" s="48">
        <f>IF(AH6="-",NA(),AH6)</f>
        <v>0</v>
      </c>
      <c r="AJ11" s="48">
        <f>IF(AI6="-",NA(),AI6)</f>
        <v>0</v>
      </c>
      <c r="AP11" s="47" t="s">
        <v>23</v>
      </c>
      <c r="AQ11" s="48">
        <f>IF(AP6="-",NA(),AP6)</f>
        <v>140.79</v>
      </c>
      <c r="AR11" s="48">
        <f>IF(AQ6="-",NA(),AQ6)</f>
        <v>195.99</v>
      </c>
      <c r="AS11" s="48">
        <f>IF(AR6="-",NA(),AR6)</f>
        <v>229.25</v>
      </c>
      <c r="AT11" s="48">
        <f>IF(AS6="-",NA(),AS6)</f>
        <v>221.47</v>
      </c>
      <c r="AU11" s="48">
        <f>IF(AT6="-",NA(),AT6)</f>
        <v>248.18</v>
      </c>
      <c r="BA11" s="47" t="s">
        <v>23</v>
      </c>
      <c r="BB11" s="48">
        <f>IF(BA6="-",NA(),BA6)</f>
        <v>503.07</v>
      </c>
      <c r="BC11" s="48">
        <f>IF(BB6="-",NA(),BB6)</f>
        <v>464.49</v>
      </c>
      <c r="BD11" s="48">
        <f>IF(BC6="-",NA(),BC6)</f>
        <v>427.66</v>
      </c>
      <c r="BE11" s="48">
        <f>IF(BD6="-",NA(),BD6)</f>
        <v>388.81</v>
      </c>
      <c r="BF11" s="48">
        <f>IF(BE6="-",NA(),BE6)</f>
        <v>349.16</v>
      </c>
      <c r="BL11" s="47" t="s">
        <v>23</v>
      </c>
      <c r="BM11" s="48">
        <f>IF(BL6="-",NA(),BL6)</f>
        <v>120.16</v>
      </c>
      <c r="BN11" s="48">
        <f>IF(BM6="-",NA(),BM6)</f>
        <v>117.25</v>
      </c>
      <c r="BO11" s="48">
        <f>IF(BN6="-",NA(),BN6)</f>
        <v>112.05</v>
      </c>
      <c r="BP11" s="48">
        <f>IF(BO6="-",NA(),BO6)</f>
        <v>137.11000000000001</v>
      </c>
      <c r="BQ11" s="48">
        <f>IF(BP6="-",NA(),BP6)</f>
        <v>137.80000000000001</v>
      </c>
      <c r="BW11" s="47" t="s">
        <v>23</v>
      </c>
      <c r="BX11" s="48">
        <f>IF(BW6="-",NA(),BW6)</f>
        <v>152.04</v>
      </c>
      <c r="BY11" s="48">
        <f>IF(BX6="-",NA(),BX6)</f>
        <v>155.24</v>
      </c>
      <c r="BZ11" s="48">
        <f>IF(BY6="-",NA(),BY6)</f>
        <v>156.04</v>
      </c>
      <c r="CA11" s="48">
        <f>IF(BZ6="-",NA(),BZ6)</f>
        <v>158.66</v>
      </c>
      <c r="CB11" s="48">
        <f>IF(CA6="-",NA(),CA6)</f>
        <v>162.85</v>
      </c>
      <c r="CH11" s="47" t="s">
        <v>23</v>
      </c>
      <c r="CI11" s="48">
        <f>IF(CH6="-",NA(),CH6)</f>
        <v>17.5</v>
      </c>
      <c r="CJ11" s="48">
        <f>IF(CI6="-",NA(),CI6)</f>
        <v>17.54</v>
      </c>
      <c r="CK11" s="48">
        <f>IF(CJ6="-",NA(),CJ6)</f>
        <v>18.36</v>
      </c>
      <c r="CL11" s="48">
        <f>IF(CK6="-",NA(),CK6)</f>
        <v>14.67</v>
      </c>
      <c r="CM11" s="48">
        <f>IF(CL6="-",NA(),CL6)</f>
        <v>14.26</v>
      </c>
      <c r="CS11" s="47" t="s">
        <v>23</v>
      </c>
      <c r="CT11" s="48">
        <f>IF(CS6="-",NA(),CS6)</f>
        <v>100</v>
      </c>
      <c r="CU11" s="48">
        <f>IF(CT6="-",NA(),CT6)</f>
        <v>100</v>
      </c>
      <c r="CV11" s="48">
        <f>IF(CU6="-",NA(),CU6)</f>
        <v>100</v>
      </c>
      <c r="CW11" s="48">
        <f>IF(CV6="-",NA(),CV6)</f>
        <v>100</v>
      </c>
      <c r="CX11" s="48">
        <f>IF(CW6="-",NA(),CW6)</f>
        <v>100</v>
      </c>
      <c r="DD11" s="47" t="s">
        <v>23</v>
      </c>
      <c r="DE11" s="48">
        <f>IF(DD6="-",NA(),DD6)</f>
        <v>45.85</v>
      </c>
      <c r="DF11" s="48">
        <f>IF(DE6="-",NA(),DE6)</f>
        <v>43.26</v>
      </c>
      <c r="DG11" s="48">
        <f>IF(DF6="-",NA(),DF6)</f>
        <v>46.47</v>
      </c>
      <c r="DH11" s="48">
        <f>IF(DG6="-",NA(),DG6)</f>
        <v>49.41</v>
      </c>
      <c r="DI11" s="48">
        <f>IF(DH6="-",NA(),DH6)</f>
        <v>52.34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2023-12-05T01:32:32Z</dcterms:created>
  <dcterms:modified xsi:type="dcterms:W3CDTF">2024-01-18T02:01:19Z</dcterms:modified>
  <cp:category/>
</cp:coreProperties>
</file>