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/>
  <mc:AlternateContent xmlns:mc="http://schemas.openxmlformats.org/markup-compatibility/2006">
    <mc:Choice Requires="x15">
      <x15ac:absPath xmlns:x15ac="http://schemas.microsoft.com/office/spreadsheetml/2010/11/ac" url="\\10.1.0.9\財政課\公営企業\R5\R6.1.17_【27(水)17時〆】公営企業に係る経営比較分析表（令和４年度決算）の分析等について\03_回答\"/>
    </mc:Choice>
  </mc:AlternateContent>
  <xr:revisionPtr revIDLastSave="0" documentId="13_ncr:1_{DCF05836-BCD0-4F63-8653-B6474E1DBF5A}" xr6:coauthVersionLast="36" xr6:coauthVersionMax="36" xr10:uidLastSave="{00000000-0000-0000-0000-000000000000}"/>
  <workbookProtection workbookAlgorithmName="SHA-512" workbookHashValue="s3+s91BLc2QUJ6xVp9enJ9MRdyqjxAv3K5uzqdFcWGsuF7jMAV8keLoFar/FatHTrdiNUA9V9eNkOR0ekdJzMQ==" workbookSaltValue="jKfDwu2nKAdLFpTWFbq8og==" workbookSpinCount="100000" lockStructure="1"/>
  <bookViews>
    <workbookView xWindow="0" yWindow="0" windowWidth="15360" windowHeight="7632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T8" i="4" s="1"/>
  <c r="R6" i="5"/>
  <c r="Q6" i="5"/>
  <c r="P6" i="5"/>
  <c r="O6" i="5"/>
  <c r="I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G85" i="4"/>
  <c r="F85" i="4"/>
  <c r="E85" i="4"/>
  <c r="BB10" i="4"/>
  <c r="AT10" i="4"/>
  <c r="AL10" i="4"/>
  <c r="W10" i="4"/>
  <c r="P10" i="4"/>
  <c r="B10" i="4"/>
  <c r="BB8" i="4"/>
  <c r="AL8" i="4"/>
  <c r="AD8" i="4"/>
  <c r="W8" i="4"/>
  <c r="I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<sst xmlns="http://schemas.openxmlformats.org/spreadsheetml/2006/main" count="228" uniqueCount="114">
  <si>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経営比較分析表（令和4年度決算）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</si>
  <si>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</si>
  <si>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</si>
  <si>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</si>
  <si>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</si>
  <si>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</si>
  <si>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</si>
  <si>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</si>
  <si>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</si>
  <si>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</si>
  <si>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</si>
  <si>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</si>
  <si>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</si>
  <si>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</si>
  <si>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</si>
  <si>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</si>
  <si>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</si>
  <si>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</si>
  <si>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</si>
  <si>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</si>
  <si>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</si>
  <si>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</si>
  <si>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</si>
  <si>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</si>
  <si>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</si>
  <si>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</si>
  <si>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</si>
  <si>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</si>
  <si>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</si>
  <si>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</si>
  <si>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</si>
  <si>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</si>
  <si>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</si>
  <si>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</si>
  <si>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</si>
  <si>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</si>
  <si>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</si>
  <si>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</si>
  <si>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</si>
  <si>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</si>
  <si>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</si>
  <si>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</si>
  <si>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</si>
  <si>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</si>
  <si>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</si>
  <si>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</si>
  <si>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</si>
  <si>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</si>
  <si>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</si>
  <si>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</si>
  <si>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</si>
  <si>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</si>
  <si>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</si>
  <si>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</si>
  <si>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</si>
  <si>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</si>
  <si>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</si>
  <si>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</si>
  <si>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</si>
  <si>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</si>
  <si>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</si>
  <si>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</si>
  <si>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</si>
  <si>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</si>
  <si>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</si>
  <si>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</si>
  <si>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</si>
  <si>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</si>
  <si>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</si>
  <si>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</si>
  <si>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</si>
  <si>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</si>
  <si>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</si>
  <si>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</si>
  <si>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</si>
  <si>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</si>
  <si>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</si>
  <si>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</si>
  <si>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</si>
  <si>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</si>
  <si>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</si>
  <si>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</si>
  <si>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</si>
  <si>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</si>
  <si>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</si>
  <si>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</si>
  <si>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</si>
  <si>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</si>
  <si>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</si>
  <si>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</si>
  <si>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</si>
  <si>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</si>
  <si>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</si>
  <si>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小松島市</t>
  </si>
  <si>
    <t>法適用</t>
  </si>
  <si>
    <t>水道事業</t>
  </si>
  <si>
    <t>末端給水事業</t>
  </si>
  <si>
    <t>A5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</si>
  <si>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</si>
  <si>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</si>
  <si>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</si>
  <si>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</si>
  <si>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</si>
  <si>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</si>
  <si>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</si>
  <si>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</si>
  <si>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</si>
  <si>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</si>
  <si>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</si>
  <si>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</si>
  <si>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</si>
  <si>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経常収支比率、⑤料金回収率はともに100％を超え、単年度収支が黒字で、給水費用は給水収益で賄われている。②累積欠損金は発生しておらず、③流動比率も短期的な債務に対する支払い能力がある100％を超えており、1年以内に支払う債務に対する支払能力を有している。④企業債残高対給水収益比率は類似団体平均値を上回っている。⑥給水原価は、良好な地下水に恵まれており、類似団体平均値より低く抑えられている。⑦施設利用率は類似団体平均値と比べ低い水準にある。⑧有収率は類似団体と比べて低いため、漏水対策を実施しながら、指標の向上に努める。</t>
    <rPh sb="36" eb="38">
      <t>キュウスイ</t>
    </rPh>
    <rPh sb="38" eb="40">
      <t>ヒヨウ</t>
    </rPh>
    <rPh sb="41" eb="45">
      <t>キュウスイシュウエキ</t>
    </rPh>
    <rPh sb="46" eb="47">
      <t>マカナ</t>
    </rPh>
    <rPh sb="54" eb="56">
      <t>ルイセキ</t>
    </rPh>
    <rPh sb="56" eb="59">
      <t>ケッソンキン</t>
    </rPh>
    <rPh sb="60" eb="62">
      <t>ハッセイ</t>
    </rPh>
    <rPh sb="111" eb="113">
      <t>サイム</t>
    </rPh>
    <rPh sb="114" eb="115">
      <t>タイ</t>
    </rPh>
    <rPh sb="117" eb="119">
      <t>シハラ</t>
    </rPh>
    <rPh sb="119" eb="121">
      <t>ノウリョク</t>
    </rPh>
    <rPh sb="122" eb="123">
      <t>ユウ</t>
    </rPh>
    <rPh sb="129" eb="132">
      <t>キギョウサイ</t>
    </rPh>
    <rPh sb="132" eb="134">
      <t>ザンダカ</t>
    </rPh>
    <rPh sb="134" eb="135">
      <t>タイ</t>
    </rPh>
    <rPh sb="135" eb="139">
      <t>キュウスイシュウエキ</t>
    </rPh>
    <rPh sb="139" eb="141">
      <t>ヒリツ</t>
    </rPh>
    <rPh sb="142" eb="149">
      <t>ルイジダンタイヘイキンチ</t>
    </rPh>
    <rPh sb="150" eb="152">
      <t>ウワマワ</t>
    </rPh>
    <rPh sb="164" eb="166">
      <t>リョウコウ</t>
    </rPh>
    <rPh sb="167" eb="170">
      <t>チカスイ</t>
    </rPh>
    <rPh sb="171" eb="172">
      <t>メグ</t>
    </rPh>
    <rPh sb="189" eb="190">
      <t>オサ</t>
    </rPh>
    <rPh sb="245" eb="247">
      <t>ジッシ</t>
    </rPh>
    <rPh sb="252" eb="254">
      <t>シヒョウ</t>
    </rPh>
    <rPh sb="255" eb="257">
      <t>コウジョウ</t>
    </rPh>
    <rPh sb="258" eb="259">
      <t>ツト</t>
    </rPh>
    <phoneticPr fontId="4"/>
  </si>
  <si>
    <r>
      <t>①有形固定資産減価償却率及び②管路経年化率は、老朽管の更新を順次行っているが、類似団体と比べると低い値になっている。
③管路更新率は類似団体平均値より高いものの、送水管の更新を含む大型投資が控えていることや、減価償却資産に係る耐用年数を考慮すると、</t>
    </r>
    <r>
      <rPr>
        <sz val="11"/>
        <rFont val="ＭＳ ゴシック"/>
        <family val="3"/>
        <charset val="128"/>
      </rPr>
      <t>一層</t>
    </r>
    <r>
      <rPr>
        <sz val="11"/>
        <color theme="1"/>
        <rFont val="ＭＳ ゴシック"/>
        <family val="3"/>
        <charset val="128"/>
      </rPr>
      <t>の取り組みが必要といえる。</t>
    </r>
    <rPh sb="1" eb="7">
      <t>ユウケイコテイシサン</t>
    </rPh>
    <rPh sb="7" eb="11">
      <t>ゲンカショウキャク</t>
    </rPh>
    <rPh sb="11" eb="12">
      <t>リツ</t>
    </rPh>
    <rPh sb="12" eb="13">
      <t>オヨ</t>
    </rPh>
    <rPh sb="23" eb="26">
      <t>ロウキュウカン</t>
    </rPh>
    <rPh sb="27" eb="29">
      <t>コウシン</t>
    </rPh>
    <rPh sb="30" eb="32">
      <t>ジュウンジ</t>
    </rPh>
    <rPh sb="32" eb="33">
      <t>オコナ</t>
    </rPh>
    <rPh sb="39" eb="43">
      <t>ルイジダンタイ</t>
    </rPh>
    <rPh sb="44" eb="45">
      <t>クラ</t>
    </rPh>
    <rPh sb="48" eb="49">
      <t>ヒク</t>
    </rPh>
    <rPh sb="50" eb="51">
      <t>アタイ</t>
    </rPh>
    <rPh sb="60" eb="65">
      <t>カンロコウシンリツ</t>
    </rPh>
    <rPh sb="66" eb="73">
      <t>ルイジダンタイヘイキンチ</t>
    </rPh>
    <rPh sb="75" eb="76">
      <t>タカ</t>
    </rPh>
    <rPh sb="81" eb="84">
      <t>ソウスイカン</t>
    </rPh>
    <rPh sb="85" eb="87">
      <t>コウシン</t>
    </rPh>
    <rPh sb="88" eb="89">
      <t>フク</t>
    </rPh>
    <rPh sb="90" eb="92">
      <t>オオガタ</t>
    </rPh>
    <rPh sb="92" eb="94">
      <t>トウシ</t>
    </rPh>
    <rPh sb="124" eb="126">
      <t>イッソウ</t>
    </rPh>
    <phoneticPr fontId="4"/>
  </si>
  <si>
    <r>
      <t>　経常収支比率や料金回収率の指標等を踏まえ</t>
    </r>
    <r>
      <rPr>
        <sz val="11"/>
        <rFont val="ＭＳ ゴシック"/>
        <family val="3"/>
        <charset val="128"/>
      </rPr>
      <t>る</t>
    </r>
    <r>
      <rPr>
        <sz val="11"/>
        <color theme="1"/>
        <rFont val="ＭＳ ゴシック"/>
        <family val="3"/>
        <charset val="128"/>
      </rPr>
      <t xml:space="preserve">と類似団体と比べ、健全な経営であるといえる。
　しかしながら、給水人口が減少する中で、企業債残高対給水収益比率が大きく、投資需要に対する財源確保の観点から、より効果的な経営改善の実施が必要になっている。
　今後、小松島市水道事業経営計画（経営戦略）における長期の施設整備・更新事業計画や投資・財政計画の見直しを図りつつ、優先順位に配慮した投資に取り組むなど、健全な経営及び水道水の安定供給の確保に向けての取組を、今後も引き続き推進していく。
</t>
    </r>
    <rPh sb="1" eb="7">
      <t>ケイジョウシュウシヒリツ</t>
    </rPh>
    <rPh sb="8" eb="10">
      <t>リョウキン</t>
    </rPh>
    <rPh sb="10" eb="13">
      <t>カイシュウリツ</t>
    </rPh>
    <rPh sb="14" eb="16">
      <t>シヒョウ</t>
    </rPh>
    <rPh sb="23" eb="27">
      <t>ルイジダンタイ</t>
    </rPh>
    <rPh sb="28" eb="29">
      <t>クラ</t>
    </rPh>
    <rPh sb="31" eb="33">
      <t>ケンゼン</t>
    </rPh>
    <rPh sb="34" eb="36">
      <t>ケイエイ</t>
    </rPh>
    <rPh sb="53" eb="57">
      <t>キュウスイジンコウ</t>
    </rPh>
    <rPh sb="58" eb="60">
      <t>ゲンショウ</t>
    </rPh>
    <rPh sb="62" eb="63">
      <t>ナカ</t>
    </rPh>
    <rPh sb="65" eb="68">
      <t>キギョウサイ</t>
    </rPh>
    <rPh sb="68" eb="70">
      <t>ザンダカ</t>
    </rPh>
    <rPh sb="70" eb="71">
      <t>タイ</t>
    </rPh>
    <rPh sb="71" eb="73">
      <t>キュウスイ</t>
    </rPh>
    <rPh sb="73" eb="75">
      <t>シュウエキ</t>
    </rPh>
    <rPh sb="75" eb="77">
      <t>ヒリツ</t>
    </rPh>
    <rPh sb="78" eb="79">
      <t>オオ</t>
    </rPh>
    <rPh sb="82" eb="86">
      <t>トウシジュヨウ</t>
    </rPh>
    <rPh sb="87" eb="88">
      <t>タイ</t>
    </rPh>
    <rPh sb="90" eb="94">
      <t>ザイゲンカクホ</t>
    </rPh>
    <rPh sb="95" eb="97">
      <t>カンテン</t>
    </rPh>
    <rPh sb="102" eb="105">
      <t>コウカテキ</t>
    </rPh>
    <rPh sb="106" eb="110">
      <t>ケイエイカイゼン</t>
    </rPh>
    <rPh sb="111" eb="113">
      <t>ジッシ</t>
    </rPh>
    <rPh sb="114" eb="116">
      <t>ヒツヨウ</t>
    </rPh>
    <rPh sb="125" eb="127">
      <t>コンゴ</t>
    </rPh>
    <rPh sb="128" eb="132">
      <t>コマツシマシ</t>
    </rPh>
    <rPh sb="136" eb="140">
      <t>ケイエイケイカク</t>
    </rPh>
    <rPh sb="141" eb="145">
      <t>ケイエイセンリャク</t>
    </rPh>
    <rPh sb="150" eb="152">
      <t>チョウキ</t>
    </rPh>
    <rPh sb="153" eb="157">
      <t>シセツセイビ</t>
    </rPh>
    <rPh sb="158" eb="162">
      <t>コウシンジギョウ</t>
    </rPh>
    <rPh sb="162" eb="164">
      <t>ケイカク</t>
    </rPh>
    <rPh sb="165" eb="167">
      <t>トウシ</t>
    </rPh>
    <rPh sb="168" eb="172">
      <t>ザイセイケイカク</t>
    </rPh>
    <rPh sb="173" eb="175">
      <t>ミナオ</t>
    </rPh>
    <rPh sb="177" eb="178">
      <t>ハカ</t>
    </rPh>
    <rPh sb="182" eb="186">
      <t>ユウセンジュンイ</t>
    </rPh>
    <rPh sb="187" eb="189">
      <t>ハイリョ</t>
    </rPh>
    <rPh sb="191" eb="193">
      <t>トウシ</t>
    </rPh>
    <rPh sb="194" eb="195">
      <t>ト</t>
    </rPh>
    <rPh sb="196" eb="197">
      <t>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</si>
</sst>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10" xfId="0" applyFont="1" applyFill="1" applyBorder="1" applyAlignment="1" applyProtection="1">
      <alignment horizontal="left" vertical="top" wrapText="1"/>
      <protection locked="0"/>
    </xf>
    <xf numFmtId="0" fontId="5" fillId="0" borderId="1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Fill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12" fillId="0" borderId="6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0.92</c:v>
                </c:pt>
                <c:pt idx="1">
                  <c:v>0.93</c:v>
                </c:pt>
                <c:pt idx="2">
                  <c:v>0.87</c:v>
                </c:pt>
                <c:pt idx="3">
                  <c:v>0.47</c:v>
                </c:pt>
                <c:pt idx="4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34-483C-BF75-B333415C6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168624"/>
        <c:axId val="357483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0.57999999999999996</c:v>
                </c:pt>
                <c:pt idx="1">
                  <c:v>0.54</c:v>
                </c:pt>
                <c:pt idx="2">
                  <c:v>0.56999999999999995</c:v>
                </c:pt>
                <c:pt idx="3">
                  <c:v>0.52</c:v>
                </c:pt>
                <c:pt idx="4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34-483C-BF75-B333415C6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168624"/>
        <c:axId val="357483344"/>
      </c:lineChart>
      <c:dateAx>
        <c:axId val="3581686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7483344"/>
        <c:crosses val="autoZero"/>
        <c:auto val="1"/>
        <c:lblOffset val="100"/>
        <c:baseTimeUnit val="years"/>
      </c:dateAx>
      <c:valAx>
        <c:axId val="357483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8168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57.63</c:v>
                </c:pt>
                <c:pt idx="1">
                  <c:v>56.67</c:v>
                </c:pt>
                <c:pt idx="2">
                  <c:v>58.35</c:v>
                </c:pt>
                <c:pt idx="3">
                  <c:v>57.77</c:v>
                </c:pt>
                <c:pt idx="4">
                  <c:v>56.7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8-474D-9AA6-1BA90343D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533976"/>
        <c:axId val="358535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59.74</c:v>
                </c:pt>
                <c:pt idx="1">
                  <c:v>59.67</c:v>
                </c:pt>
                <c:pt idx="2">
                  <c:v>60.12</c:v>
                </c:pt>
                <c:pt idx="3">
                  <c:v>60.34</c:v>
                </c:pt>
                <c:pt idx="4">
                  <c:v>59.54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8-474D-9AA6-1BA90343D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533976"/>
        <c:axId val="358535936"/>
      </c:lineChart>
      <c:dateAx>
        <c:axId val="3585339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8535936"/>
        <c:crosses val="autoZero"/>
        <c:auto val="1"/>
        <c:lblOffset val="100"/>
        <c:baseTimeUnit val="years"/>
      </c:dateAx>
      <c:valAx>
        <c:axId val="358535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8533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81.849999999999994</c:v>
                </c:pt>
                <c:pt idx="1">
                  <c:v>81.72</c:v>
                </c:pt>
                <c:pt idx="2">
                  <c:v>79.33</c:v>
                </c:pt>
                <c:pt idx="3">
                  <c:v>78.739999999999995</c:v>
                </c:pt>
                <c:pt idx="4">
                  <c:v>78.77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9-44BC-A03F-4DF186069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7377272"/>
        <c:axId val="357376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84.8</c:v>
                </c:pt>
                <c:pt idx="1">
                  <c:v>84.6</c:v>
                </c:pt>
                <c:pt idx="2">
                  <c:v>84.24</c:v>
                </c:pt>
                <c:pt idx="3">
                  <c:v>84.19</c:v>
                </c:pt>
                <c:pt idx="4">
                  <c:v>83.93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79-44BC-A03F-4DF186069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377272"/>
        <c:axId val="357376880"/>
      </c:lineChart>
      <c:dateAx>
        <c:axId val="3573772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7376880"/>
        <c:crosses val="autoZero"/>
        <c:auto val="1"/>
        <c:lblOffset val="100"/>
        <c:baseTimeUnit val="years"/>
      </c:dateAx>
      <c:valAx>
        <c:axId val="357376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7377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126.56</c:v>
                </c:pt>
                <c:pt idx="1">
                  <c:v>125.78</c:v>
                </c:pt>
                <c:pt idx="2">
                  <c:v>127.03</c:v>
                </c:pt>
                <c:pt idx="3">
                  <c:v>126.35</c:v>
                </c:pt>
                <c:pt idx="4">
                  <c:v>119.96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CF-413F-BC77-C5582D71C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7340504"/>
        <c:axId val="357122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110.66</c:v>
                </c:pt>
                <c:pt idx="1">
                  <c:v>109.01</c:v>
                </c:pt>
                <c:pt idx="2">
                  <c:v>108.83</c:v>
                </c:pt>
                <c:pt idx="3">
                  <c:v>109.23</c:v>
                </c:pt>
                <c:pt idx="4">
                  <c:v>108.04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CF-413F-BC77-C5582D71C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340504"/>
        <c:axId val="357122024"/>
      </c:lineChart>
      <c:dateAx>
        <c:axId val="3573405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7122024"/>
        <c:crosses val="autoZero"/>
        <c:auto val="1"/>
        <c:lblOffset val="100"/>
        <c:baseTimeUnit val="years"/>
      </c:dateAx>
      <c:valAx>
        <c:axId val="3571220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7340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44.96</c:v>
                </c:pt>
                <c:pt idx="1">
                  <c:v>46.03</c:v>
                </c:pt>
                <c:pt idx="2">
                  <c:v>45.9</c:v>
                </c:pt>
                <c:pt idx="3">
                  <c:v>47.31</c:v>
                </c:pt>
                <c:pt idx="4">
                  <c:v>48.38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69-4560-9F8E-7FA4E1201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213400"/>
        <c:axId val="358329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47.66</c:v>
                </c:pt>
                <c:pt idx="1">
                  <c:v>48.17</c:v>
                </c:pt>
                <c:pt idx="2">
                  <c:v>48.83</c:v>
                </c:pt>
                <c:pt idx="3">
                  <c:v>49.96</c:v>
                </c:pt>
                <c:pt idx="4">
                  <c:v>50.82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69-4560-9F8E-7FA4E1201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213400"/>
        <c:axId val="358329592"/>
      </c:lineChart>
      <c:dateAx>
        <c:axId val="3582134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8329592"/>
        <c:crosses val="autoZero"/>
        <c:auto val="1"/>
        <c:lblOffset val="100"/>
        <c:baseTimeUnit val="years"/>
      </c:dateAx>
      <c:valAx>
        <c:axId val="358329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8213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19.690000000000001</c:v>
                </c:pt>
                <c:pt idx="1">
                  <c:v>19.649999999999999</c:v>
                </c:pt>
                <c:pt idx="2">
                  <c:v>19</c:v>
                </c:pt>
                <c:pt idx="3">
                  <c:v>19.690000000000001</c:v>
                </c:pt>
                <c:pt idx="4">
                  <c:v>19.79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4D-4328-843C-084FF2927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7378056"/>
        <c:axId val="357376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15.1</c:v>
                </c:pt>
                <c:pt idx="1">
                  <c:v>17.12</c:v>
                </c:pt>
                <c:pt idx="2">
                  <c:v>18.18</c:v>
                </c:pt>
                <c:pt idx="3">
                  <c:v>19.32</c:v>
                </c:pt>
                <c:pt idx="4">
                  <c:v>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D-4328-843C-084FF2927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378056"/>
        <c:axId val="357376488"/>
      </c:lineChart>
      <c:dateAx>
        <c:axId val="3573780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7376488"/>
        <c:crosses val="autoZero"/>
        <c:auto val="1"/>
        <c:lblOffset val="100"/>
        <c:baseTimeUnit val="years"/>
      </c:dateAx>
      <c:valAx>
        <c:axId val="357376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7378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5A-442E-921E-412E852BC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7378840"/>
        <c:axId val="357377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2.74</c:v>
                </c:pt>
                <c:pt idx="1">
                  <c:v>3.7</c:v>
                </c:pt>
                <c:pt idx="2">
                  <c:v>4.34</c:v>
                </c:pt>
                <c:pt idx="3">
                  <c:v>4.6900000000000004</c:v>
                </c:pt>
                <c:pt idx="4">
                  <c:v>4.72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5A-442E-921E-412E852BC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378840"/>
        <c:axId val="357377664"/>
      </c:lineChart>
      <c:dateAx>
        <c:axId val="3573788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7377664"/>
        <c:crosses val="autoZero"/>
        <c:auto val="1"/>
        <c:lblOffset val="100"/>
        <c:baseTimeUnit val="years"/>
      </c:dateAx>
      <c:valAx>
        <c:axId val="3573776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7378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143.57</c:v>
                </c:pt>
                <c:pt idx="1">
                  <c:v>220</c:v>
                </c:pt>
                <c:pt idx="2">
                  <c:v>225.53</c:v>
                </c:pt>
                <c:pt idx="3">
                  <c:v>210.86</c:v>
                </c:pt>
                <c:pt idx="4">
                  <c:v>241.64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C3-424E-B667-DB9460182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536720"/>
        <c:axId val="358539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366.03</c:v>
                </c:pt>
                <c:pt idx="1">
                  <c:v>365.18</c:v>
                </c:pt>
                <c:pt idx="2">
                  <c:v>327.77</c:v>
                </c:pt>
                <c:pt idx="3">
                  <c:v>338.02</c:v>
                </c:pt>
                <c:pt idx="4">
                  <c:v>345.94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C3-424E-B667-DB9460182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536720"/>
        <c:axId val="358539072"/>
      </c:lineChart>
      <c:dateAx>
        <c:axId val="358536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8539072"/>
        <c:crosses val="autoZero"/>
        <c:auto val="1"/>
        <c:lblOffset val="100"/>
        <c:baseTimeUnit val="years"/>
      </c:dateAx>
      <c:valAx>
        <c:axId val="3585390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8536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429.05</c:v>
                </c:pt>
                <c:pt idx="1">
                  <c:v>446.89</c:v>
                </c:pt>
                <c:pt idx="2">
                  <c:v>459.75</c:v>
                </c:pt>
                <c:pt idx="3">
                  <c:v>437.87</c:v>
                </c:pt>
                <c:pt idx="4">
                  <c:v>432.74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8-4FEA-97D3-6C888A0C8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534760"/>
        <c:axId val="358540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370.12</c:v>
                </c:pt>
                <c:pt idx="1">
                  <c:v>371.65</c:v>
                </c:pt>
                <c:pt idx="2">
                  <c:v>397.1</c:v>
                </c:pt>
                <c:pt idx="3">
                  <c:v>379.91</c:v>
                </c:pt>
                <c:pt idx="4">
                  <c:v>386.61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58-4FEA-97D3-6C888A0C8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534760"/>
        <c:axId val="358540640"/>
      </c:lineChart>
      <c:dateAx>
        <c:axId val="3585347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8540640"/>
        <c:crosses val="autoZero"/>
        <c:auto val="1"/>
        <c:lblOffset val="100"/>
        <c:baseTimeUnit val="years"/>
      </c:dateAx>
      <c:valAx>
        <c:axId val="358540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8534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129.77000000000001</c:v>
                </c:pt>
                <c:pt idx="1">
                  <c:v>127.64</c:v>
                </c:pt>
                <c:pt idx="2">
                  <c:v>129.4</c:v>
                </c:pt>
                <c:pt idx="3">
                  <c:v>128.72999999999999</c:v>
                </c:pt>
                <c:pt idx="4">
                  <c:v>121.89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29-4AF2-B3C0-8EF601335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538288"/>
        <c:axId val="358535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100.42</c:v>
                </c:pt>
                <c:pt idx="1">
                  <c:v>98.77</c:v>
                </c:pt>
                <c:pt idx="2">
                  <c:v>95.79</c:v>
                </c:pt>
                <c:pt idx="3">
                  <c:v>98.3</c:v>
                </c:pt>
                <c:pt idx="4">
                  <c:v>93.82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29-4AF2-B3C0-8EF601335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538288"/>
        <c:axId val="358535152"/>
      </c:lineChart>
      <c:dateAx>
        <c:axId val="35853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8535152"/>
        <c:crosses val="autoZero"/>
        <c:auto val="1"/>
        <c:lblOffset val="100"/>
        <c:baseTimeUnit val="years"/>
      </c:dateAx>
      <c:valAx>
        <c:axId val="358535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853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107.01</c:v>
                </c:pt>
                <c:pt idx="1">
                  <c:v>108.73</c:v>
                </c:pt>
                <c:pt idx="2">
                  <c:v>106.99</c:v>
                </c:pt>
                <c:pt idx="3">
                  <c:v>107.37</c:v>
                </c:pt>
                <c:pt idx="4">
                  <c:v>113.69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5D-4E95-B812-178CC70F6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537112"/>
        <c:axId val="358535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171.67</c:v>
                </c:pt>
                <c:pt idx="1">
                  <c:v>173.67</c:v>
                </c:pt>
                <c:pt idx="2">
                  <c:v>171.13</c:v>
                </c:pt>
                <c:pt idx="3">
                  <c:v>173.7</c:v>
                </c:pt>
                <c:pt idx="4">
                  <c:v>178.94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5D-4E95-B812-178CC70F6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537112"/>
        <c:axId val="358535544"/>
      </c:lineChart>
      <c:dateAx>
        <c:axId val="358537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8535544"/>
        <c:crosses val="autoZero"/>
        <c:auto val="1"/>
        <c:lblOffset val="100"/>
        <c:baseTimeUnit val="years"/>
      </c:dateAx>
      <c:valAx>
        <c:axId val="358535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8537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【252.29】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90" zoomScaleNormal="90" workbookViewId="0"/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</row>
    <row r="3" spans="1:78" ht="9.75" customHeight="1" x14ac:dyDescent="0.2">
      <c r="A3" s="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</row>
    <row r="4" spans="1:78" ht="9.75" customHeight="1" x14ac:dyDescent="0.2">
      <c r="A4" s="2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2" t="str">
        <f>データ!H6</f>
        <v>徳島県　小松島市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3"/>
      <c r="AE6" s="33"/>
      <c r="AF6" s="33"/>
      <c r="AG6" s="3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4" t="s">
        <v>1</v>
      </c>
      <c r="C7" s="35"/>
      <c r="D7" s="35"/>
      <c r="E7" s="35"/>
      <c r="F7" s="35"/>
      <c r="G7" s="35"/>
      <c r="H7" s="35"/>
      <c r="I7" s="34" t="s">
        <v>2</v>
      </c>
      <c r="J7" s="35"/>
      <c r="K7" s="35"/>
      <c r="L7" s="35"/>
      <c r="M7" s="35"/>
      <c r="N7" s="35"/>
      <c r="O7" s="36"/>
      <c r="P7" s="37" t="s">
        <v>3</v>
      </c>
      <c r="Q7" s="37"/>
      <c r="R7" s="37"/>
      <c r="S7" s="37"/>
      <c r="T7" s="37"/>
      <c r="U7" s="37"/>
      <c r="V7" s="37"/>
      <c r="W7" s="37" t="s">
        <v>4</v>
      </c>
      <c r="X7" s="37"/>
      <c r="Y7" s="37"/>
      <c r="Z7" s="37"/>
      <c r="AA7" s="37"/>
      <c r="AB7" s="37"/>
      <c r="AC7" s="37"/>
      <c r="AD7" s="37" t="s">
        <v>5</v>
      </c>
      <c r="AE7" s="37"/>
      <c r="AF7" s="37"/>
      <c r="AG7" s="37"/>
      <c r="AH7" s="37"/>
      <c r="AI7" s="37"/>
      <c r="AJ7" s="37"/>
      <c r="AK7" s="2"/>
      <c r="AL7" s="37" t="s">
        <v>6</v>
      </c>
      <c r="AM7" s="37"/>
      <c r="AN7" s="37"/>
      <c r="AO7" s="37"/>
      <c r="AP7" s="37"/>
      <c r="AQ7" s="37"/>
      <c r="AR7" s="37"/>
      <c r="AS7" s="37"/>
      <c r="AT7" s="34" t="s">
        <v>7</v>
      </c>
      <c r="AU7" s="35"/>
      <c r="AV7" s="35"/>
      <c r="AW7" s="35"/>
      <c r="AX7" s="35"/>
      <c r="AY7" s="35"/>
      <c r="AZ7" s="35"/>
      <c r="BA7" s="35"/>
      <c r="BB7" s="37" t="s">
        <v>8</v>
      </c>
      <c r="BC7" s="37"/>
      <c r="BD7" s="37"/>
      <c r="BE7" s="37"/>
      <c r="BF7" s="37"/>
      <c r="BG7" s="37"/>
      <c r="BH7" s="37"/>
      <c r="BI7" s="37"/>
      <c r="BJ7" s="3"/>
      <c r="BK7" s="3"/>
      <c r="BL7" s="38" t="s">
        <v>9</v>
      </c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40"/>
    </row>
    <row r="8" spans="1:78" ht="18.75" customHeight="1" x14ac:dyDescent="0.2">
      <c r="A8" s="2"/>
      <c r="B8" s="41" t="str">
        <f>データ!$I$6</f>
        <v>法適用</v>
      </c>
      <c r="C8" s="42"/>
      <c r="D8" s="42"/>
      <c r="E8" s="42"/>
      <c r="F8" s="42"/>
      <c r="G8" s="42"/>
      <c r="H8" s="42"/>
      <c r="I8" s="41" t="str">
        <f>データ!$J$6</f>
        <v>水道事業</v>
      </c>
      <c r="J8" s="42"/>
      <c r="K8" s="42"/>
      <c r="L8" s="42"/>
      <c r="M8" s="42"/>
      <c r="N8" s="42"/>
      <c r="O8" s="43"/>
      <c r="P8" s="44" t="str">
        <f>データ!$K$6</f>
        <v>末端給水事業</v>
      </c>
      <c r="Q8" s="44"/>
      <c r="R8" s="44"/>
      <c r="S8" s="44"/>
      <c r="T8" s="44"/>
      <c r="U8" s="44"/>
      <c r="V8" s="44"/>
      <c r="W8" s="44" t="str">
        <f>データ!$L$6</f>
        <v>A5</v>
      </c>
      <c r="X8" s="44"/>
      <c r="Y8" s="44"/>
      <c r="Z8" s="44"/>
      <c r="AA8" s="44"/>
      <c r="AB8" s="44"/>
      <c r="AC8" s="44"/>
      <c r="AD8" s="44" t="str">
        <f>データ!$M$6</f>
        <v>非設置</v>
      </c>
      <c r="AE8" s="44"/>
      <c r="AF8" s="44"/>
      <c r="AG8" s="44"/>
      <c r="AH8" s="44"/>
      <c r="AI8" s="44"/>
      <c r="AJ8" s="44"/>
      <c r="AK8" s="2"/>
      <c r="AL8" s="45">
        <f>データ!$R$6</f>
        <v>35894</v>
      </c>
      <c r="AM8" s="45"/>
      <c r="AN8" s="45"/>
      <c r="AO8" s="45"/>
      <c r="AP8" s="45"/>
      <c r="AQ8" s="45"/>
      <c r="AR8" s="45"/>
      <c r="AS8" s="45"/>
      <c r="AT8" s="46">
        <f>データ!$S$6</f>
        <v>45.37</v>
      </c>
      <c r="AU8" s="47"/>
      <c r="AV8" s="47"/>
      <c r="AW8" s="47"/>
      <c r="AX8" s="47"/>
      <c r="AY8" s="47"/>
      <c r="AZ8" s="47"/>
      <c r="BA8" s="47"/>
      <c r="BB8" s="48">
        <f>データ!$T$6</f>
        <v>791.14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10</v>
      </c>
      <c r="BM8" s="50"/>
      <c r="BN8" s="51" t="s">
        <v>11</v>
      </c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2"/>
    </row>
    <row r="9" spans="1:78" ht="18.75" customHeight="1" x14ac:dyDescent="0.2">
      <c r="A9" s="2"/>
      <c r="B9" s="34" t="s">
        <v>12</v>
      </c>
      <c r="C9" s="35"/>
      <c r="D9" s="35"/>
      <c r="E9" s="35"/>
      <c r="F9" s="35"/>
      <c r="G9" s="35"/>
      <c r="H9" s="35"/>
      <c r="I9" s="34" t="s">
        <v>13</v>
      </c>
      <c r="J9" s="35"/>
      <c r="K9" s="35"/>
      <c r="L9" s="35"/>
      <c r="M9" s="35"/>
      <c r="N9" s="35"/>
      <c r="O9" s="36"/>
      <c r="P9" s="37" t="s">
        <v>14</v>
      </c>
      <c r="Q9" s="37"/>
      <c r="R9" s="37"/>
      <c r="S9" s="37"/>
      <c r="T9" s="37"/>
      <c r="U9" s="37"/>
      <c r="V9" s="37"/>
      <c r="W9" s="37" t="s">
        <v>15</v>
      </c>
      <c r="X9" s="37"/>
      <c r="Y9" s="37"/>
      <c r="Z9" s="37"/>
      <c r="AA9" s="37"/>
      <c r="AB9" s="37"/>
      <c r="AC9" s="37"/>
      <c r="AD9" s="2"/>
      <c r="AE9" s="2"/>
      <c r="AF9" s="2"/>
      <c r="AG9" s="2"/>
      <c r="AH9" s="2"/>
      <c r="AI9" s="2"/>
      <c r="AJ9" s="2"/>
      <c r="AK9" s="2"/>
      <c r="AL9" s="37" t="s">
        <v>16</v>
      </c>
      <c r="AM9" s="37"/>
      <c r="AN9" s="37"/>
      <c r="AO9" s="37"/>
      <c r="AP9" s="37"/>
      <c r="AQ9" s="37"/>
      <c r="AR9" s="37"/>
      <c r="AS9" s="37"/>
      <c r="AT9" s="34" t="s">
        <v>17</v>
      </c>
      <c r="AU9" s="35"/>
      <c r="AV9" s="35"/>
      <c r="AW9" s="35"/>
      <c r="AX9" s="35"/>
      <c r="AY9" s="35"/>
      <c r="AZ9" s="35"/>
      <c r="BA9" s="35"/>
      <c r="BB9" s="37" t="s">
        <v>18</v>
      </c>
      <c r="BC9" s="37"/>
      <c r="BD9" s="37"/>
      <c r="BE9" s="37"/>
      <c r="BF9" s="37"/>
      <c r="BG9" s="37"/>
      <c r="BH9" s="37"/>
      <c r="BI9" s="37"/>
      <c r="BJ9" s="3"/>
      <c r="BK9" s="3"/>
      <c r="BL9" s="53" t="s">
        <v>19</v>
      </c>
      <c r="BM9" s="54"/>
      <c r="BN9" s="55" t="s">
        <v>20</v>
      </c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6"/>
    </row>
    <row r="10" spans="1:78" ht="18.75" customHeight="1" x14ac:dyDescent="0.2">
      <c r="A10" s="2"/>
      <c r="B10" s="46" t="str">
        <f>データ!$N$6</f>
        <v>-</v>
      </c>
      <c r="C10" s="47"/>
      <c r="D10" s="47"/>
      <c r="E10" s="47"/>
      <c r="F10" s="47"/>
      <c r="G10" s="47"/>
      <c r="H10" s="47"/>
      <c r="I10" s="46">
        <f>データ!$O$6</f>
        <v>61.18</v>
      </c>
      <c r="J10" s="47"/>
      <c r="K10" s="47"/>
      <c r="L10" s="47"/>
      <c r="M10" s="47"/>
      <c r="N10" s="47"/>
      <c r="O10" s="81"/>
      <c r="P10" s="48">
        <f>データ!$P$6</f>
        <v>97.48</v>
      </c>
      <c r="Q10" s="48"/>
      <c r="R10" s="48"/>
      <c r="S10" s="48"/>
      <c r="T10" s="48"/>
      <c r="U10" s="48"/>
      <c r="V10" s="48"/>
      <c r="W10" s="45">
        <f>データ!$Q$6</f>
        <v>2688</v>
      </c>
      <c r="X10" s="45"/>
      <c r="Y10" s="45"/>
      <c r="Z10" s="45"/>
      <c r="AA10" s="45"/>
      <c r="AB10" s="45"/>
      <c r="AC10" s="45"/>
      <c r="AD10" s="2"/>
      <c r="AE10" s="2"/>
      <c r="AF10" s="2"/>
      <c r="AG10" s="2"/>
      <c r="AH10" s="2"/>
      <c r="AI10" s="2"/>
      <c r="AJ10" s="2"/>
      <c r="AK10" s="2"/>
      <c r="AL10" s="45">
        <f>データ!$U$6</f>
        <v>34738</v>
      </c>
      <c r="AM10" s="45"/>
      <c r="AN10" s="45"/>
      <c r="AO10" s="45"/>
      <c r="AP10" s="45"/>
      <c r="AQ10" s="45"/>
      <c r="AR10" s="45"/>
      <c r="AS10" s="45"/>
      <c r="AT10" s="46">
        <f>データ!$V$6</f>
        <v>39.54</v>
      </c>
      <c r="AU10" s="47"/>
      <c r="AV10" s="47"/>
      <c r="AW10" s="47"/>
      <c r="AX10" s="47"/>
      <c r="AY10" s="47"/>
      <c r="AZ10" s="47"/>
      <c r="BA10" s="47"/>
      <c r="BB10" s="48">
        <f>データ!$W$6</f>
        <v>878.55</v>
      </c>
      <c r="BC10" s="48"/>
      <c r="BD10" s="48"/>
      <c r="BE10" s="48"/>
      <c r="BF10" s="48"/>
      <c r="BG10" s="48"/>
      <c r="BH10" s="48"/>
      <c r="BI10" s="48"/>
      <c r="BJ10" s="2"/>
      <c r="BK10" s="2"/>
      <c r="BL10" s="63" t="s">
        <v>21</v>
      </c>
      <c r="BM10" s="64"/>
      <c r="BN10" s="65" t="s">
        <v>22</v>
      </c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2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 x14ac:dyDescent="0.2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7" t="s">
        <v>111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82" t="s">
        <v>26</v>
      </c>
      <c r="BM45" s="83"/>
      <c r="BN45" s="83"/>
      <c r="BO45" s="83"/>
      <c r="BP45" s="83"/>
      <c r="BQ45" s="83"/>
      <c r="BR45" s="83"/>
      <c r="BS45" s="83"/>
      <c r="BT45" s="83"/>
      <c r="BU45" s="83"/>
      <c r="BV45" s="83"/>
      <c r="BW45" s="83"/>
      <c r="BX45" s="83"/>
      <c r="BY45" s="83"/>
      <c r="BZ45" s="84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85"/>
      <c r="BM46" s="86"/>
      <c r="BN46" s="86"/>
      <c r="BO46" s="86"/>
      <c r="BP46" s="86"/>
      <c r="BQ46" s="86"/>
      <c r="BR46" s="86"/>
      <c r="BS46" s="86"/>
      <c r="BT46" s="86"/>
      <c r="BU46" s="86"/>
      <c r="BV46" s="86"/>
      <c r="BW46" s="86"/>
      <c r="BX46" s="86"/>
      <c r="BY46" s="86"/>
      <c r="BZ46" s="87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7" t="s">
        <v>112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 x14ac:dyDescent="0.2">
      <c r="A60" s="2"/>
      <c r="B60" s="72" t="s">
        <v>27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 x14ac:dyDescent="0.2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82" t="s">
        <v>28</v>
      </c>
      <c r="BM64" s="83"/>
      <c r="BN64" s="83"/>
      <c r="BO64" s="83"/>
      <c r="BP64" s="83"/>
      <c r="BQ64" s="83"/>
      <c r="BR64" s="83"/>
      <c r="BS64" s="83"/>
      <c r="BT64" s="83"/>
      <c r="BU64" s="83"/>
      <c r="BV64" s="83"/>
      <c r="BW64" s="83"/>
      <c r="BX64" s="83"/>
      <c r="BY64" s="83"/>
      <c r="BZ64" s="84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85"/>
      <c r="BM65" s="86"/>
      <c r="BN65" s="86"/>
      <c r="BO65" s="86"/>
      <c r="BP65" s="86"/>
      <c r="BQ65" s="86"/>
      <c r="BR65" s="86"/>
      <c r="BS65" s="86"/>
      <c r="BT65" s="86"/>
      <c r="BU65" s="86"/>
      <c r="BV65" s="86"/>
      <c r="BW65" s="86"/>
      <c r="BX65" s="86"/>
      <c r="BY65" s="86"/>
      <c r="BZ65" s="87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7" t="s">
        <v>113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【108.70】</v>
      </c>
      <c r="F85" s="13" t="str">
        <f>データ!AS6</f>
        <v>【1.34】</v>
      </c>
      <c r="G85" s="13" t="str">
        <f>データ!BD6</f>
        <v>【252.29】</v>
      </c>
      <c r="H85" s="13" t="str">
        <f>データ!BO6</f>
        <v>【268.07】</v>
      </c>
      <c r="I85" s="13" t="str">
        <f>データ!BZ6</f>
        <v>【97.47】</v>
      </c>
      <c r="J85" s="13" t="str">
        <f>データ!CK6</f>
        <v>【174.75】</v>
      </c>
      <c r="K85" s="13" t="str">
        <f>データ!CV6</f>
        <v>【59.97】</v>
      </c>
      <c r="L85" s="13" t="str">
        <f>データ!DG6</f>
        <v>【89.76】</v>
      </c>
      <c r="M85" s="13" t="str">
        <f>データ!DR6</f>
        <v>【51.51】</v>
      </c>
      <c r="N85" s="13" t="str">
        <f>データ!EC6</f>
        <v>【23.75】</v>
      </c>
      <c r="O85" s="13" t="str">
        <f>データ!EN6</f>
        <v>【0.67】</v>
      </c>
    </row>
  </sheetData>
  <sheetProtection algorithmName="SHA-512" hashValue="FUkUGkzI+HhIVTGT5ZSxEL6UWMxBBEwqKpkShyOJECoe5Bulyovt4SSfGj5KcLCrBREIx4TUPwK4ASOungxVlA==" saltValue="EINykT+yUmQobjVPm0DuXg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9" t="s">
        <v>50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51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52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 x14ac:dyDescent="0.2">
      <c r="A4" s="15" t="s">
        <v>53</v>
      </c>
      <c r="B4" s="17"/>
      <c r="C4" s="17"/>
      <c r="D4" s="17"/>
      <c r="E4" s="17"/>
      <c r="F4" s="17"/>
      <c r="G4" s="17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54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55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56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57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58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59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60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61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62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63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64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 x14ac:dyDescent="0.2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2">
      <c r="A6" s="15" t="s">
        <v>92</v>
      </c>
      <c r="B6" s="20">
        <f>B7</f>
        <v>2022</v>
      </c>
      <c r="C6" s="20">
        <f t="shared" ref="C6:W6" si="3">C7</f>
        <v>362034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徳島県　小松島市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A5</v>
      </c>
      <c r="M6" s="20" t="str">
        <f t="shared" si="3"/>
        <v>非設置</v>
      </c>
      <c r="N6" s="21" t="str">
        <f t="shared" si="3"/>
        <v>-</v>
      </c>
      <c r="O6" s="21">
        <f t="shared" si="3"/>
        <v>61.18</v>
      </c>
      <c r="P6" s="21">
        <f t="shared" si="3"/>
        <v>97.48</v>
      </c>
      <c r="Q6" s="21">
        <f t="shared" si="3"/>
        <v>2688</v>
      </c>
      <c r="R6" s="21">
        <f t="shared" si="3"/>
        <v>35894</v>
      </c>
      <c r="S6" s="21">
        <f t="shared" si="3"/>
        <v>45.37</v>
      </c>
      <c r="T6" s="21">
        <f t="shared" si="3"/>
        <v>791.14</v>
      </c>
      <c r="U6" s="21">
        <f t="shared" si="3"/>
        <v>34738</v>
      </c>
      <c r="V6" s="21">
        <f t="shared" si="3"/>
        <v>39.54</v>
      </c>
      <c r="W6" s="21">
        <f t="shared" si="3"/>
        <v>878.55</v>
      </c>
      <c r="X6" s="22">
        <f>IF(X7="",NA(),X7)</f>
        <v>126.56</v>
      </c>
      <c r="Y6" s="22">
        <f t="shared" ref="Y6:AG6" si="4">IF(Y7="",NA(),Y7)</f>
        <v>125.78</v>
      </c>
      <c r="Z6" s="22">
        <f t="shared" si="4"/>
        <v>127.03</v>
      </c>
      <c r="AA6" s="22">
        <f t="shared" si="4"/>
        <v>126.35</v>
      </c>
      <c r="AB6" s="22">
        <f t="shared" si="4"/>
        <v>119.96</v>
      </c>
      <c r="AC6" s="22">
        <f t="shared" si="4"/>
        <v>110.66</v>
      </c>
      <c r="AD6" s="22">
        <f t="shared" si="4"/>
        <v>109.01</v>
      </c>
      <c r="AE6" s="22">
        <f t="shared" si="4"/>
        <v>108.83</v>
      </c>
      <c r="AF6" s="22">
        <f t="shared" si="4"/>
        <v>109.23</v>
      </c>
      <c r="AG6" s="22">
        <f t="shared" si="4"/>
        <v>108.04</v>
      </c>
      <c r="AH6" s="21" t="str">
        <f>IF(AH7="","",IF(AH7="-","【-】","【"&amp;SUBSTITUTE(TEXT(AH7,"#,##0.00"),"-","△")&amp;"】"))</f>
        <v>【108.70】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2.74</v>
      </c>
      <c r="AO6" s="22">
        <f t="shared" si="5"/>
        <v>3.7</v>
      </c>
      <c r="AP6" s="22">
        <f t="shared" si="5"/>
        <v>4.34</v>
      </c>
      <c r="AQ6" s="22">
        <f t="shared" si="5"/>
        <v>4.6900000000000004</v>
      </c>
      <c r="AR6" s="22">
        <f t="shared" si="5"/>
        <v>4.72</v>
      </c>
      <c r="AS6" s="21" t="str">
        <f>IF(AS7="","",IF(AS7="-","【-】","【"&amp;SUBSTITUTE(TEXT(AS7,"#,##0.00"),"-","△")&amp;"】"))</f>
        <v>【1.34】</v>
      </c>
      <c r="AT6" s="22">
        <f>IF(AT7="",NA(),AT7)</f>
        <v>143.57</v>
      </c>
      <c r="AU6" s="22">
        <f t="shared" ref="AU6:BC6" si="6">IF(AU7="",NA(),AU7)</f>
        <v>220</v>
      </c>
      <c r="AV6" s="22">
        <f t="shared" si="6"/>
        <v>225.53</v>
      </c>
      <c r="AW6" s="22">
        <f t="shared" si="6"/>
        <v>210.86</v>
      </c>
      <c r="AX6" s="22">
        <f t="shared" si="6"/>
        <v>241.64</v>
      </c>
      <c r="AY6" s="22">
        <f t="shared" si="6"/>
        <v>366.03</v>
      </c>
      <c r="AZ6" s="22">
        <f t="shared" si="6"/>
        <v>365.18</v>
      </c>
      <c r="BA6" s="22">
        <f t="shared" si="6"/>
        <v>327.77</v>
      </c>
      <c r="BB6" s="22">
        <f t="shared" si="6"/>
        <v>338.02</v>
      </c>
      <c r="BC6" s="22">
        <f t="shared" si="6"/>
        <v>345.94</v>
      </c>
      <c r="BD6" s="21" t="str">
        <f>IF(BD7="","",IF(BD7="-","【-】","【"&amp;SUBSTITUTE(TEXT(BD7,"#,##0.00"),"-","△")&amp;"】"))</f>
        <v>【252.29】</v>
      </c>
      <c r="BE6" s="22">
        <f>IF(BE7="",NA(),BE7)</f>
        <v>429.05</v>
      </c>
      <c r="BF6" s="22">
        <f t="shared" ref="BF6:BN6" si="7">IF(BF7="",NA(),BF7)</f>
        <v>446.89</v>
      </c>
      <c r="BG6" s="22">
        <f t="shared" si="7"/>
        <v>459.75</v>
      </c>
      <c r="BH6" s="22">
        <f t="shared" si="7"/>
        <v>437.87</v>
      </c>
      <c r="BI6" s="22">
        <f t="shared" si="7"/>
        <v>432.74</v>
      </c>
      <c r="BJ6" s="22">
        <f t="shared" si="7"/>
        <v>370.12</v>
      </c>
      <c r="BK6" s="22">
        <f t="shared" si="7"/>
        <v>371.65</v>
      </c>
      <c r="BL6" s="22">
        <f t="shared" si="7"/>
        <v>397.1</v>
      </c>
      <c r="BM6" s="22">
        <f t="shared" si="7"/>
        <v>379.91</v>
      </c>
      <c r="BN6" s="22">
        <f t="shared" si="7"/>
        <v>386.61</v>
      </c>
      <c r="BO6" s="21" t="str">
        <f>IF(BO7="","",IF(BO7="-","【-】","【"&amp;SUBSTITUTE(TEXT(BO7,"#,##0.00"),"-","△")&amp;"】"))</f>
        <v>【268.07】</v>
      </c>
      <c r="BP6" s="22">
        <f>IF(BP7="",NA(),BP7)</f>
        <v>129.77000000000001</v>
      </c>
      <c r="BQ6" s="22">
        <f t="shared" ref="BQ6:BY6" si="8">IF(BQ7="",NA(),BQ7)</f>
        <v>127.64</v>
      </c>
      <c r="BR6" s="22">
        <f t="shared" si="8"/>
        <v>129.4</v>
      </c>
      <c r="BS6" s="22">
        <f t="shared" si="8"/>
        <v>128.72999999999999</v>
      </c>
      <c r="BT6" s="22">
        <f t="shared" si="8"/>
        <v>121.89</v>
      </c>
      <c r="BU6" s="22">
        <f t="shared" si="8"/>
        <v>100.42</v>
      </c>
      <c r="BV6" s="22">
        <f t="shared" si="8"/>
        <v>98.77</v>
      </c>
      <c r="BW6" s="22">
        <f t="shared" si="8"/>
        <v>95.79</v>
      </c>
      <c r="BX6" s="22">
        <f t="shared" si="8"/>
        <v>98.3</v>
      </c>
      <c r="BY6" s="22">
        <f t="shared" si="8"/>
        <v>93.82</v>
      </c>
      <c r="BZ6" s="21" t="str">
        <f>IF(BZ7="","",IF(BZ7="-","【-】","【"&amp;SUBSTITUTE(TEXT(BZ7,"#,##0.00"),"-","△")&amp;"】"))</f>
        <v>【97.47】</v>
      </c>
      <c r="CA6" s="22">
        <f>IF(CA7="",NA(),CA7)</f>
        <v>107.01</v>
      </c>
      <c r="CB6" s="22">
        <f t="shared" ref="CB6:CJ6" si="9">IF(CB7="",NA(),CB7)</f>
        <v>108.73</v>
      </c>
      <c r="CC6" s="22">
        <f t="shared" si="9"/>
        <v>106.99</v>
      </c>
      <c r="CD6" s="22">
        <f t="shared" si="9"/>
        <v>107.37</v>
      </c>
      <c r="CE6" s="22">
        <f t="shared" si="9"/>
        <v>113.69</v>
      </c>
      <c r="CF6" s="22">
        <f t="shared" si="9"/>
        <v>171.67</v>
      </c>
      <c r="CG6" s="22">
        <f t="shared" si="9"/>
        <v>173.67</v>
      </c>
      <c r="CH6" s="22">
        <f t="shared" si="9"/>
        <v>171.13</v>
      </c>
      <c r="CI6" s="22">
        <f t="shared" si="9"/>
        <v>173.7</v>
      </c>
      <c r="CJ6" s="22">
        <f t="shared" si="9"/>
        <v>178.94</v>
      </c>
      <c r="CK6" s="21" t="str">
        <f>IF(CK7="","",IF(CK7="-","【-】","【"&amp;SUBSTITUTE(TEXT(CK7,"#,##0.00"),"-","△")&amp;"】"))</f>
        <v>【174.75】</v>
      </c>
      <c r="CL6" s="22">
        <f>IF(CL7="",NA(),CL7)</f>
        <v>57.63</v>
      </c>
      <c r="CM6" s="22">
        <f t="shared" ref="CM6:CU6" si="10">IF(CM7="",NA(),CM7)</f>
        <v>56.67</v>
      </c>
      <c r="CN6" s="22">
        <f t="shared" si="10"/>
        <v>58.35</v>
      </c>
      <c r="CO6" s="22">
        <f t="shared" si="10"/>
        <v>57.77</v>
      </c>
      <c r="CP6" s="22">
        <f t="shared" si="10"/>
        <v>56.7</v>
      </c>
      <c r="CQ6" s="22">
        <f t="shared" si="10"/>
        <v>59.74</v>
      </c>
      <c r="CR6" s="22">
        <f t="shared" si="10"/>
        <v>59.67</v>
      </c>
      <c r="CS6" s="22">
        <f t="shared" si="10"/>
        <v>60.12</v>
      </c>
      <c r="CT6" s="22">
        <f t="shared" si="10"/>
        <v>60.34</v>
      </c>
      <c r="CU6" s="22">
        <f t="shared" si="10"/>
        <v>59.54</v>
      </c>
      <c r="CV6" s="21" t="str">
        <f>IF(CV7="","",IF(CV7="-","【-】","【"&amp;SUBSTITUTE(TEXT(CV7,"#,##0.00"),"-","△")&amp;"】"))</f>
        <v>【59.97】</v>
      </c>
      <c r="CW6" s="22">
        <f>IF(CW7="",NA(),CW7)</f>
        <v>81.849999999999994</v>
      </c>
      <c r="CX6" s="22">
        <f t="shared" ref="CX6:DF6" si="11">IF(CX7="",NA(),CX7)</f>
        <v>81.72</v>
      </c>
      <c r="CY6" s="22">
        <f t="shared" si="11"/>
        <v>79.33</v>
      </c>
      <c r="CZ6" s="22">
        <f t="shared" si="11"/>
        <v>78.739999999999995</v>
      </c>
      <c r="DA6" s="22">
        <f t="shared" si="11"/>
        <v>78.77</v>
      </c>
      <c r="DB6" s="22">
        <f t="shared" si="11"/>
        <v>84.8</v>
      </c>
      <c r="DC6" s="22">
        <f t="shared" si="11"/>
        <v>84.6</v>
      </c>
      <c r="DD6" s="22">
        <f t="shared" si="11"/>
        <v>84.24</v>
      </c>
      <c r="DE6" s="22">
        <f t="shared" si="11"/>
        <v>84.19</v>
      </c>
      <c r="DF6" s="22">
        <f t="shared" si="11"/>
        <v>83.93</v>
      </c>
      <c r="DG6" s="21" t="str">
        <f>IF(DG7="","",IF(DG7="-","【-】","【"&amp;SUBSTITUTE(TEXT(DG7,"#,##0.00"),"-","△")&amp;"】"))</f>
        <v>【89.76】</v>
      </c>
      <c r="DH6" s="22">
        <f>IF(DH7="",NA(),DH7)</f>
        <v>44.96</v>
      </c>
      <c r="DI6" s="22">
        <f t="shared" ref="DI6:DQ6" si="12">IF(DI7="",NA(),DI7)</f>
        <v>46.03</v>
      </c>
      <c r="DJ6" s="22">
        <f t="shared" si="12"/>
        <v>45.9</v>
      </c>
      <c r="DK6" s="22">
        <f t="shared" si="12"/>
        <v>47.31</v>
      </c>
      <c r="DL6" s="22">
        <f t="shared" si="12"/>
        <v>48.38</v>
      </c>
      <c r="DM6" s="22">
        <f t="shared" si="12"/>
        <v>47.66</v>
      </c>
      <c r="DN6" s="22">
        <f t="shared" si="12"/>
        <v>48.17</v>
      </c>
      <c r="DO6" s="22">
        <f t="shared" si="12"/>
        <v>48.83</v>
      </c>
      <c r="DP6" s="22">
        <f t="shared" si="12"/>
        <v>49.96</v>
      </c>
      <c r="DQ6" s="22">
        <f t="shared" si="12"/>
        <v>50.82</v>
      </c>
      <c r="DR6" s="21" t="str">
        <f>IF(DR7="","",IF(DR7="-","【-】","【"&amp;SUBSTITUTE(TEXT(DR7,"#,##0.00"),"-","△")&amp;"】"))</f>
        <v>【51.51】</v>
      </c>
      <c r="DS6" s="22">
        <f>IF(DS7="",NA(),DS7)</f>
        <v>19.690000000000001</v>
      </c>
      <c r="DT6" s="22">
        <f t="shared" ref="DT6:EB6" si="13">IF(DT7="",NA(),DT7)</f>
        <v>19.649999999999999</v>
      </c>
      <c r="DU6" s="22">
        <f t="shared" si="13"/>
        <v>19</v>
      </c>
      <c r="DV6" s="22">
        <f t="shared" si="13"/>
        <v>19.690000000000001</v>
      </c>
      <c r="DW6" s="22">
        <f t="shared" si="13"/>
        <v>19.79</v>
      </c>
      <c r="DX6" s="22">
        <f t="shared" si="13"/>
        <v>15.1</v>
      </c>
      <c r="DY6" s="22">
        <f t="shared" si="13"/>
        <v>17.12</v>
      </c>
      <c r="DZ6" s="22">
        <f t="shared" si="13"/>
        <v>18.18</v>
      </c>
      <c r="EA6" s="22">
        <f t="shared" si="13"/>
        <v>19.32</v>
      </c>
      <c r="EB6" s="22">
        <f t="shared" si="13"/>
        <v>21.16</v>
      </c>
      <c r="EC6" s="21" t="str">
        <f>IF(EC7="","",IF(EC7="-","【-】","【"&amp;SUBSTITUTE(TEXT(EC7,"#,##0.00"),"-","△")&amp;"】"))</f>
        <v>【23.75】</v>
      </c>
      <c r="ED6" s="22">
        <f>IF(ED7="",NA(),ED7)</f>
        <v>0.92</v>
      </c>
      <c r="EE6" s="22">
        <f t="shared" ref="EE6:EM6" si="14">IF(EE7="",NA(),EE7)</f>
        <v>0.93</v>
      </c>
      <c r="EF6" s="22">
        <f t="shared" si="14"/>
        <v>0.87</v>
      </c>
      <c r="EG6" s="22">
        <f t="shared" si="14"/>
        <v>0.47</v>
      </c>
      <c r="EH6" s="22">
        <f t="shared" si="14"/>
        <v>0.7</v>
      </c>
      <c r="EI6" s="22">
        <f t="shared" si="14"/>
        <v>0.57999999999999996</v>
      </c>
      <c r="EJ6" s="22">
        <f t="shared" si="14"/>
        <v>0.54</v>
      </c>
      <c r="EK6" s="22">
        <f t="shared" si="14"/>
        <v>0.56999999999999995</v>
      </c>
      <c r="EL6" s="22">
        <f t="shared" si="14"/>
        <v>0.52</v>
      </c>
      <c r="EM6" s="22">
        <f t="shared" si="14"/>
        <v>0.48</v>
      </c>
      <c r="EN6" s="21" t="str">
        <f>IF(EN7="","",IF(EN7="-","【-】","【"&amp;SUBSTITUTE(TEXT(EN7,"#,##0.00"),"-","△")&amp;"】"))</f>
        <v>【0.67】</v>
      </c>
    </row>
    <row r="7" spans="1:144" s="23" customFormat="1" x14ac:dyDescent="0.2">
      <c r="A7" s="15"/>
      <c r="B7" s="24">
        <v>2022</v>
      </c>
      <c r="C7" s="24">
        <v>362034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61.18</v>
      </c>
      <c r="P7" s="25">
        <v>97.48</v>
      </c>
      <c r="Q7" s="25">
        <v>2688</v>
      </c>
      <c r="R7" s="25">
        <v>35894</v>
      </c>
      <c r="S7" s="25">
        <v>45.37</v>
      </c>
      <c r="T7" s="25">
        <v>791.14</v>
      </c>
      <c r="U7" s="25">
        <v>34738</v>
      </c>
      <c r="V7" s="25">
        <v>39.54</v>
      </c>
      <c r="W7" s="25">
        <v>878.55</v>
      </c>
      <c r="X7" s="25">
        <v>126.56</v>
      </c>
      <c r="Y7" s="25">
        <v>125.78</v>
      </c>
      <c r="Z7" s="25">
        <v>127.03</v>
      </c>
      <c r="AA7" s="25">
        <v>126.35</v>
      </c>
      <c r="AB7" s="25">
        <v>119.96</v>
      </c>
      <c r="AC7" s="25">
        <v>110.66</v>
      </c>
      <c r="AD7" s="25">
        <v>109.01</v>
      </c>
      <c r="AE7" s="25">
        <v>108.83</v>
      </c>
      <c r="AF7" s="25">
        <v>109.23</v>
      </c>
      <c r="AG7" s="25">
        <v>108.04</v>
      </c>
      <c r="AH7" s="25">
        <v>108.7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2.74</v>
      </c>
      <c r="AO7" s="25">
        <v>3.7</v>
      </c>
      <c r="AP7" s="25">
        <v>4.34</v>
      </c>
      <c r="AQ7" s="25">
        <v>4.6900000000000004</v>
      </c>
      <c r="AR7" s="25">
        <v>4.72</v>
      </c>
      <c r="AS7" s="25">
        <v>1.34</v>
      </c>
      <c r="AT7" s="25">
        <v>143.57</v>
      </c>
      <c r="AU7" s="25">
        <v>220</v>
      </c>
      <c r="AV7" s="25">
        <v>225.53</v>
      </c>
      <c r="AW7" s="25">
        <v>210.86</v>
      </c>
      <c r="AX7" s="25">
        <v>241.64</v>
      </c>
      <c r="AY7" s="25">
        <v>366.03</v>
      </c>
      <c r="AZ7" s="25">
        <v>365.18</v>
      </c>
      <c r="BA7" s="25">
        <v>327.77</v>
      </c>
      <c r="BB7" s="25">
        <v>338.02</v>
      </c>
      <c r="BC7" s="25">
        <v>345.94</v>
      </c>
      <c r="BD7" s="25">
        <v>252.29</v>
      </c>
      <c r="BE7" s="25">
        <v>429.05</v>
      </c>
      <c r="BF7" s="25">
        <v>446.89</v>
      </c>
      <c r="BG7" s="25">
        <v>459.75</v>
      </c>
      <c r="BH7" s="25">
        <v>437.87</v>
      </c>
      <c r="BI7" s="25">
        <v>432.74</v>
      </c>
      <c r="BJ7" s="25">
        <v>370.12</v>
      </c>
      <c r="BK7" s="25">
        <v>371.65</v>
      </c>
      <c r="BL7" s="25">
        <v>397.1</v>
      </c>
      <c r="BM7" s="25">
        <v>379.91</v>
      </c>
      <c r="BN7" s="25">
        <v>386.61</v>
      </c>
      <c r="BO7" s="25">
        <v>268.07</v>
      </c>
      <c r="BP7" s="25">
        <v>129.77000000000001</v>
      </c>
      <c r="BQ7" s="25">
        <v>127.64</v>
      </c>
      <c r="BR7" s="25">
        <v>129.4</v>
      </c>
      <c r="BS7" s="25">
        <v>128.72999999999999</v>
      </c>
      <c r="BT7" s="25">
        <v>121.89</v>
      </c>
      <c r="BU7" s="25">
        <v>100.42</v>
      </c>
      <c r="BV7" s="25">
        <v>98.77</v>
      </c>
      <c r="BW7" s="25">
        <v>95.79</v>
      </c>
      <c r="BX7" s="25">
        <v>98.3</v>
      </c>
      <c r="BY7" s="25">
        <v>93.82</v>
      </c>
      <c r="BZ7" s="25">
        <v>97.47</v>
      </c>
      <c r="CA7" s="25">
        <v>107.01</v>
      </c>
      <c r="CB7" s="25">
        <v>108.73</v>
      </c>
      <c r="CC7" s="25">
        <v>106.99</v>
      </c>
      <c r="CD7" s="25">
        <v>107.37</v>
      </c>
      <c r="CE7" s="25">
        <v>113.69</v>
      </c>
      <c r="CF7" s="25">
        <v>171.67</v>
      </c>
      <c r="CG7" s="25">
        <v>173.67</v>
      </c>
      <c r="CH7" s="25">
        <v>171.13</v>
      </c>
      <c r="CI7" s="25">
        <v>173.7</v>
      </c>
      <c r="CJ7" s="25">
        <v>178.94</v>
      </c>
      <c r="CK7" s="25">
        <v>174.75</v>
      </c>
      <c r="CL7" s="25">
        <v>57.63</v>
      </c>
      <c r="CM7" s="25">
        <v>56.67</v>
      </c>
      <c r="CN7" s="25">
        <v>58.35</v>
      </c>
      <c r="CO7" s="25">
        <v>57.77</v>
      </c>
      <c r="CP7" s="25">
        <v>56.7</v>
      </c>
      <c r="CQ7" s="25">
        <v>59.74</v>
      </c>
      <c r="CR7" s="25">
        <v>59.67</v>
      </c>
      <c r="CS7" s="25">
        <v>60.12</v>
      </c>
      <c r="CT7" s="25">
        <v>60.34</v>
      </c>
      <c r="CU7" s="25">
        <v>59.54</v>
      </c>
      <c r="CV7" s="25">
        <v>59.97</v>
      </c>
      <c r="CW7" s="25">
        <v>81.849999999999994</v>
      </c>
      <c r="CX7" s="25">
        <v>81.72</v>
      </c>
      <c r="CY7" s="25">
        <v>79.33</v>
      </c>
      <c r="CZ7" s="25">
        <v>78.739999999999995</v>
      </c>
      <c r="DA7" s="25">
        <v>78.77</v>
      </c>
      <c r="DB7" s="25">
        <v>84.8</v>
      </c>
      <c r="DC7" s="25">
        <v>84.6</v>
      </c>
      <c r="DD7" s="25">
        <v>84.24</v>
      </c>
      <c r="DE7" s="25">
        <v>84.19</v>
      </c>
      <c r="DF7" s="25">
        <v>83.93</v>
      </c>
      <c r="DG7" s="25">
        <v>89.76</v>
      </c>
      <c r="DH7" s="25">
        <v>44.96</v>
      </c>
      <c r="DI7" s="25">
        <v>46.03</v>
      </c>
      <c r="DJ7" s="25">
        <v>45.9</v>
      </c>
      <c r="DK7" s="25">
        <v>47.31</v>
      </c>
      <c r="DL7" s="25">
        <v>48.38</v>
      </c>
      <c r="DM7" s="25">
        <v>47.66</v>
      </c>
      <c r="DN7" s="25">
        <v>48.17</v>
      </c>
      <c r="DO7" s="25">
        <v>48.83</v>
      </c>
      <c r="DP7" s="25">
        <v>49.96</v>
      </c>
      <c r="DQ7" s="25">
        <v>50.82</v>
      </c>
      <c r="DR7" s="25">
        <v>51.51</v>
      </c>
      <c r="DS7" s="25">
        <v>19.690000000000001</v>
      </c>
      <c r="DT7" s="25">
        <v>19.649999999999999</v>
      </c>
      <c r="DU7" s="25">
        <v>19</v>
      </c>
      <c r="DV7" s="25">
        <v>19.690000000000001</v>
      </c>
      <c r="DW7" s="25">
        <v>19.79</v>
      </c>
      <c r="DX7" s="25">
        <v>15.1</v>
      </c>
      <c r="DY7" s="25">
        <v>17.12</v>
      </c>
      <c r="DZ7" s="25">
        <v>18.18</v>
      </c>
      <c r="EA7" s="25">
        <v>19.32</v>
      </c>
      <c r="EB7" s="25">
        <v>21.16</v>
      </c>
      <c r="EC7" s="25">
        <v>23.75</v>
      </c>
      <c r="ED7" s="25">
        <v>0.92</v>
      </c>
      <c r="EE7" s="25">
        <v>0.93</v>
      </c>
      <c r="EF7" s="25">
        <v>0.87</v>
      </c>
      <c r="EG7" s="25">
        <v>0.47</v>
      </c>
      <c r="EH7" s="25">
        <v>0.7</v>
      </c>
      <c r="EI7" s="25">
        <v>0.57999999999999996</v>
      </c>
      <c r="EJ7" s="25">
        <v>0.54</v>
      </c>
      <c r="EK7" s="25">
        <v>0.56999999999999995</v>
      </c>
      <c r="EL7" s="25">
        <v>0.52</v>
      </c>
      <c r="EM7" s="25">
        <v>0.48</v>
      </c>
      <c r="EN7" s="25">
        <v>0.67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>DATEVALUE($B7+12-B11&amp;"/1/"&amp;B12)</f>
        <v>47484</v>
      </c>
      <c r="C10" s="30">
        <f>DATEVALUE($B7+12-C11&amp;"/1/"&amp;C12)</f>
        <v>47849</v>
      </c>
      <c r="D10" s="30">
        <f>DATEVALUE($B7+12-D11&amp;"/1/"&amp;D12)</f>
        <v>48215</v>
      </c>
      <c r="E10" s="30">
        <f>DATEVALUE($B7+12-E11&amp;"/1/"&amp;E12)</f>
        <v>48582</v>
      </c>
      <c r="F10" s="30">
        <f>DATEVALUE($B7+12-F11&amp;"/1/"&amp;F12)</f>
        <v>48948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106</v>
      </c>
    </row>
    <row r="13" spans="1:144" x14ac:dyDescent="0.2">
      <c r="B13" t="s">
        <v>107</v>
      </c>
      <c r="C13" t="s">
        <v>108</v>
      </c>
      <c r="D13" t="s">
        <v>109</v>
      </c>
      <c r="E13" t="s">
        <v>108</v>
      </c>
      <c r="F13" t="s">
        <v>108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2024-01-23T02:09:48Z</cp:lastPrinted>
  <dcterms:created xsi:type="dcterms:W3CDTF">2023-12-05T00:59:47Z</dcterms:created>
  <dcterms:modified xsi:type="dcterms:W3CDTF">2024-01-23T02:26:50Z</dcterms:modified>
  <cp:category/>
</cp:coreProperties>
</file>