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a36fileshare.tksm-lan.local\105003050統計データ課\2023\H_統計調査第二担当\経済センサス-活動調査\02_産業横断的集計（確報）\"/>
    </mc:Choice>
  </mc:AlternateContent>
  <xr:revisionPtr revIDLastSave="0" documentId="13_ncr:1_{455E0173-B13E-42C3-A542-44F0F9C5A51B}" xr6:coauthVersionLast="47" xr6:coauthVersionMax="47" xr10:uidLastSave="{00000000-0000-0000-0000-000000000000}"/>
  <bookViews>
    <workbookView xWindow="20370" yWindow="-8895" windowWidth="29040" windowHeight="15840" xr2:uid="{00000000-000D-0000-FFFF-FFFF00000000}"/>
  </bookViews>
  <sheets>
    <sheet name="1" sheetId="1" r:id="rId1"/>
    <sheet name="2" sheetId="2" r:id="rId2"/>
    <sheet name="3" sheetId="3" r:id="rId3"/>
    <sheet name="4" sheetId="4" r:id="rId4"/>
    <sheet name="５" sheetId="7" r:id="rId5"/>
    <sheet name="６" sheetId="5" r:id="rId6"/>
    <sheet name="7" sheetId="6" r:id="rId7"/>
  </sheets>
  <definedNames>
    <definedName name="_xlnm.Print_Area" localSheetId="1">'2'!$B$2:$J$14</definedName>
    <definedName name="_xlnm.Print_Area" localSheetId="2">'3'!$B$1:$O$33</definedName>
    <definedName name="_xlnm.Print_Area" localSheetId="3">'4'!$A$1:$L$57</definedName>
    <definedName name="_xlnm.Print_Area" localSheetId="4">'５'!$B$2:$H$15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7" l="1"/>
  <c r="C10" i="7"/>
  <c r="D10" i="7" s="1"/>
  <c r="C8" i="7"/>
  <c r="D8" i="7" s="1"/>
  <c r="E12" i="7"/>
  <c r="E10" i="7"/>
  <c r="G10" i="7" s="1"/>
  <c r="E8" i="7"/>
  <c r="F9" i="7"/>
  <c r="F7" i="7"/>
  <c r="D9" i="7"/>
  <c r="G11" i="7"/>
  <c r="G9" i="7"/>
  <c r="G8" i="7"/>
  <c r="N31" i="3"/>
  <c r="N8" i="3"/>
  <c r="N9" i="3"/>
  <c r="N10" i="3"/>
  <c r="N11" i="3"/>
  <c r="N12" i="3"/>
  <c r="N13" i="3"/>
  <c r="N14" i="3"/>
  <c r="N15" i="3"/>
  <c r="N16" i="3"/>
  <c r="N17" i="3"/>
  <c r="N18" i="3"/>
  <c r="N19" i="3"/>
  <c r="N20" i="3"/>
  <c r="N21" i="3"/>
  <c r="N22" i="3"/>
  <c r="N23" i="3"/>
  <c r="N24" i="3"/>
  <c r="N25" i="3"/>
  <c r="N26" i="3"/>
  <c r="N27" i="3"/>
  <c r="N28" i="3"/>
  <c r="N29" i="3"/>
  <c r="N30" i="3"/>
  <c r="N7" i="3"/>
  <c r="H8" i="6"/>
  <c r="H9" i="6"/>
  <c r="H10" i="6"/>
  <c r="H11" i="6"/>
  <c r="H12" i="6"/>
  <c r="H13" i="6"/>
  <c r="H14" i="6"/>
  <c r="H15" i="6"/>
  <c r="H16" i="6"/>
  <c r="H17" i="6"/>
  <c r="H18" i="6"/>
  <c r="H19" i="6"/>
  <c r="H20" i="6"/>
  <c r="H21" i="6"/>
  <c r="H22" i="6"/>
  <c r="H23" i="6"/>
  <c r="H24" i="6"/>
  <c r="H25" i="6"/>
  <c r="H7" i="6"/>
  <c r="M23" i="1"/>
  <c r="M8" i="6"/>
  <c r="M9" i="6"/>
  <c r="M10" i="6"/>
  <c r="M11" i="6"/>
  <c r="M12" i="6"/>
  <c r="M13" i="6"/>
  <c r="M14" i="6"/>
  <c r="M15" i="6"/>
  <c r="M16" i="6"/>
  <c r="M17" i="6"/>
  <c r="M18" i="6"/>
  <c r="M19" i="6"/>
  <c r="M20" i="6"/>
  <c r="M21" i="6"/>
  <c r="M22" i="6"/>
  <c r="M23" i="6"/>
  <c r="M24" i="6"/>
  <c r="M7" i="6"/>
  <c r="F8" i="7" l="1"/>
  <c r="F10" i="7"/>
  <c r="L8" i="6"/>
  <c r="L9" i="6"/>
  <c r="L10" i="6"/>
  <c r="L11" i="6"/>
  <c r="L12" i="6"/>
  <c r="L13" i="6"/>
  <c r="L14" i="6"/>
  <c r="L15" i="6"/>
  <c r="L16" i="6"/>
  <c r="L17" i="6"/>
  <c r="L18" i="6"/>
  <c r="L19" i="6"/>
  <c r="L20" i="6"/>
  <c r="L21" i="6"/>
  <c r="L22" i="6"/>
  <c r="L23" i="6"/>
  <c r="L24" i="6"/>
  <c r="L7" i="6"/>
  <c r="J24" i="6" l="1"/>
  <c r="J23" i="6"/>
  <c r="J22" i="6"/>
  <c r="J21" i="6"/>
  <c r="J20" i="6"/>
  <c r="J19" i="6"/>
  <c r="J18" i="6"/>
  <c r="J17" i="6"/>
  <c r="J16" i="6"/>
  <c r="J15" i="6"/>
  <c r="J14" i="6"/>
  <c r="J13" i="6"/>
  <c r="J12" i="6"/>
  <c r="J11" i="6"/>
  <c r="J10" i="6"/>
  <c r="J9" i="6"/>
  <c r="J8" i="6"/>
  <c r="J7" i="6"/>
  <c r="G8" i="6"/>
  <c r="G9" i="6"/>
  <c r="G10" i="6"/>
  <c r="G11" i="6"/>
  <c r="G12" i="6"/>
  <c r="G13" i="6"/>
  <c r="G14" i="6"/>
  <c r="G15" i="6"/>
  <c r="G16" i="6"/>
  <c r="G17" i="6"/>
  <c r="G18" i="6"/>
  <c r="G19" i="6"/>
  <c r="G20" i="6"/>
  <c r="G21" i="6"/>
  <c r="G22" i="6"/>
  <c r="G23" i="6"/>
  <c r="G24" i="6"/>
  <c r="G25" i="6"/>
  <c r="G7" i="6"/>
  <c r="E24" i="6"/>
  <c r="E8" i="6"/>
  <c r="E9" i="6"/>
  <c r="E10" i="6"/>
  <c r="E11" i="6"/>
  <c r="E12" i="6"/>
  <c r="E13" i="6"/>
  <c r="E14" i="6"/>
  <c r="E15" i="6"/>
  <c r="E16" i="6"/>
  <c r="E17" i="6"/>
  <c r="E18" i="6"/>
  <c r="E19" i="6"/>
  <c r="E20" i="6"/>
  <c r="E21" i="6"/>
  <c r="E22" i="6"/>
  <c r="E23" i="6"/>
  <c r="E25" i="6"/>
  <c r="E7" i="6"/>
  <c r="E9" i="2" l="1"/>
  <c r="E7" i="2"/>
  <c r="Q10" i="5"/>
  <c r="Q14" i="5"/>
  <c r="Q11" i="5"/>
  <c r="Q12" i="5"/>
  <c r="Q13" i="5"/>
  <c r="Q15" i="5"/>
  <c r="Q16" i="5"/>
  <c r="Q17" i="5"/>
  <c r="Q18" i="5"/>
  <c r="Q19" i="5"/>
  <c r="Q20" i="5"/>
  <c r="Q21" i="5"/>
  <c r="Q22" i="5"/>
  <c r="Q23" i="5"/>
  <c r="Q9" i="5"/>
  <c r="Q8" i="5"/>
  <c r="Q7" i="5"/>
  <c r="Q6" i="5"/>
  <c r="L9" i="5"/>
  <c r="L10" i="5"/>
  <c r="L11" i="5"/>
  <c r="L12" i="5"/>
  <c r="L13" i="5"/>
  <c r="L14" i="5"/>
  <c r="L15" i="5"/>
  <c r="L16" i="5"/>
  <c r="L17" i="5"/>
  <c r="L18" i="5"/>
  <c r="L19" i="5"/>
  <c r="L20" i="5"/>
  <c r="L21" i="5"/>
  <c r="L22" i="5"/>
  <c r="L23" i="5"/>
  <c r="L8" i="5"/>
  <c r="L7" i="5"/>
  <c r="L6" i="5"/>
  <c r="G10" i="5"/>
  <c r="G6" i="5"/>
  <c r="R8" i="1"/>
  <c r="M10" i="1"/>
  <c r="N10" i="1" s="1"/>
  <c r="M6" i="1"/>
  <c r="K10" i="1"/>
  <c r="K8" i="1"/>
  <c r="K9" i="1"/>
  <c r="K11" i="1"/>
  <c r="K12" i="1"/>
  <c r="K13" i="1"/>
  <c r="K14" i="1"/>
  <c r="K15" i="1"/>
  <c r="K16" i="1"/>
  <c r="K17" i="1"/>
  <c r="K18" i="1"/>
  <c r="K19" i="1"/>
  <c r="K20" i="1"/>
  <c r="K21" i="1"/>
  <c r="K22" i="1"/>
  <c r="K23" i="1"/>
  <c r="K7" i="1"/>
  <c r="K6" i="1"/>
  <c r="G8" i="1"/>
  <c r="G9" i="1"/>
  <c r="G10" i="1"/>
  <c r="G11" i="1"/>
  <c r="G12" i="1"/>
  <c r="G13" i="1"/>
  <c r="G14" i="1"/>
  <c r="G15" i="1"/>
  <c r="G16" i="1"/>
  <c r="G17" i="1"/>
  <c r="G18" i="1"/>
  <c r="G19" i="1"/>
  <c r="G20" i="1"/>
  <c r="G21" i="1"/>
  <c r="G22" i="1"/>
  <c r="G23" i="1"/>
  <c r="G7" i="1"/>
  <c r="G6" i="1"/>
  <c r="J11" i="2"/>
  <c r="J10" i="2"/>
  <c r="J8" i="2"/>
  <c r="F10" i="2"/>
  <c r="F11" i="2"/>
  <c r="F12" i="2"/>
  <c r="F9" i="2"/>
  <c r="F8" i="2"/>
  <c r="L9" i="3"/>
  <c r="L7" i="3"/>
  <c r="O19" i="3"/>
  <c r="H11" i="3"/>
  <c r="H10" i="4"/>
  <c r="L10" i="4"/>
  <c r="E10" i="2"/>
  <c r="E11" i="2"/>
  <c r="E12" i="2"/>
  <c r="E8" i="2"/>
  <c r="R21" i="1"/>
  <c r="R19" i="1"/>
  <c r="R18" i="1"/>
  <c r="R17" i="1"/>
  <c r="R16" i="1"/>
  <c r="R14" i="1"/>
  <c r="R10" i="1"/>
  <c r="R7" i="1"/>
  <c r="J8" i="1"/>
  <c r="J9" i="1"/>
  <c r="J10" i="1"/>
  <c r="J11" i="1"/>
  <c r="J12" i="1"/>
  <c r="J13" i="1"/>
  <c r="J14" i="1"/>
  <c r="J15" i="1"/>
  <c r="J16" i="1"/>
  <c r="J17" i="1"/>
  <c r="J18" i="1"/>
  <c r="J19" i="1"/>
  <c r="J20" i="1"/>
  <c r="J21" i="1"/>
  <c r="J22" i="1"/>
  <c r="J23" i="1"/>
  <c r="J7" i="1"/>
  <c r="J6" i="1"/>
  <c r="F8" i="1"/>
  <c r="F9" i="1"/>
  <c r="F10" i="1"/>
  <c r="F11" i="1"/>
  <c r="F12" i="1"/>
  <c r="F13" i="1"/>
  <c r="F14" i="1"/>
  <c r="F15" i="1"/>
  <c r="F16" i="1"/>
  <c r="F17" i="1"/>
  <c r="F18" i="1"/>
  <c r="F19" i="1"/>
  <c r="F20" i="1"/>
  <c r="F21" i="1"/>
  <c r="F22" i="1"/>
  <c r="F23" i="1"/>
  <c r="F7" i="1"/>
  <c r="F6" i="1"/>
  <c r="M7" i="1"/>
  <c r="M8" i="1"/>
  <c r="N8" i="1" s="1"/>
  <c r="M9" i="1"/>
  <c r="N9" i="1" s="1"/>
  <c r="M11" i="1"/>
  <c r="N11" i="1" s="1"/>
  <c r="M12" i="1"/>
  <c r="M13" i="1"/>
  <c r="N13" i="1" s="1"/>
  <c r="M14" i="1"/>
  <c r="N14" i="1" s="1"/>
  <c r="M15" i="1"/>
  <c r="N15" i="1" s="1"/>
  <c r="M16" i="1"/>
  <c r="N16" i="1" s="1"/>
  <c r="M17" i="1"/>
  <c r="N17" i="1" s="1"/>
  <c r="M18" i="1"/>
  <c r="N18" i="1" s="1"/>
  <c r="M19" i="1"/>
  <c r="N19" i="1" s="1"/>
  <c r="M20" i="1"/>
  <c r="N20" i="1" s="1"/>
  <c r="M21" i="1"/>
  <c r="N21" i="1" s="1"/>
  <c r="M22" i="1"/>
  <c r="N22" i="1" s="1"/>
  <c r="N23" i="1"/>
  <c r="P23" i="5"/>
  <c r="K23" i="5"/>
  <c r="G23" i="5"/>
  <c r="F23" i="5"/>
  <c r="P22" i="5"/>
  <c r="K22" i="5"/>
  <c r="G22" i="5"/>
  <c r="F22" i="5"/>
  <c r="P21" i="5"/>
  <c r="K21" i="5"/>
  <c r="G21" i="5"/>
  <c r="F21" i="5"/>
  <c r="P20" i="5"/>
  <c r="K20" i="5"/>
  <c r="G20" i="5"/>
  <c r="F20" i="5"/>
  <c r="P19" i="5"/>
  <c r="K19" i="5"/>
  <c r="G19" i="5"/>
  <c r="F19" i="5"/>
  <c r="P18" i="5"/>
  <c r="K18" i="5"/>
  <c r="G18" i="5"/>
  <c r="F18" i="5"/>
  <c r="P17" i="5"/>
  <c r="K17" i="5"/>
  <c r="G17" i="5"/>
  <c r="F17" i="5"/>
  <c r="P16" i="5"/>
  <c r="K16" i="5"/>
  <c r="G16" i="5"/>
  <c r="F16" i="5"/>
  <c r="P15" i="5"/>
  <c r="K15" i="5"/>
  <c r="G15" i="5"/>
  <c r="F15" i="5"/>
  <c r="P14" i="5"/>
  <c r="K14" i="5"/>
  <c r="G14" i="5"/>
  <c r="F14" i="5"/>
  <c r="P13" i="5"/>
  <c r="K13" i="5"/>
  <c r="G13" i="5"/>
  <c r="F13" i="5"/>
  <c r="P12" i="5"/>
  <c r="K12" i="5"/>
  <c r="G12" i="5"/>
  <c r="F12" i="5"/>
  <c r="G11" i="5"/>
  <c r="F11" i="5"/>
  <c r="P10" i="5"/>
  <c r="K10" i="5"/>
  <c r="F10" i="5"/>
  <c r="P9" i="5"/>
  <c r="K9" i="5"/>
  <c r="G9" i="5"/>
  <c r="F9" i="5"/>
  <c r="G8" i="5"/>
  <c r="F8" i="5"/>
  <c r="P7" i="5"/>
  <c r="K7" i="5"/>
  <c r="G7" i="5"/>
  <c r="F7" i="5"/>
  <c r="P6" i="5"/>
  <c r="K6" i="5"/>
  <c r="F6" i="5"/>
  <c r="L55" i="4"/>
  <c r="K55" i="4"/>
  <c r="H55" i="4"/>
  <c r="G55" i="4"/>
  <c r="L54" i="4"/>
  <c r="K54" i="4"/>
  <c r="H54" i="4"/>
  <c r="G54" i="4"/>
  <c r="L53" i="4"/>
  <c r="K53" i="4"/>
  <c r="H53" i="4"/>
  <c r="G53" i="4"/>
  <c r="L52" i="4"/>
  <c r="K52" i="4"/>
  <c r="H52" i="4"/>
  <c r="G52" i="4"/>
  <c r="L51" i="4"/>
  <c r="K51" i="4"/>
  <c r="H51" i="4"/>
  <c r="G51" i="4"/>
  <c r="L50" i="4"/>
  <c r="K50" i="4"/>
  <c r="H50" i="4"/>
  <c r="G50" i="4"/>
  <c r="L49" i="4"/>
  <c r="K49" i="4"/>
  <c r="H49" i="4"/>
  <c r="G49" i="4"/>
  <c r="L48" i="4"/>
  <c r="K48" i="4"/>
  <c r="H48" i="4"/>
  <c r="G48" i="4"/>
  <c r="L47" i="4"/>
  <c r="K47" i="4"/>
  <c r="H47" i="4"/>
  <c r="G47" i="4"/>
  <c r="L46" i="4"/>
  <c r="K46" i="4"/>
  <c r="H46" i="4"/>
  <c r="G46" i="4"/>
  <c r="L45" i="4"/>
  <c r="K45" i="4"/>
  <c r="H45" i="4"/>
  <c r="G45" i="4"/>
  <c r="L44" i="4"/>
  <c r="K44" i="4"/>
  <c r="H44" i="4"/>
  <c r="G44" i="4"/>
  <c r="L43" i="4"/>
  <c r="K43" i="4"/>
  <c r="H43" i="4"/>
  <c r="G43" i="4"/>
  <c r="L42" i="4"/>
  <c r="K42" i="4"/>
  <c r="H42" i="4"/>
  <c r="G42" i="4"/>
  <c r="L41" i="4"/>
  <c r="K41" i="4"/>
  <c r="H41" i="4"/>
  <c r="G41" i="4"/>
  <c r="L40" i="4"/>
  <c r="K40" i="4"/>
  <c r="H40" i="4"/>
  <c r="G40" i="4"/>
  <c r="L39" i="4"/>
  <c r="K39" i="4"/>
  <c r="H39" i="4"/>
  <c r="G39" i="4"/>
  <c r="L38" i="4"/>
  <c r="K38" i="4"/>
  <c r="H38" i="4"/>
  <c r="G38" i="4"/>
  <c r="L37" i="4"/>
  <c r="K37" i="4"/>
  <c r="H37" i="4"/>
  <c r="G37" i="4"/>
  <c r="L36" i="4"/>
  <c r="K36" i="4"/>
  <c r="H36" i="4"/>
  <c r="G36" i="4"/>
  <c r="L35" i="4"/>
  <c r="K35" i="4"/>
  <c r="H35" i="4"/>
  <c r="G35" i="4"/>
  <c r="L34" i="4"/>
  <c r="K34" i="4"/>
  <c r="H34" i="4"/>
  <c r="G34" i="4"/>
  <c r="L33" i="4"/>
  <c r="K33" i="4"/>
  <c r="H33" i="4"/>
  <c r="G33" i="4"/>
  <c r="L32" i="4"/>
  <c r="K32" i="4"/>
  <c r="H32" i="4"/>
  <c r="G32" i="4"/>
  <c r="L31" i="4"/>
  <c r="K31" i="4"/>
  <c r="H31" i="4"/>
  <c r="G31" i="4"/>
  <c r="L30" i="4"/>
  <c r="K30" i="4"/>
  <c r="H30" i="4"/>
  <c r="G30" i="4"/>
  <c r="L29" i="4"/>
  <c r="K29" i="4"/>
  <c r="H29" i="4"/>
  <c r="G29" i="4"/>
  <c r="L28" i="4"/>
  <c r="K28" i="4"/>
  <c r="H28" i="4"/>
  <c r="G28" i="4"/>
  <c r="L27" i="4"/>
  <c r="K27" i="4"/>
  <c r="H27" i="4"/>
  <c r="G27" i="4"/>
  <c r="L26" i="4"/>
  <c r="K26" i="4"/>
  <c r="H26" i="4"/>
  <c r="G26" i="4"/>
  <c r="L25" i="4"/>
  <c r="K25" i="4"/>
  <c r="H25" i="4"/>
  <c r="G25" i="4"/>
  <c r="L24" i="4"/>
  <c r="K24" i="4"/>
  <c r="H24" i="4"/>
  <c r="G24" i="4"/>
  <c r="L23" i="4"/>
  <c r="K23" i="4"/>
  <c r="H23" i="4"/>
  <c r="G23" i="4"/>
  <c r="L22" i="4"/>
  <c r="K22" i="4"/>
  <c r="H22" i="4"/>
  <c r="G22" i="4"/>
  <c r="L21" i="4"/>
  <c r="K21" i="4"/>
  <c r="H21" i="4"/>
  <c r="G21" i="4"/>
  <c r="L20" i="4"/>
  <c r="K20" i="4"/>
  <c r="H20" i="4"/>
  <c r="G20" i="4"/>
  <c r="L19" i="4"/>
  <c r="K19" i="4"/>
  <c r="H19" i="4"/>
  <c r="G19" i="4"/>
  <c r="L18" i="4"/>
  <c r="K18" i="4"/>
  <c r="H18" i="4"/>
  <c r="G18" i="4"/>
  <c r="L17" i="4"/>
  <c r="K17" i="4"/>
  <c r="H17" i="4"/>
  <c r="G17" i="4"/>
  <c r="L16" i="4"/>
  <c r="K16" i="4"/>
  <c r="H16" i="4"/>
  <c r="G16" i="4"/>
  <c r="L15" i="4"/>
  <c r="K15" i="4"/>
  <c r="H15" i="4"/>
  <c r="G15" i="4"/>
  <c r="L14" i="4"/>
  <c r="K14" i="4"/>
  <c r="H14" i="4"/>
  <c r="G14" i="4"/>
  <c r="L13" i="4"/>
  <c r="K13" i="4"/>
  <c r="H13" i="4"/>
  <c r="G13" i="4"/>
  <c r="L12" i="4"/>
  <c r="K12" i="4"/>
  <c r="H12" i="4"/>
  <c r="G12" i="4"/>
  <c r="L11" i="4"/>
  <c r="K11" i="4"/>
  <c r="H11" i="4"/>
  <c r="G11" i="4"/>
  <c r="K10" i="4"/>
  <c r="G10" i="4"/>
  <c r="L9" i="4"/>
  <c r="K9" i="4"/>
  <c r="H9" i="4"/>
  <c r="G9" i="4"/>
  <c r="L8" i="4"/>
  <c r="K8" i="4"/>
  <c r="H8" i="4"/>
  <c r="G8" i="4"/>
  <c r="O31" i="3"/>
  <c r="L31" i="3"/>
  <c r="K31" i="3"/>
  <c r="H31" i="3"/>
  <c r="G31" i="3"/>
  <c r="O30" i="3"/>
  <c r="L30" i="3"/>
  <c r="K30" i="3"/>
  <c r="H30" i="3"/>
  <c r="G30" i="3"/>
  <c r="O29" i="3"/>
  <c r="L29" i="3"/>
  <c r="K29" i="3"/>
  <c r="H29" i="3"/>
  <c r="G29" i="3"/>
  <c r="O28" i="3"/>
  <c r="L28" i="3"/>
  <c r="K28" i="3"/>
  <c r="H28" i="3"/>
  <c r="G28" i="3"/>
  <c r="O27" i="3"/>
  <c r="L27" i="3"/>
  <c r="K27" i="3"/>
  <c r="H27" i="3"/>
  <c r="G27" i="3"/>
  <c r="O26" i="3"/>
  <c r="L26" i="3"/>
  <c r="K26" i="3"/>
  <c r="H26" i="3"/>
  <c r="G26" i="3"/>
  <c r="O25" i="3"/>
  <c r="L25" i="3"/>
  <c r="K25" i="3"/>
  <c r="H25" i="3"/>
  <c r="G25" i="3"/>
  <c r="O24" i="3"/>
  <c r="L24" i="3"/>
  <c r="K24" i="3"/>
  <c r="H24" i="3"/>
  <c r="G24" i="3"/>
  <c r="O23" i="3"/>
  <c r="L23" i="3"/>
  <c r="K23" i="3"/>
  <c r="H23" i="3"/>
  <c r="G23" i="3"/>
  <c r="O22" i="3"/>
  <c r="L22" i="3"/>
  <c r="K22" i="3"/>
  <c r="H22" i="3"/>
  <c r="G22" i="3"/>
  <c r="O21" i="3"/>
  <c r="L21" i="3"/>
  <c r="K21" i="3"/>
  <c r="H21" i="3"/>
  <c r="G21" i="3"/>
  <c r="O20" i="3"/>
  <c r="L20" i="3"/>
  <c r="K20" i="3"/>
  <c r="H20" i="3"/>
  <c r="G20" i="3"/>
  <c r="L19" i="3"/>
  <c r="K19" i="3"/>
  <c r="H19" i="3"/>
  <c r="G19" i="3"/>
  <c r="O18" i="3"/>
  <c r="L18" i="3"/>
  <c r="K18" i="3"/>
  <c r="H18" i="3"/>
  <c r="G18" i="3"/>
  <c r="O17" i="3"/>
  <c r="L17" i="3"/>
  <c r="K17" i="3"/>
  <c r="H17" i="3"/>
  <c r="G17" i="3"/>
  <c r="O16" i="3"/>
  <c r="L16" i="3"/>
  <c r="K16" i="3"/>
  <c r="H16" i="3"/>
  <c r="G16" i="3"/>
  <c r="O15" i="3"/>
  <c r="L15" i="3"/>
  <c r="K15" i="3"/>
  <c r="H15" i="3"/>
  <c r="G15" i="3"/>
  <c r="O14" i="3"/>
  <c r="L14" i="3"/>
  <c r="K14" i="3"/>
  <c r="H14" i="3"/>
  <c r="G14" i="3"/>
  <c r="O13" i="3"/>
  <c r="L13" i="3"/>
  <c r="K13" i="3"/>
  <c r="H13" i="3"/>
  <c r="G13" i="3"/>
  <c r="O12" i="3"/>
  <c r="L12" i="3"/>
  <c r="K12" i="3"/>
  <c r="H12" i="3"/>
  <c r="G12" i="3"/>
  <c r="O11" i="3"/>
  <c r="L11" i="3"/>
  <c r="K11" i="3"/>
  <c r="G11" i="3"/>
  <c r="O10" i="3"/>
  <c r="L10" i="3"/>
  <c r="K10" i="3"/>
  <c r="H10" i="3"/>
  <c r="G10" i="3"/>
  <c r="O9" i="3"/>
  <c r="K9" i="3"/>
  <c r="H9" i="3"/>
  <c r="G9" i="3"/>
  <c r="O8" i="3"/>
  <c r="L8" i="3"/>
  <c r="K8" i="3"/>
  <c r="H8" i="3"/>
  <c r="G8" i="3"/>
  <c r="O7" i="3"/>
  <c r="K7" i="3"/>
  <c r="H7" i="3"/>
  <c r="G7" i="3"/>
  <c r="J12" i="2"/>
  <c r="I12" i="2"/>
  <c r="I11" i="2"/>
  <c r="I10" i="2"/>
  <c r="J9" i="2"/>
  <c r="I9" i="2"/>
  <c r="I8" i="2"/>
  <c r="I7" i="2"/>
  <c r="N12" i="1"/>
  <c r="N7" i="1"/>
  <c r="N6" i="1"/>
</calcChain>
</file>

<file path=xl/sharedStrings.xml><?xml version="1.0" encoding="utf-8"?>
<sst xmlns="http://schemas.openxmlformats.org/spreadsheetml/2006/main" count="324" uniqueCount="169">
  <si>
    <t>美波町</t>
    <rPh sb="0" eb="2">
      <t>ミナミ</t>
    </rPh>
    <rPh sb="2" eb="3">
      <t>チョウ</t>
    </rPh>
    <phoneticPr fontId="2"/>
  </si>
  <si>
    <t>産業大分類</t>
    <rPh sb="0" eb="2">
      <t>サンギョウ</t>
    </rPh>
    <rPh sb="2" eb="5">
      <t>ダイブンルイ</t>
    </rPh>
    <phoneticPr fontId="2"/>
  </si>
  <si>
    <t>増減率
（％）</t>
    <rPh sb="0" eb="3">
      <t>ゾウゲンリツ</t>
    </rPh>
    <phoneticPr fontId="2"/>
  </si>
  <si>
    <t>那賀町</t>
    <rPh sb="0" eb="3">
      <t>ナカチョウ</t>
    </rPh>
    <phoneticPr fontId="2"/>
  </si>
  <si>
    <t>１事業所当たり
 従業者数（人）</t>
    <rPh sb="1" eb="4">
      <t>ジギョウショ</t>
    </rPh>
    <rPh sb="4" eb="5">
      <t>ア</t>
    </rPh>
    <rPh sb="9" eb="12">
      <t>ジュウギョウシャ</t>
    </rPh>
    <rPh sb="12" eb="13">
      <t>スウ</t>
    </rPh>
    <rPh sb="14" eb="15">
      <t>ニン</t>
    </rPh>
    <phoneticPr fontId="2"/>
  </si>
  <si>
    <t xml:space="preserve"> 　　会社</t>
    <rPh sb="3" eb="5">
      <t>カイシャ</t>
    </rPh>
    <phoneticPr fontId="2"/>
  </si>
  <si>
    <t>鉱業，採石業，砂利採取業</t>
    <rPh sb="3" eb="5">
      <t>サイセキ</t>
    </rPh>
    <rPh sb="5" eb="6">
      <t>ギョウ</t>
    </rPh>
    <rPh sb="7" eb="9">
      <t>ジャリ</t>
    </rPh>
    <rPh sb="9" eb="11">
      <t>サイシュ</t>
    </rPh>
    <rPh sb="11" eb="12">
      <t>ギョウ</t>
    </rPh>
    <phoneticPr fontId="2"/>
  </si>
  <si>
    <t>電気・ガス・熱供給・水道業</t>
  </si>
  <si>
    <t xml:space="preserve"> 　法人でない団体</t>
    <rPh sb="2" eb="4">
      <t>ホウジン</t>
    </rPh>
    <rPh sb="7" eb="9">
      <t>ダンタイ</t>
    </rPh>
    <phoneticPr fontId="2"/>
  </si>
  <si>
    <t>阿南市</t>
    <rPh sb="0" eb="3">
      <t>アナンシ</t>
    </rPh>
    <phoneticPr fontId="2"/>
  </si>
  <si>
    <t>建設業</t>
  </si>
  <si>
    <t>勝浦町</t>
    <rPh sb="0" eb="3">
      <t>カツウラチョウ</t>
    </rPh>
    <phoneticPr fontId="2"/>
  </si>
  <si>
    <t>製造業</t>
  </si>
  <si>
    <t>情報通信業</t>
  </si>
  <si>
    <t>牟岐町</t>
    <rPh sb="0" eb="3">
      <t>ムギチョウ</t>
    </rPh>
    <phoneticPr fontId="2"/>
  </si>
  <si>
    <t>運輸業，郵便業</t>
    <rPh sb="4" eb="6">
      <t>ユウビン</t>
    </rPh>
    <rPh sb="6" eb="7">
      <t>ギョウ</t>
    </rPh>
    <phoneticPr fontId="2"/>
  </si>
  <si>
    <t>沖縄県</t>
  </si>
  <si>
    <t>卸売業，小売業</t>
    <rPh sb="2" eb="3">
      <t>ギョウ</t>
    </rPh>
    <phoneticPr fontId="2"/>
  </si>
  <si>
    <t>金融業，保険業</t>
    <rPh sb="2" eb="3">
      <t>ギョウ</t>
    </rPh>
    <phoneticPr fontId="2"/>
  </si>
  <si>
    <t>東京都</t>
  </si>
  <si>
    <t>不動産業，物品賃貸業</t>
    <rPh sb="5" eb="7">
      <t>ブッピン</t>
    </rPh>
    <rPh sb="7" eb="9">
      <t>チンタイ</t>
    </rPh>
    <rPh sb="9" eb="10">
      <t>ギョウ</t>
    </rPh>
    <phoneticPr fontId="2"/>
  </si>
  <si>
    <t>佐那河内村</t>
    <rPh sb="0" eb="5">
      <t>サナゴウチソン</t>
    </rPh>
    <phoneticPr fontId="2"/>
  </si>
  <si>
    <t>合計</t>
    <rPh sb="0" eb="2">
      <t>ゴウケイ</t>
    </rPh>
    <phoneticPr fontId="2"/>
  </si>
  <si>
    <t>学術研究，専門・技術サービス業</t>
    <rPh sb="0" eb="2">
      <t>ガクジュツ</t>
    </rPh>
    <rPh sb="2" eb="4">
      <t>ケンキュウ</t>
    </rPh>
    <rPh sb="5" eb="7">
      <t>センモン</t>
    </rPh>
    <rPh sb="8" eb="10">
      <t>ギジュツ</t>
    </rPh>
    <rPh sb="14" eb="15">
      <t>ギョウ</t>
    </rPh>
    <phoneticPr fontId="2"/>
  </si>
  <si>
    <t>合計に
占める
割合
（％）</t>
    <rPh sb="0" eb="2">
      <t>ゴウケイ</t>
    </rPh>
    <rPh sb="4" eb="5">
      <t>シ</t>
    </rPh>
    <rPh sb="8" eb="10">
      <t>ワリアイ</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</si>
  <si>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</si>
  <si>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</si>
  <si>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美馬市</t>
    <rPh sb="0" eb="3">
      <t>ミマシ</t>
    </rPh>
    <phoneticPr fontId="2"/>
  </si>
  <si>
    <t>教育，学習支援業</t>
    <rPh sb="0" eb="2">
      <t>キョウイク</t>
    </rPh>
    <rPh sb="3" eb="5">
      <t>ガクシュウ</t>
    </rPh>
    <rPh sb="5" eb="7">
      <t>シエン</t>
    </rPh>
    <rPh sb="7" eb="8">
      <t>ギョウ</t>
    </rPh>
    <phoneticPr fontId="2"/>
  </si>
  <si>
    <t>鳴門市</t>
    <rPh sb="0" eb="3">
      <t>ナルトシ</t>
    </rPh>
    <phoneticPr fontId="2"/>
  </si>
  <si>
    <t>医療，福祉</t>
    <rPh sb="0" eb="2">
      <t>イリョウ</t>
    </rPh>
    <rPh sb="3" eb="5">
      <t>フクシ</t>
    </rPh>
    <phoneticPr fontId="2"/>
  </si>
  <si>
    <t>複合サービス事業</t>
    <rPh sb="0" eb="2">
      <t>フクゴウ</t>
    </rPh>
    <rPh sb="6" eb="8">
      <t>ジギョウ</t>
    </rPh>
    <phoneticPr fontId="2"/>
  </si>
  <si>
    <t>海陽町</t>
    <rPh sb="0" eb="3">
      <t>カイヨウチョウ</t>
    </rPh>
    <phoneticPr fontId="2"/>
  </si>
  <si>
    <t>サービス業（他に分類されないもの）</t>
  </si>
  <si>
    <t>農林漁業（個人経営を除く）</t>
    <rPh sb="0" eb="2">
      <t>ノウリン</t>
    </rPh>
    <rPh sb="2" eb="4">
      <t>ギョギョウ</t>
    </rPh>
    <rPh sb="5" eb="7">
      <t>コジン</t>
    </rPh>
    <rPh sb="7" eb="9">
      <t>ケイエイ</t>
    </rPh>
    <rPh sb="10" eb="11">
      <t>ノゾ</t>
    </rPh>
    <phoneticPr fontId="2"/>
  </si>
  <si>
    <t>吉野川市</t>
    <rPh sb="0" eb="4">
      <t>ヨシノガワシ</t>
    </rPh>
    <phoneticPr fontId="2"/>
  </si>
  <si>
    <t>全体に
占める
割合
（％）</t>
    <rPh sb="0" eb="2">
      <t>ゼンタイ</t>
    </rPh>
    <rPh sb="4" eb="5">
      <t>シ</t>
    </rPh>
    <rPh sb="8" eb="10">
      <t>ワリアイ</t>
    </rPh>
    <phoneticPr fontId="2"/>
  </si>
  <si>
    <t>滋賀県</t>
  </si>
  <si>
    <t>増減</t>
    <rPh sb="0" eb="2">
      <t>ゾウゲン</t>
    </rPh>
    <phoneticPr fontId="2"/>
  </si>
  <si>
    <t>岩手県</t>
  </si>
  <si>
    <t>１事業所当たり
従業者数（人）</t>
    <rPh sb="1" eb="4">
      <t>ジギョウショ</t>
    </rPh>
    <rPh sb="4" eb="5">
      <t>ア</t>
    </rPh>
    <rPh sb="8" eb="11">
      <t>ジュウギョウシャ</t>
    </rPh>
    <rPh sb="11" eb="12">
      <t>スウ</t>
    </rPh>
    <rPh sb="13" eb="14">
      <t>ニン</t>
    </rPh>
    <phoneticPr fontId="2"/>
  </si>
  <si>
    <t>経営組織</t>
    <rPh sb="0" eb="2">
      <t>ケイエイ</t>
    </rPh>
    <rPh sb="2" eb="4">
      <t>ソシキ</t>
    </rPh>
    <phoneticPr fontId="2"/>
  </si>
  <si>
    <t>佐賀県</t>
  </si>
  <si>
    <t>市　町　村</t>
    <rPh sb="0" eb="1">
      <t>シ</t>
    </rPh>
    <rPh sb="2" eb="3">
      <t>マチ</t>
    </rPh>
    <rPh sb="4" eb="5">
      <t>ムラ</t>
    </rPh>
    <phoneticPr fontId="2"/>
  </si>
  <si>
    <t xml:space="preserve"> 総数（公務を除く）</t>
    <rPh sb="1" eb="2">
      <t>フサ</t>
    </rPh>
    <rPh sb="2" eb="3">
      <t>カズ</t>
    </rPh>
    <rPh sb="4" eb="6">
      <t>コウム</t>
    </rPh>
    <rPh sb="7" eb="8">
      <t>ノゾ</t>
    </rPh>
    <phoneticPr fontId="2"/>
  </si>
  <si>
    <t>徳島市</t>
    <rPh sb="0" eb="3">
      <t>トクシマシ</t>
    </rPh>
    <phoneticPr fontId="2"/>
  </si>
  <si>
    <t xml:space="preserve"> 　うち個人経営</t>
    <rPh sb="4" eb="6">
      <t>コジン</t>
    </rPh>
    <rPh sb="6" eb="8">
      <t>ケイエイ</t>
    </rPh>
    <phoneticPr fontId="2"/>
  </si>
  <si>
    <t>全国に
占める
割合
（％）</t>
    <rPh sb="0" eb="2">
      <t>ゼンコク</t>
    </rPh>
    <rPh sb="4" eb="5">
      <t>シ</t>
    </rPh>
    <rPh sb="8" eb="10">
      <t>ワリアイ</t>
    </rPh>
    <phoneticPr fontId="2"/>
  </si>
  <si>
    <t xml:space="preserve"> 　うち法人</t>
    <rPh sb="4" eb="6">
      <t>ホウジン</t>
    </rPh>
    <phoneticPr fontId="2"/>
  </si>
  <si>
    <t>　　 会社以外の法人</t>
    <rPh sb="3" eb="5">
      <t>カイシャ</t>
    </rPh>
    <rPh sb="5" eb="7">
      <t>イガイ</t>
    </rPh>
    <rPh sb="8" eb="10">
      <t>ホウジン</t>
    </rPh>
    <phoneticPr fontId="2"/>
  </si>
  <si>
    <t>石井町</t>
    <rPh sb="0" eb="3">
      <t>イシイチョウ</t>
    </rPh>
    <phoneticPr fontId="2"/>
  </si>
  <si>
    <t>県に占める
割合
（％）</t>
    <rPh sb="0" eb="1">
      <t>ケン</t>
    </rPh>
    <rPh sb="2" eb="3">
      <t>シ</t>
    </rPh>
    <rPh sb="6" eb="8">
      <t>ワリアイ</t>
    </rPh>
    <phoneticPr fontId="2"/>
  </si>
  <si>
    <t>県計</t>
    <rPh sb="0" eb="1">
      <t>ケン</t>
    </rPh>
    <rPh sb="1" eb="2">
      <t>ケイ</t>
    </rPh>
    <phoneticPr fontId="2"/>
  </si>
  <si>
    <t>小松島市</t>
    <rPh sb="0" eb="4">
      <t>コマツシマシ</t>
    </rPh>
    <phoneticPr fontId="2"/>
  </si>
  <si>
    <t>阿波市</t>
    <rPh sb="0" eb="3">
      <t>アワシ</t>
    </rPh>
    <phoneticPr fontId="2"/>
  </si>
  <si>
    <t>三好市</t>
    <rPh sb="0" eb="3">
      <t>ミヨシシ</t>
    </rPh>
    <phoneticPr fontId="2"/>
  </si>
  <si>
    <t>上勝町</t>
    <rPh sb="0" eb="3">
      <t>カミカツチョウ</t>
    </rPh>
    <phoneticPr fontId="2"/>
  </si>
  <si>
    <t>神山町</t>
    <rPh sb="0" eb="2">
      <t>カミヤマ</t>
    </rPh>
    <rPh sb="2" eb="3">
      <t>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</si>
  <si>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</si>
  <si>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</si>
  <si>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</si>
  <si>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</si>
  <si>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広島県</t>
  </si>
  <si>
    <t>上板町</t>
    <rPh sb="0" eb="3">
      <t>カミイタチョウ</t>
    </rPh>
    <phoneticPr fontId="2"/>
  </si>
  <si>
    <t>つるぎ町</t>
    <rPh sb="3" eb="4">
      <t>チョウ</t>
    </rPh>
    <phoneticPr fontId="2"/>
  </si>
  <si>
    <t>東みよし町</t>
    <rPh sb="0" eb="1">
      <t>ヒガシ</t>
    </rPh>
    <rPh sb="4" eb="5">
      <t>チョウ</t>
    </rPh>
    <phoneticPr fontId="2"/>
  </si>
  <si>
    <t>注：「従業者数」及び「１事業所当たり従業者数」は必要な事項の数値が得られた事業所を対象として集計した。</t>
    <rPh sb="0" eb="1">
      <t>チュウ</t>
    </rPh>
    <rPh sb="3" eb="6">
      <t>ジュウギョウシャ</t>
    </rPh>
    <rPh sb="6" eb="7">
      <t>スウ</t>
    </rPh>
    <rPh sb="8" eb="9">
      <t>オヨ</t>
    </rPh>
    <rPh sb="12" eb="15">
      <t>ジギョウショ</t>
    </rPh>
    <rPh sb="15" eb="16">
      <t>ア</t>
    </rPh>
    <rPh sb="18" eb="21">
      <t>ジュウギョウシャ</t>
    </rPh>
    <rPh sb="21" eb="22">
      <t>スウ</t>
    </rPh>
    <rPh sb="24" eb="26">
      <t>ヒツヨウ</t>
    </rPh>
    <rPh sb="27" eb="29">
      <t>ジコウ</t>
    </rPh>
    <rPh sb="30" eb="32">
      <t>スウチ</t>
    </rPh>
    <rPh sb="33" eb="34">
      <t>エ</t>
    </rPh>
    <rPh sb="37" eb="40">
      <t>ジギョウショ</t>
    </rPh>
    <rPh sb="41" eb="43">
      <t>タイショウ</t>
    </rPh>
    <rPh sb="46" eb="48">
      <t>シュウケイ</t>
    </rPh>
    <phoneticPr fontId="2"/>
  </si>
  <si>
    <t>都道府県</t>
    <rPh sb="0" eb="4">
      <t>トドウフケン</t>
    </rPh>
    <phoneticPr fontId="2"/>
  </si>
  <si>
    <t>全国</t>
    <rPh sb="0" eb="2">
      <t>ゼンコク</t>
    </rPh>
    <phoneticPr fontId="2"/>
  </si>
  <si>
    <t>北海道</t>
  </si>
  <si>
    <t>青森県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</si>
  <si>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</si>
  <si>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</si>
  <si>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</si>
  <si>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</si>
  <si>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</si>
  <si>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</si>
  <si>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</si>
  <si>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</si>
  <si>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</si>
  <si>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</si>
  <si>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</si>
  <si>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</si>
  <si>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</si>
  <si>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</si>
  <si>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</si>
  <si>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</si>
  <si>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</si>
  <si>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</si>
  <si>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和歌山県</t>
  </si>
  <si>
    <t>愛知県</t>
  </si>
  <si>
    <t>三重県</t>
  </si>
  <si>
    <t>京都府</t>
  </si>
  <si>
    <t>大阪府</t>
  </si>
  <si>
    <t>兵庫県</t>
  </si>
  <si>
    <t>奈良県</t>
  </si>
  <si>
    <t>鳥取県</t>
  </si>
  <si>
    <t>島根県</t>
  </si>
  <si>
    <t>岡山県</t>
  </si>
  <si>
    <t>山口県</t>
  </si>
  <si>
    <t>徳島県</t>
  </si>
  <si>
    <t>香川県</t>
  </si>
  <si>
    <t>愛媛県</t>
  </si>
  <si>
    <t>高知県</t>
  </si>
  <si>
    <t>福岡県</t>
  </si>
  <si>
    <t>長崎県</t>
  </si>
  <si>
    <t>熊本県</t>
  </si>
  <si>
    <t>大分県</t>
  </si>
  <si>
    <t>宮崎県</t>
  </si>
  <si>
    <t>鹿児島県</t>
  </si>
  <si>
    <t>合計に
占める
割合
（％）</t>
    <rPh sb="4" eb="5">
      <t>シ</t>
    </rPh>
    <rPh sb="8" eb="10">
      <t>ワリアイ</t>
    </rPh>
    <phoneticPr fontId="2"/>
  </si>
  <si>
    <t>　　費用総額＝売上原価＋販売費及び一般管理費</t>
    <rPh sb="2" eb="4">
      <t>ヒヨウ</t>
    </rPh>
    <rPh sb="4" eb="6">
      <t>ソウガク</t>
    </rPh>
    <rPh sb="7" eb="9">
      <t>ウリアゲ</t>
    </rPh>
    <rPh sb="9" eb="11">
      <t>ゲンカ</t>
    </rPh>
    <rPh sb="12" eb="15">
      <t>ハンバイヒ</t>
    </rPh>
    <rPh sb="15" eb="16">
      <t>オヨ</t>
    </rPh>
    <rPh sb="17" eb="19">
      <t>イッパン</t>
    </rPh>
    <rPh sb="19" eb="22">
      <t>カンリヒ</t>
    </rPh>
    <phoneticPr fontId="2"/>
  </si>
  <si>
    <t>...</t>
  </si>
  <si>
    <t>X</t>
  </si>
  <si>
    <t>従業者数（人）</t>
    <rPh sb="0" eb="3">
      <t>ジュウギョウシャ</t>
    </rPh>
    <rPh sb="3" eb="4">
      <t>スウ</t>
    </rPh>
    <rPh sb="5" eb="6">
      <t>ニン</t>
    </rPh>
    <phoneticPr fontId="2"/>
  </si>
  <si>
    <t>X</t>
    <phoneticPr fontId="2"/>
  </si>
  <si>
    <t>X</t>
    <phoneticPr fontId="2"/>
  </si>
  <si>
    <t>X</t>
    <phoneticPr fontId="2"/>
  </si>
  <si>
    <t>R3年</t>
    <rPh sb="2" eb="3">
      <t>ネン</t>
    </rPh>
    <phoneticPr fontId="2"/>
  </si>
  <si>
    <t>R3年</t>
    <phoneticPr fontId="2"/>
  </si>
  <si>
    <t>純付加価値額（百万円）</t>
    <rPh sb="0" eb="1">
      <t>ジュン</t>
    </rPh>
    <rPh sb="1" eb="3">
      <t>フカ</t>
    </rPh>
    <rPh sb="3" eb="5">
      <t>カチ</t>
    </rPh>
    <rPh sb="5" eb="6">
      <t>ガク</t>
    </rPh>
    <phoneticPr fontId="2"/>
  </si>
  <si>
    <t>企業等数</t>
    <rPh sb="0" eb="2">
      <t>キギョウ</t>
    </rPh>
    <rPh sb="2" eb="3">
      <t>トウ</t>
    </rPh>
    <rPh sb="3" eb="4">
      <t>スウ</t>
    </rPh>
    <phoneticPr fontId="2"/>
  </si>
  <si>
    <t>民営事業所数</t>
    <rPh sb="0" eb="2">
      <t>ミンエイ</t>
    </rPh>
    <rPh sb="2" eb="5">
      <t>ジギョウショ</t>
    </rPh>
    <rPh sb="5" eb="6">
      <t>スウ</t>
    </rPh>
    <phoneticPr fontId="2"/>
  </si>
  <si>
    <t>表２　経営組織別民営事業所数及び従業者数</t>
    <rPh sb="0" eb="1">
      <t>ヒョウ</t>
    </rPh>
    <rPh sb="3" eb="5">
      <t>ケイエイ</t>
    </rPh>
    <rPh sb="5" eb="7">
      <t>ソシキ</t>
    </rPh>
    <rPh sb="7" eb="8">
      <t>ベツ</t>
    </rPh>
    <rPh sb="8" eb="10">
      <t>ミンエイ</t>
    </rPh>
    <rPh sb="10" eb="13">
      <t>ジギョウショ</t>
    </rPh>
    <rPh sb="13" eb="14">
      <t>スウ</t>
    </rPh>
    <rPh sb="14" eb="15">
      <t>オヨ</t>
    </rPh>
    <rPh sb="16" eb="19">
      <t>ジュウギョウシャ</t>
    </rPh>
    <rPh sb="19" eb="20">
      <t>スウ</t>
    </rPh>
    <phoneticPr fontId="2"/>
  </si>
  <si>
    <t>　注：経営組織別の「民営事業所数」及び「従業者数」は必要な事項の数値が得られた事業所を対象として集計した。</t>
    <rPh sb="1" eb="2">
      <t>チュウ</t>
    </rPh>
    <rPh sb="3" eb="5">
      <t>ケイエイ</t>
    </rPh>
    <rPh sb="5" eb="8">
      <t>ソシキベツ</t>
    </rPh>
    <rPh sb="10" eb="12">
      <t>ミンエイ</t>
    </rPh>
    <rPh sb="12" eb="15">
      <t>ジギョウショ</t>
    </rPh>
    <rPh sb="15" eb="16">
      <t>スウ</t>
    </rPh>
    <rPh sb="17" eb="18">
      <t>オヨ</t>
    </rPh>
    <rPh sb="20" eb="23">
      <t>ジュウギョウシャ</t>
    </rPh>
    <rPh sb="23" eb="24">
      <t>スウ</t>
    </rPh>
    <rPh sb="26" eb="28">
      <t>ヒツヨウ</t>
    </rPh>
    <rPh sb="29" eb="31">
      <t>ジコウ</t>
    </rPh>
    <rPh sb="32" eb="34">
      <t>スウチ</t>
    </rPh>
    <rPh sb="35" eb="36">
      <t>エ</t>
    </rPh>
    <rPh sb="39" eb="42">
      <t>ジギョウショ</t>
    </rPh>
    <rPh sb="43" eb="45">
      <t>タイショウ</t>
    </rPh>
    <rPh sb="48" eb="50">
      <t>シュウケイ</t>
    </rPh>
    <phoneticPr fontId="2"/>
  </si>
  <si>
    <t>表４　都道府県別民営事業所数及び従業者数</t>
    <rPh sb="0" eb="1">
      <t>ヒョウ</t>
    </rPh>
    <rPh sb="3" eb="7">
      <t>トドウフケン</t>
    </rPh>
    <rPh sb="7" eb="8">
      <t>ベツ</t>
    </rPh>
    <rPh sb="8" eb="10">
      <t>ミンエイ</t>
    </rPh>
    <rPh sb="10" eb="13">
      <t>ジギョウショ</t>
    </rPh>
    <rPh sb="13" eb="14">
      <t>スウ</t>
    </rPh>
    <rPh sb="14" eb="15">
      <t>オヨ</t>
    </rPh>
    <rPh sb="16" eb="17">
      <t>ジュウ</t>
    </rPh>
    <rPh sb="17" eb="20">
      <t>ギョウシャスウ</t>
    </rPh>
    <phoneticPr fontId="2"/>
  </si>
  <si>
    <t>表３　市町村別民営事業所数及び従業者数</t>
    <rPh sb="0" eb="1">
      <t>ヒョウ</t>
    </rPh>
    <rPh sb="3" eb="5">
      <t>シチョウ</t>
    </rPh>
    <rPh sb="5" eb="6">
      <t>ソン</t>
    </rPh>
    <rPh sb="6" eb="7">
      <t>ベツ</t>
    </rPh>
    <rPh sb="7" eb="9">
      <t>ミンエイ</t>
    </rPh>
    <rPh sb="9" eb="12">
      <t>ジギョウショ</t>
    </rPh>
    <rPh sb="12" eb="13">
      <t>スウ</t>
    </rPh>
    <rPh sb="13" eb="14">
      <t>オヨ</t>
    </rPh>
    <rPh sb="15" eb="16">
      <t>ジュウ</t>
    </rPh>
    <rPh sb="16" eb="19">
      <t>ギョウシャスウ</t>
    </rPh>
    <phoneticPr fontId="2"/>
  </si>
  <si>
    <t>【参考】
H28年</t>
    <rPh sb="1" eb="3">
      <t>サンコウ</t>
    </rPh>
    <phoneticPr fontId="2"/>
  </si>
  <si>
    <t>【参考】
H28年</t>
    <rPh sb="1" eb="3">
      <t>サンコウ</t>
    </rPh>
    <rPh sb="8" eb="9">
      <t>ネン</t>
    </rPh>
    <phoneticPr fontId="2"/>
  </si>
  <si>
    <t>売上（収入）金額
（百万円）</t>
    <rPh sb="0" eb="2">
      <t>ウリアゲ</t>
    </rPh>
    <rPh sb="3" eb="5">
      <t>シュウニュウ</t>
    </rPh>
    <rPh sb="6" eb="8">
      <t>キンガク</t>
    </rPh>
    <phoneticPr fontId="2"/>
  </si>
  <si>
    <t>売上（収入）金額
（百万円）</t>
    <rPh sb="0" eb="2">
      <t>ウリアゲ</t>
    </rPh>
    <rPh sb="3" eb="5">
      <t>シュウニュウ</t>
    </rPh>
    <rPh sb="6" eb="8">
      <t>キンガク</t>
    </rPh>
    <rPh sb="10" eb="11">
      <t>ヒャク</t>
    </rPh>
    <rPh sb="11" eb="13">
      <t>マンエン</t>
    </rPh>
    <phoneticPr fontId="2"/>
  </si>
  <si>
    <t>注：産業別の「民営事業所数」，「従業者数」，「１事業所当たり従業者数」及び「売上（収入）金額」は必要な事項の数値が得られた事業所を対象として集計しました。</t>
    <rPh sb="0" eb="1">
      <t>チュウ</t>
    </rPh>
    <rPh sb="2" eb="5">
      <t>サンギョウベツ</t>
    </rPh>
    <rPh sb="7" eb="9">
      <t>ミンエイ</t>
    </rPh>
    <rPh sb="9" eb="12">
      <t>ジギョウショ</t>
    </rPh>
    <rPh sb="12" eb="13">
      <t>スウ</t>
    </rPh>
    <rPh sb="16" eb="19">
      <t>ジュウギョウシャ</t>
    </rPh>
    <rPh sb="19" eb="20">
      <t>スウ</t>
    </rPh>
    <rPh sb="24" eb="27">
      <t>ジギョウショ</t>
    </rPh>
    <rPh sb="27" eb="28">
      <t>ア</t>
    </rPh>
    <rPh sb="30" eb="33">
      <t>ジュウギョウシャ</t>
    </rPh>
    <rPh sb="33" eb="34">
      <t>スウ</t>
    </rPh>
    <rPh sb="38" eb="40">
      <t>ウリアゲ</t>
    </rPh>
    <rPh sb="41" eb="43">
      <t>シュウニュウ</t>
    </rPh>
    <rPh sb="44" eb="46">
      <t>キンガク</t>
    </rPh>
    <rPh sb="48" eb="50">
      <t>ヒツヨウ</t>
    </rPh>
    <rPh sb="51" eb="53">
      <t>ジコウ</t>
    </rPh>
    <rPh sb="54" eb="56">
      <t>スウチ</t>
    </rPh>
    <rPh sb="57" eb="58">
      <t>エ</t>
    </rPh>
    <rPh sb="61" eb="64">
      <t>ジギョウショ</t>
    </rPh>
    <rPh sb="65" eb="67">
      <t>タイショウ</t>
    </rPh>
    <rPh sb="70" eb="72">
      <t>シュウケイ</t>
    </rPh>
    <phoneticPr fontId="2"/>
  </si>
  <si>
    <t>　　時系列比較を行う際には留意が必要（利用上の注意－１２参照）</t>
    <rPh sb="2" eb="5">
      <t>ジケイレツ</t>
    </rPh>
    <rPh sb="5" eb="7">
      <t>ヒカク</t>
    </rPh>
    <rPh sb="8" eb="9">
      <t>オコナ</t>
    </rPh>
    <rPh sb="10" eb="11">
      <t>サイ</t>
    </rPh>
    <rPh sb="13" eb="15">
      <t>リュウイ</t>
    </rPh>
    <rPh sb="16" eb="18">
      <t>ヒツヨウ</t>
    </rPh>
    <rPh sb="19" eb="22">
      <t>リヨウジョウ</t>
    </rPh>
    <rPh sb="23" eb="25">
      <t>チュウイ</t>
    </rPh>
    <rPh sb="28" eb="30">
      <t>サンショウ</t>
    </rPh>
    <phoneticPr fontId="2"/>
  </si>
  <si>
    <t>　　　時系列比較を行う際には留意が必要（利用上の注意－１２参照）</t>
    <phoneticPr fontId="2"/>
  </si>
  <si>
    <t>　　時系列比較を行う際には留意が必要（利用上の注意－１２参照）</t>
    <phoneticPr fontId="2"/>
  </si>
  <si>
    <t>　　　時系列比較を行う際には留意が必要（利用上の注意－１２参照）</t>
    <phoneticPr fontId="2"/>
  </si>
  <si>
    <t>　注：時系列比較を行う際には留意が必要（利用上の注意－１２参照）</t>
    <phoneticPr fontId="2"/>
  </si>
  <si>
    <t>　　　「売上（収入）金額」及び「純付加価値額」は必要な事項の数値が得られた企業等を対象として集計した。</t>
    <rPh sb="4" eb="6">
      <t>ウリアゲ</t>
    </rPh>
    <rPh sb="7" eb="9">
      <t>シュウニュウ</t>
    </rPh>
    <rPh sb="10" eb="12">
      <t>キンガク</t>
    </rPh>
    <rPh sb="13" eb="14">
      <t>オヨ</t>
    </rPh>
    <rPh sb="16" eb="17">
      <t>ジュン</t>
    </rPh>
    <rPh sb="17" eb="19">
      <t>フカ</t>
    </rPh>
    <rPh sb="19" eb="21">
      <t>カチ</t>
    </rPh>
    <rPh sb="21" eb="22">
      <t>ガク</t>
    </rPh>
    <rPh sb="24" eb="26">
      <t>ヒツヨウ</t>
    </rPh>
    <rPh sb="27" eb="29">
      <t>ジコウ</t>
    </rPh>
    <rPh sb="30" eb="32">
      <t>スウチ</t>
    </rPh>
    <rPh sb="33" eb="34">
      <t>エ</t>
    </rPh>
    <rPh sb="37" eb="39">
      <t>キギョウ</t>
    </rPh>
    <rPh sb="39" eb="40">
      <t>トウ</t>
    </rPh>
    <rPh sb="41" eb="43">
      <t>タイショウ</t>
    </rPh>
    <rPh sb="46" eb="48">
      <t>シュウケイ</t>
    </rPh>
    <phoneticPr fontId="2"/>
  </si>
  <si>
    <t>注：「従業者数」は必要な事項の数値が得られた事業所を対象として集計した。</t>
    <rPh sb="0" eb="1">
      <t>チュウ</t>
    </rPh>
    <rPh sb="3" eb="6">
      <t>ジュウギョウシャ</t>
    </rPh>
    <rPh sb="6" eb="7">
      <t>スウ</t>
    </rPh>
    <rPh sb="9" eb="11">
      <t>ヒツヨウ</t>
    </rPh>
    <rPh sb="12" eb="14">
      <t>ジコウ</t>
    </rPh>
    <rPh sb="15" eb="17">
      <t>スウチ</t>
    </rPh>
    <rPh sb="18" eb="19">
      <t>エ</t>
    </rPh>
    <rPh sb="22" eb="25">
      <t>ジギョウショ</t>
    </rPh>
    <rPh sb="26" eb="28">
      <t>タイショウ</t>
    </rPh>
    <rPh sb="31" eb="33">
      <t>シュウケイ</t>
    </rPh>
    <phoneticPr fontId="2"/>
  </si>
  <si>
    <t>　　純付加価値額＝売上（収入）金額－費用総額＋給与総額＋租税公課</t>
    <rPh sb="2" eb="3">
      <t>ジュン</t>
    </rPh>
    <rPh sb="3" eb="5">
      <t>フカ</t>
    </rPh>
    <rPh sb="5" eb="7">
      <t>カチ</t>
    </rPh>
    <rPh sb="7" eb="8">
      <t>ガク</t>
    </rPh>
    <rPh sb="9" eb="11">
      <t>ウリアゲ</t>
    </rPh>
    <rPh sb="12" eb="14">
      <t>シュウニュウ</t>
    </rPh>
    <rPh sb="15" eb="17">
      <t>キンガク</t>
    </rPh>
    <rPh sb="18" eb="20">
      <t>ヒヨウ</t>
    </rPh>
    <rPh sb="20" eb="22">
      <t>ソウガク</t>
    </rPh>
    <rPh sb="23" eb="25">
      <t>キュウヨ</t>
    </rPh>
    <rPh sb="25" eb="27">
      <t>ソウガク</t>
    </rPh>
    <rPh sb="28" eb="30">
      <t>ソゼイ</t>
    </rPh>
    <rPh sb="30" eb="32">
      <t>コウカ</t>
    </rPh>
    <phoneticPr fontId="2"/>
  </si>
  <si>
    <t>表１　産業大分類別民営事業所数，従業者数及び売上（収入）金額</t>
    <rPh sb="0" eb="1">
      <t>ヒョウ</t>
    </rPh>
    <rPh sb="3" eb="5">
      <t>サンギョウ</t>
    </rPh>
    <rPh sb="5" eb="8">
      <t>ダイブンルイ</t>
    </rPh>
    <rPh sb="8" eb="9">
      <t>ベツ</t>
    </rPh>
    <rPh sb="9" eb="11">
      <t>ミンエイ</t>
    </rPh>
    <rPh sb="11" eb="14">
      <t>ジギョウショ</t>
    </rPh>
    <rPh sb="14" eb="15">
      <t>スウ</t>
    </rPh>
    <rPh sb="16" eb="19">
      <t>ジュウギョウシャ</t>
    </rPh>
    <rPh sb="19" eb="20">
      <t>スウ</t>
    </rPh>
    <rPh sb="22" eb="24">
      <t>ウリアゲ</t>
    </rPh>
    <rPh sb="25" eb="27">
      <t>シュウニュウ</t>
    </rPh>
    <rPh sb="28" eb="30">
      <t>キンガク</t>
    </rPh>
    <phoneticPr fontId="2"/>
  </si>
  <si>
    <t>(参考)事業内容等不詳を含む事業所数</t>
  </si>
  <si>
    <t>サービス業（他に分類されないもの）</t>
    <phoneticPr fontId="2"/>
  </si>
  <si>
    <t>公務（他に分類されないものを除く）</t>
    <rPh sb="0" eb="2">
      <t>コウム</t>
    </rPh>
    <rPh sb="14" eb="15">
      <t>ノゾ</t>
    </rPh>
    <phoneticPr fontId="2"/>
  </si>
  <si>
    <t>民営及び国、地方公共団体</t>
    <rPh sb="0" eb="2">
      <t>ミンエイ</t>
    </rPh>
    <rPh sb="2" eb="3">
      <t>オヨ</t>
    </rPh>
    <rPh sb="4" eb="5">
      <t>クニ</t>
    </rPh>
    <rPh sb="6" eb="8">
      <t>チホウ</t>
    </rPh>
    <rPh sb="8" eb="10">
      <t>コウキョウ</t>
    </rPh>
    <rPh sb="10" eb="12">
      <t>ダンタイ</t>
    </rPh>
    <phoneticPr fontId="2"/>
  </si>
  <si>
    <t>１事業所当たり従業者数（人）</t>
    <phoneticPr fontId="2"/>
  </si>
  <si>
    <t>従業者数（人）</t>
    <phoneticPr fontId="2"/>
  </si>
  <si>
    <t>事業所数</t>
    <rPh sb="0" eb="3">
      <t>ジギョウショ</t>
    </rPh>
    <rPh sb="3" eb="4">
      <t>スウ</t>
    </rPh>
    <phoneticPr fontId="2"/>
  </si>
  <si>
    <t>民営のみ</t>
    <rPh sb="0" eb="2">
      <t>ミンエイ</t>
    </rPh>
    <phoneticPr fontId="2"/>
  </si>
  <si>
    <t>－</t>
  </si>
  <si>
    <t>－</t>
    <phoneticPr fontId="2"/>
  </si>
  <si>
    <t>令和３年</t>
    <rPh sb="0" eb="2">
      <t>レイワ</t>
    </rPh>
    <rPh sb="3" eb="4">
      <t>ネン</t>
    </rPh>
    <phoneticPr fontId="2"/>
  </si>
  <si>
    <t>【参考】平成28年</t>
    <rPh sb="1" eb="3">
      <t>サンコウ</t>
    </rPh>
    <rPh sb="4" eb="6">
      <t>ヘイセイ</t>
    </rPh>
    <rPh sb="8" eb="9">
      <t>ネン</t>
    </rPh>
    <phoneticPr fontId="2"/>
  </si>
  <si>
    <t>注：産業別の「事業所数」，「従業者数」及び「１事業所当たり従業者数」は必要な事項の数値が得られた事業所を対象として集計しました。
 　 該当数字がないものは「－」で表しています。 
　　時系列比較を行う際には留意が必要（利用上の注意－１２参照）</t>
    <rPh sb="0" eb="1">
      <t>チュウ</t>
    </rPh>
    <rPh sb="2" eb="5">
      <t>サンギョウベツ</t>
    </rPh>
    <rPh sb="7" eb="10">
      <t>ジギョウショ</t>
    </rPh>
    <rPh sb="10" eb="11">
      <t>スウ</t>
    </rPh>
    <rPh sb="14" eb="17">
      <t>ジュウギョウシャ</t>
    </rPh>
    <rPh sb="17" eb="18">
      <t>スウ</t>
    </rPh>
    <rPh sb="19" eb="20">
      <t>オヨ</t>
    </rPh>
    <rPh sb="23" eb="26">
      <t>ジギョウショ</t>
    </rPh>
    <rPh sb="26" eb="27">
      <t>ア</t>
    </rPh>
    <rPh sb="29" eb="32">
      <t>ジュウギョウシャ</t>
    </rPh>
    <rPh sb="32" eb="33">
      <t>スウ</t>
    </rPh>
    <rPh sb="35" eb="37">
      <t>ヒツヨウ</t>
    </rPh>
    <rPh sb="38" eb="40">
      <t>ジコウ</t>
    </rPh>
    <rPh sb="41" eb="43">
      <t>スウチ</t>
    </rPh>
    <rPh sb="44" eb="45">
      <t>エ</t>
    </rPh>
    <rPh sb="48" eb="51">
      <t>ジギョウショ</t>
    </rPh>
    <rPh sb="52" eb="54">
      <t>タイショウ</t>
    </rPh>
    <rPh sb="57" eb="59">
      <t>シュウケイ</t>
    </rPh>
    <phoneticPr fontId="2"/>
  </si>
  <si>
    <t xml:space="preserve">    事業所単位の把握ができない一部の産業（ネットワーク型産業） については「…」で表しています。 </t>
    <phoneticPr fontId="2"/>
  </si>
  <si>
    <t>従業上の地位</t>
    <rPh sb="0" eb="2">
      <t>ジュウギョウ</t>
    </rPh>
    <rPh sb="2" eb="3">
      <t>ジョウ</t>
    </rPh>
    <rPh sb="4" eb="6">
      <t>チイ</t>
    </rPh>
    <phoneticPr fontId="2"/>
  </si>
  <si>
    <t xml:space="preserve"> 合計</t>
    <rPh sb="1" eb="3">
      <t>ゴウケイ</t>
    </rPh>
    <phoneticPr fontId="2"/>
  </si>
  <si>
    <t>【参考】H28年</t>
    <phoneticPr fontId="2"/>
  </si>
  <si>
    <t xml:space="preserve"> 　個人業主・無給の家族従業者</t>
    <rPh sb="2" eb="4">
      <t>コジン</t>
    </rPh>
    <rPh sb="4" eb="6">
      <t>ギョウシュ</t>
    </rPh>
    <rPh sb="7" eb="9">
      <t>ムキュウ</t>
    </rPh>
    <rPh sb="10" eb="12">
      <t>カゾク</t>
    </rPh>
    <rPh sb="12" eb="15">
      <t>ジュウギョウシャ</t>
    </rPh>
    <phoneticPr fontId="2"/>
  </si>
  <si>
    <t xml:space="preserve"> 　有給役員</t>
    <rPh sb="2" eb="4">
      <t>ユウキュウ</t>
    </rPh>
    <rPh sb="4" eb="6">
      <t>ヤクイン</t>
    </rPh>
    <phoneticPr fontId="2"/>
  </si>
  <si>
    <t>　　 無期雇用者</t>
    <rPh sb="3" eb="5">
      <t>ムキ</t>
    </rPh>
    <rPh sb="5" eb="8">
      <t>コヨウシャ</t>
    </rPh>
    <phoneticPr fontId="2"/>
  </si>
  <si>
    <t>　 雇用者</t>
    <rPh sb="2" eb="5">
      <t>コヨウシャ</t>
    </rPh>
    <phoneticPr fontId="2"/>
  </si>
  <si>
    <t>　　 無期雇用者以外の雇用者</t>
    <rPh sb="3" eb="5">
      <t>ムキ</t>
    </rPh>
    <rPh sb="5" eb="7">
      <t>コヨウ</t>
    </rPh>
    <rPh sb="7" eb="8">
      <t>シャ</t>
    </rPh>
    <rPh sb="8" eb="10">
      <t>イガイ</t>
    </rPh>
    <rPh sb="11" eb="14">
      <t>コヨウシャ</t>
    </rPh>
    <phoneticPr fontId="2"/>
  </si>
  <si>
    <t>従業者数
（人）</t>
    <rPh sb="0" eb="3">
      <t>ジュウギョウシャ</t>
    </rPh>
    <rPh sb="3" eb="4">
      <t>スウ</t>
    </rPh>
    <rPh sb="6" eb="7">
      <t>ニン</t>
    </rPh>
    <phoneticPr fontId="2"/>
  </si>
  <si>
    <t>　注：従業者数は必要な事項の数値が得られた事業所を対象として集計した。</t>
    <rPh sb="1" eb="2">
      <t>チュウ</t>
    </rPh>
    <rPh sb="3" eb="6">
      <t>ジュウギョウシャ</t>
    </rPh>
    <rPh sb="6" eb="7">
      <t>スウ</t>
    </rPh>
    <rPh sb="8" eb="10">
      <t>ヒツヨウ</t>
    </rPh>
    <rPh sb="11" eb="13">
      <t>ジコウ</t>
    </rPh>
    <rPh sb="14" eb="16">
      <t>スウチ</t>
    </rPh>
    <rPh sb="17" eb="18">
      <t>エ</t>
    </rPh>
    <rPh sb="21" eb="24">
      <t>ジギョウショ</t>
    </rPh>
    <rPh sb="25" eb="27">
      <t>タイショウ</t>
    </rPh>
    <rPh sb="30" eb="32">
      <t>シュウケイ</t>
    </rPh>
    <phoneticPr fontId="2"/>
  </si>
  <si>
    <t>表７　国及び地方公共団体を含む産業大分類別事業所数及び従業者数</t>
    <rPh sb="0" eb="1">
      <t>ヒョウ</t>
    </rPh>
    <rPh sb="3" eb="4">
      <t>クニ</t>
    </rPh>
    <rPh sb="4" eb="5">
      <t>オヨ</t>
    </rPh>
    <rPh sb="6" eb="8">
      <t>チホウ</t>
    </rPh>
    <rPh sb="8" eb="10">
      <t>コウキョウ</t>
    </rPh>
    <rPh sb="10" eb="12">
      <t>ダンタイ</t>
    </rPh>
    <rPh sb="13" eb="14">
      <t>フク</t>
    </rPh>
    <rPh sb="15" eb="17">
      <t>サンギョウ</t>
    </rPh>
    <rPh sb="17" eb="20">
      <t>ダイブンルイ</t>
    </rPh>
    <rPh sb="20" eb="21">
      <t>ベツ</t>
    </rPh>
    <rPh sb="21" eb="24">
      <t>ジギョウショ</t>
    </rPh>
    <rPh sb="24" eb="25">
      <t>スウ</t>
    </rPh>
    <rPh sb="25" eb="26">
      <t>オヨ</t>
    </rPh>
    <rPh sb="27" eb="30">
      <t>ジュウギョウシャ</t>
    </rPh>
    <rPh sb="30" eb="31">
      <t>スウ</t>
    </rPh>
    <phoneticPr fontId="2"/>
  </si>
  <si>
    <t>表６　産業大分類別企業数、売上（収入）金額及び純付加価値額</t>
    <rPh sb="0" eb="1">
      <t>ヒョウ</t>
    </rPh>
    <rPh sb="3" eb="5">
      <t>サンギョウ</t>
    </rPh>
    <rPh sb="5" eb="8">
      <t>ダイブンルイ</t>
    </rPh>
    <rPh sb="8" eb="9">
      <t>ベツ</t>
    </rPh>
    <rPh sb="9" eb="12">
      <t>キギョウスウ</t>
    </rPh>
    <rPh sb="13" eb="15">
      <t>ウリアゲ</t>
    </rPh>
    <rPh sb="16" eb="18">
      <t>シュウニュウ</t>
    </rPh>
    <rPh sb="19" eb="21">
      <t>キンガク</t>
    </rPh>
    <rPh sb="21" eb="22">
      <t>オヨ</t>
    </rPh>
    <rPh sb="23" eb="24">
      <t>ジュン</t>
    </rPh>
    <rPh sb="24" eb="26">
      <t>フカ</t>
    </rPh>
    <rPh sb="26" eb="28">
      <t>カチ</t>
    </rPh>
    <rPh sb="28" eb="29">
      <t>ガク</t>
    </rPh>
    <phoneticPr fontId="2"/>
  </si>
  <si>
    <t>表５　従業上の地位別民営事業所従業者数</t>
    <rPh sb="0" eb="1">
      <t>ヒョウ</t>
    </rPh>
    <rPh sb="3" eb="5">
      <t>ジュウギョウ</t>
    </rPh>
    <rPh sb="5" eb="6">
      <t>ジョウ</t>
    </rPh>
    <rPh sb="7" eb="9">
      <t>チイ</t>
    </rPh>
    <rPh sb="9" eb="10">
      <t>ベツ</t>
    </rPh>
    <rPh sb="10" eb="12">
      <t>ミンエイ</t>
    </rPh>
    <rPh sb="12" eb="15">
      <t>ジギョウショ</t>
    </rPh>
    <rPh sb="15" eb="18">
      <t>ジュウギョウシャ</t>
    </rPh>
    <rPh sb="18" eb="19">
      <t>スウ</t>
    </rPh>
    <phoneticPr fontId="2"/>
  </si>
  <si>
    <t xml:space="preserve">      調査事項の変更に伴い、雇用者の内訳が異なるため、平成２８年の数値は表章していない（利用上の注意－１１参照）。</t>
    <rPh sb="30" eb="3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</si>
</sst>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 &quot;#,##0.0"/>
    <numFmt numFmtId="177" formatCode="#,##0.0;&quot;△ &quot;#,##0.0"/>
    <numFmt numFmtId="178" formatCode="#,##0.0;[Red]\-#,##0.0"/>
    <numFmt numFmtId="179" formatCode="#,##0;&quot;△ &quot;#,##0"/>
    <numFmt numFmtId="180" formatCode="#,##0_ "/>
    <numFmt numFmtId="181" formatCode="#,##0_ ;[Red]\-#,##0\ "/>
    <numFmt numFmtId="182" formatCode="#,##0_);[Red]\(#,##0\)"/>
    <numFmt numFmtId="183" formatCode="0.0;&quot;▲ &quot;0.0"/>
    <numFmt numFmtId="184" formatCode="0.0;&quot;△ &quot;0.0"/>
    <numFmt numFmtId="185" formatCode="0.0_ "/>
  </numFmts>
  <fonts count="15">
    <font>
      <sz val="11"/>
      <color theme="1"/>
      <name val="ＭＳ Ｐゴシック"/>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1"/>
      <color theme="1"/>
      <name val="ＭＳ Ｐゴシック"/>
      <family val="3"/>
      <charset val="128"/>
    </font>
    <font>
      <sz val="9"/>
      <name val="ＭＳ ゴシック"/>
      <family val="3"/>
      <charset val="128"/>
    </font>
    <font>
      <b/>
      <sz val="11"/>
      <name val="ＭＳ ゴシック"/>
      <family val="3"/>
      <charset val="128"/>
    </font>
    <font>
      <sz val="10"/>
      <name val="ＭＳゴシック"/>
      <family val="3"/>
      <charset val="128"/>
    </font>
    <font>
      <sz val="11"/>
      <color theme="1"/>
      <name val="ＭＳゴシック"/>
      <family val="3"/>
      <charset val="128"/>
    </font>
    <font>
      <b/>
      <sz val="11"/>
      <color theme="1"/>
      <name val="ＭＳゴシック"/>
      <family val="3"/>
      <charset val="128"/>
    </font>
    <font>
      <sz val="10"/>
      <color theme="1"/>
      <name val="ＭＳゴシック"/>
      <family val="3"/>
      <charset val="128"/>
    </font>
    <font>
      <sz val="9"/>
      <color rgb="FFFF0000"/>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6" fillId="0" borderId="0" applyFont="0" applyFill="0" applyBorder="0" applyAlignment="0" applyProtection="0">
      <alignment vertical="center"/>
    </xf>
  </cellStyleXfs>
  <cellXfs count="241">
    <xf numFmtId="0" fontId="0" fillId="0" borderId="0" xfId="0">
      <alignment vertical="center"/>
    </xf>
    <xf numFmtId="0" fontId="3" fillId="0" borderId="0" xfId="3" applyFont="1" applyAlignment="1">
      <alignment horizontal="distributed" vertical="center"/>
    </xf>
    <xf numFmtId="0" fontId="3" fillId="0" borderId="0" xfId="3" applyFont="1" applyAlignment="1">
      <alignment horizontal="left" vertical="center"/>
    </xf>
    <xf numFmtId="0" fontId="3" fillId="0" borderId="0" xfId="3" applyFont="1" applyAlignment="1">
      <alignment horizontal="right" vertical="center"/>
    </xf>
    <xf numFmtId="0" fontId="4" fillId="0" borderId="0" xfId="0" applyFont="1" applyAlignment="1"/>
    <xf numFmtId="0" fontId="5" fillId="0" borderId="0" xfId="3" applyFont="1">
      <alignment vertical="center"/>
    </xf>
    <xf numFmtId="0" fontId="5" fillId="0" borderId="4" xfId="3" applyFont="1" applyBorder="1" applyAlignment="1">
      <alignment horizontal="left" vertical="center"/>
    </xf>
    <xf numFmtId="0" fontId="5" fillId="0" borderId="4" xfId="3" applyFont="1" applyBorder="1" applyAlignment="1">
      <alignment horizontal="distributed" vertical="center"/>
    </xf>
    <xf numFmtId="0" fontId="5" fillId="0" borderId="5" xfId="3" applyFont="1" applyBorder="1" applyAlignment="1">
      <alignment horizontal="distributed" vertical="center"/>
    </xf>
    <xf numFmtId="0" fontId="5" fillId="0" borderId="0" xfId="3" applyFont="1" applyAlignment="1">
      <alignment horizontal="distributed" vertical="center"/>
    </xf>
    <xf numFmtId="0" fontId="5" fillId="0" borderId="0" xfId="3" applyFont="1" applyAlignment="1">
      <alignment horizontal="left" vertical="center"/>
    </xf>
    <xf numFmtId="0" fontId="5" fillId="0" borderId="7" xfId="3" applyFont="1" applyBorder="1" applyAlignment="1">
      <alignment horizontal="left" vertical="center"/>
    </xf>
    <xf numFmtId="0" fontId="5" fillId="0" borderId="8" xfId="3" applyFont="1" applyBorder="1" applyAlignment="1">
      <alignment horizontal="left" vertical="center"/>
    </xf>
    <xf numFmtId="38" fontId="5" fillId="0" borderId="2" xfId="4" applyFont="1" applyFill="1" applyBorder="1" applyAlignment="1">
      <alignment horizontal="right" vertical="center"/>
    </xf>
    <xf numFmtId="38" fontId="5" fillId="0" borderId="10" xfId="4" applyFont="1" applyFill="1" applyBorder="1" applyAlignment="1">
      <alignment horizontal="right" vertical="center"/>
    </xf>
    <xf numFmtId="38" fontId="5" fillId="0" borderId="0" xfId="4" applyFont="1" applyFill="1" applyBorder="1" applyAlignment="1">
      <alignment horizontal="right" vertical="center"/>
    </xf>
    <xf numFmtId="0" fontId="5" fillId="0" borderId="0" xfId="0" applyFont="1">
      <alignment vertical="center"/>
    </xf>
    <xf numFmtId="0" fontId="5" fillId="0" borderId="12" xfId="3" applyFont="1" applyBorder="1" applyAlignment="1">
      <alignment vertical="center" wrapText="1" shrinkToFit="1"/>
    </xf>
    <xf numFmtId="176" fontId="5" fillId="0" borderId="2" xfId="3" applyNumberFormat="1" applyFont="1" applyBorder="1" applyAlignment="1">
      <alignment horizontal="right" vertical="center"/>
    </xf>
    <xf numFmtId="176" fontId="5" fillId="0" borderId="10" xfId="4" applyNumberFormat="1" applyFont="1" applyFill="1" applyBorder="1" applyAlignment="1">
      <alignment horizontal="right" vertical="center"/>
    </xf>
    <xf numFmtId="176" fontId="5" fillId="0" borderId="0" xfId="4" applyNumberFormat="1" applyFont="1" applyFill="1" applyBorder="1" applyAlignment="1">
      <alignment horizontal="right" vertical="center"/>
    </xf>
    <xf numFmtId="0" fontId="5" fillId="0" borderId="6" xfId="3" applyFont="1" applyBorder="1" applyAlignment="1">
      <alignment vertical="center" wrapText="1" shrinkToFit="1"/>
    </xf>
    <xf numFmtId="177" fontId="5" fillId="0" borderId="2" xfId="3" applyNumberFormat="1" applyFont="1" applyBorder="1" applyAlignment="1">
      <alignment horizontal="right" vertical="center"/>
    </xf>
    <xf numFmtId="177" fontId="5" fillId="0" borderId="10" xfId="3" applyNumberFormat="1" applyFont="1" applyBorder="1" applyAlignment="1">
      <alignment horizontal="right" vertical="center"/>
    </xf>
    <xf numFmtId="177" fontId="5" fillId="0" borderId="0" xfId="3" applyNumberFormat="1" applyFont="1" applyAlignment="1">
      <alignment horizontal="right" vertical="center"/>
    </xf>
    <xf numFmtId="0" fontId="5" fillId="0" borderId="0" xfId="0" applyFont="1" applyAlignment="1">
      <alignment horizontal="right" vertical="center"/>
    </xf>
    <xf numFmtId="182" fontId="5" fillId="0" borderId="0" xfId="4" applyNumberFormat="1" applyFont="1" applyFill="1" applyBorder="1" applyAlignment="1">
      <alignment horizontal="right" vertical="center"/>
    </xf>
    <xf numFmtId="183" fontId="5" fillId="0" borderId="0" xfId="3" applyNumberFormat="1" applyFont="1" applyAlignment="1">
      <alignment horizontal="right" vertical="center"/>
    </xf>
    <xf numFmtId="0" fontId="5" fillId="0" borderId="4" xfId="3" applyFont="1" applyBorder="1" applyAlignment="1">
      <alignment horizontal="center" vertical="center"/>
    </xf>
    <xf numFmtId="0" fontId="5" fillId="0" borderId="0" xfId="3" applyFont="1" applyAlignment="1">
      <alignment vertical="center" wrapText="1" shrinkToFit="1"/>
    </xf>
    <xf numFmtId="0" fontId="5" fillId="0" borderId="4" xfId="3" applyFont="1" applyBorder="1" applyAlignment="1">
      <alignment horizontal="center" vertical="center" wrapText="1"/>
    </xf>
    <xf numFmtId="0" fontId="3" fillId="0" borderId="0" xfId="3" applyFont="1">
      <alignment vertical="center"/>
    </xf>
    <xf numFmtId="180" fontId="3" fillId="0" borderId="0" xfId="3" applyNumberFormat="1" applyFont="1" applyAlignment="1">
      <alignment horizontal="right" vertical="center"/>
    </xf>
    <xf numFmtId="0" fontId="3" fillId="0" borderId="0" xfId="2" applyFont="1"/>
    <xf numFmtId="0" fontId="3" fillId="2" borderId="11" xfId="2" applyFont="1" applyFill="1" applyBorder="1" applyAlignment="1">
      <alignment vertical="center"/>
    </xf>
    <xf numFmtId="0" fontId="3" fillId="2" borderId="4" xfId="2" applyFont="1" applyFill="1" applyBorder="1" applyAlignment="1">
      <alignment vertical="center"/>
    </xf>
    <xf numFmtId="0" fontId="3" fillId="2" borderId="5" xfId="2" applyFont="1" applyFill="1" applyBorder="1" applyAlignment="1">
      <alignment vertical="center"/>
    </xf>
    <xf numFmtId="0" fontId="7" fillId="0" borderId="0" xfId="3" applyFont="1">
      <alignment vertical="center"/>
    </xf>
    <xf numFmtId="0" fontId="3" fillId="0" borderId="0" xfId="2" applyFont="1" applyAlignment="1">
      <alignment vertical="center"/>
    </xf>
    <xf numFmtId="38" fontId="3" fillId="2" borderId="1" xfId="1" applyFont="1" applyFill="1" applyBorder="1" applyAlignment="1">
      <alignment vertical="center"/>
    </xf>
    <xf numFmtId="38" fontId="3" fillId="2" borderId="2" xfId="1" applyFont="1" applyFill="1" applyBorder="1" applyAlignment="1">
      <alignment vertical="center"/>
    </xf>
    <xf numFmtId="38" fontId="3" fillId="2" borderId="10" xfId="1" applyFont="1" applyFill="1" applyBorder="1" applyAlignment="1">
      <alignment vertical="center"/>
    </xf>
    <xf numFmtId="180" fontId="3" fillId="0" borderId="0" xfId="3" applyNumberFormat="1" applyFont="1" applyAlignment="1">
      <alignment horizontal="distributed" vertical="center"/>
    </xf>
    <xf numFmtId="0" fontId="3" fillId="2" borderId="12" xfId="3" applyFont="1" applyFill="1" applyBorder="1" applyAlignment="1">
      <alignment horizontal="center" vertical="center"/>
    </xf>
    <xf numFmtId="0" fontId="3" fillId="2" borderId="0" xfId="3" applyFont="1" applyFill="1" applyAlignment="1">
      <alignment horizontal="center" vertical="center"/>
    </xf>
    <xf numFmtId="176" fontId="3" fillId="2" borderId="1" xfId="2" applyNumberFormat="1" applyFont="1" applyFill="1" applyBorder="1" applyAlignment="1">
      <alignment vertical="center"/>
    </xf>
    <xf numFmtId="176" fontId="3" fillId="2" borderId="2" xfId="2" applyNumberFormat="1" applyFont="1" applyFill="1" applyBorder="1" applyAlignment="1">
      <alignment vertical="center"/>
    </xf>
    <xf numFmtId="176" fontId="3" fillId="2" borderId="10" xfId="2" applyNumberFormat="1" applyFont="1" applyFill="1" applyBorder="1" applyAlignment="1">
      <alignment vertical="center"/>
    </xf>
    <xf numFmtId="0" fontId="3" fillId="2" borderId="6" xfId="3" applyFont="1" applyFill="1" applyBorder="1" applyAlignment="1">
      <alignment horizontal="center" vertical="center"/>
    </xf>
    <xf numFmtId="183" fontId="3" fillId="2" borderId="1" xfId="1" applyNumberFormat="1" applyFont="1" applyFill="1" applyBorder="1" applyAlignment="1">
      <alignment vertical="center"/>
    </xf>
    <xf numFmtId="183" fontId="3" fillId="2" borderId="2" xfId="2" applyNumberFormat="1" applyFont="1" applyFill="1" applyBorder="1" applyAlignment="1">
      <alignment vertical="center"/>
    </xf>
    <xf numFmtId="183" fontId="3" fillId="2" borderId="10" xfId="2" applyNumberFormat="1" applyFont="1" applyFill="1" applyBorder="1" applyAlignment="1">
      <alignment vertical="center"/>
    </xf>
    <xf numFmtId="0" fontId="3" fillId="0" borderId="7" xfId="3" applyFont="1" applyBorder="1" applyAlignment="1">
      <alignment horizontal="distributed" vertical="center"/>
    </xf>
    <xf numFmtId="0" fontId="3" fillId="0" borderId="11" xfId="3" applyFont="1" applyBorder="1" applyAlignment="1">
      <alignment horizontal="distributed" vertical="center"/>
    </xf>
    <xf numFmtId="0" fontId="3" fillId="0" borderId="4" xfId="3" applyFont="1" applyBorder="1" applyAlignment="1">
      <alignment horizontal="distributed" vertical="center"/>
    </xf>
    <xf numFmtId="0" fontId="3" fillId="0" borderId="5" xfId="3" applyFont="1" applyBorder="1" applyAlignment="1">
      <alignment horizontal="distributed" vertical="center"/>
    </xf>
    <xf numFmtId="0" fontId="3" fillId="0" borderId="13" xfId="3" applyFont="1" applyBorder="1" applyAlignment="1">
      <alignment horizontal="distributed" vertical="center"/>
    </xf>
    <xf numFmtId="0" fontId="3" fillId="0" borderId="8" xfId="3" applyFont="1" applyBorder="1" applyAlignment="1">
      <alignment horizontal="distributed" vertical="center"/>
    </xf>
    <xf numFmtId="0" fontId="3" fillId="0" borderId="14" xfId="3" applyFont="1" applyBorder="1" applyAlignment="1">
      <alignment horizontal="distributed" vertical="center"/>
    </xf>
    <xf numFmtId="0" fontId="3" fillId="0" borderId="15" xfId="3" applyFont="1" applyBorder="1" applyAlignment="1">
      <alignment horizontal="distributed" vertical="center"/>
    </xf>
    <xf numFmtId="0" fontId="3" fillId="0" borderId="16" xfId="3" applyFont="1" applyBorder="1" applyAlignment="1">
      <alignment horizontal="distributed" vertical="center"/>
    </xf>
    <xf numFmtId="38" fontId="3" fillId="0" borderId="1" xfId="4" applyFont="1" applyFill="1" applyBorder="1" applyAlignment="1">
      <alignment horizontal="right" vertical="center"/>
    </xf>
    <xf numFmtId="38" fontId="3" fillId="0" borderId="2" xfId="4" applyFont="1" applyFill="1" applyBorder="1" applyAlignment="1">
      <alignment horizontal="right" vertical="center"/>
    </xf>
    <xf numFmtId="38" fontId="3" fillId="0" borderId="10" xfId="4" applyFont="1" applyFill="1" applyBorder="1" applyAlignment="1">
      <alignment horizontal="right" vertical="center"/>
    </xf>
    <xf numFmtId="181" fontId="3" fillId="0" borderId="0" xfId="3" applyNumberFormat="1" applyFont="1" applyAlignment="1">
      <alignment horizontal="distributed" vertical="center"/>
    </xf>
    <xf numFmtId="0" fontId="3" fillId="0" borderId="17" xfId="3" applyFont="1" applyBorder="1" applyAlignment="1">
      <alignment horizontal="center" vertical="center"/>
    </xf>
    <xf numFmtId="0" fontId="7" fillId="0" borderId="1" xfId="3" applyFont="1" applyBorder="1" applyAlignment="1">
      <alignment horizontal="center" vertical="center" wrapText="1" shrinkToFit="1"/>
    </xf>
    <xf numFmtId="176" fontId="3" fillId="0" borderId="1" xfId="3" applyNumberFormat="1" applyFont="1" applyBorder="1" applyAlignment="1">
      <alignment horizontal="right" vertical="center"/>
    </xf>
    <xf numFmtId="176" fontId="3" fillId="0" borderId="2" xfId="3" applyNumberFormat="1" applyFont="1" applyBorder="1" applyAlignment="1">
      <alignment horizontal="right" vertical="center"/>
    </xf>
    <xf numFmtId="176" fontId="3" fillId="0" borderId="10" xfId="3" applyNumberFormat="1" applyFont="1" applyBorder="1" applyAlignment="1">
      <alignment horizontal="right" vertical="center"/>
    </xf>
    <xf numFmtId="0" fontId="3" fillId="0" borderId="6" xfId="3" applyFont="1" applyBorder="1">
      <alignment vertical="center"/>
    </xf>
    <xf numFmtId="0" fontId="7" fillId="0" borderId="6" xfId="3" applyFont="1" applyBorder="1" applyAlignment="1">
      <alignment vertical="center" wrapText="1"/>
    </xf>
    <xf numFmtId="185" fontId="3" fillId="0" borderId="1" xfId="3" applyNumberFormat="1" applyFont="1" applyBorder="1" applyAlignment="1">
      <alignment horizontal="right" vertical="center"/>
    </xf>
    <xf numFmtId="185" fontId="3" fillId="0" borderId="2" xfId="3" applyNumberFormat="1" applyFont="1" applyBorder="1" applyAlignment="1">
      <alignment horizontal="right" vertical="center"/>
    </xf>
    <xf numFmtId="185" fontId="3" fillId="0" borderId="10" xfId="3" applyNumberFormat="1" applyFont="1" applyBorder="1" applyAlignment="1">
      <alignment horizontal="right" vertical="center"/>
    </xf>
    <xf numFmtId="185" fontId="3" fillId="0" borderId="1" xfId="3" applyNumberFormat="1" applyFont="1" applyBorder="1">
      <alignment vertical="center"/>
    </xf>
    <xf numFmtId="185" fontId="3" fillId="0" borderId="2" xfId="3" applyNumberFormat="1" applyFont="1" applyBorder="1">
      <alignment vertical="center"/>
    </xf>
    <xf numFmtId="185" fontId="3" fillId="0" borderId="10" xfId="3" applyNumberFormat="1" applyFont="1" applyBorder="1">
      <alignment vertical="center"/>
    </xf>
    <xf numFmtId="176" fontId="3" fillId="0" borderId="1" xfId="3" applyNumberFormat="1" applyFont="1" applyBorder="1">
      <alignment vertical="center"/>
    </xf>
    <xf numFmtId="176" fontId="3" fillId="0" borderId="2" xfId="3" applyNumberFormat="1" applyFont="1" applyBorder="1">
      <alignment vertical="center"/>
    </xf>
    <xf numFmtId="176" fontId="3" fillId="0" borderId="10" xfId="3" applyNumberFormat="1" applyFont="1" applyBorder="1">
      <alignment vertical="center"/>
    </xf>
    <xf numFmtId="38" fontId="3" fillId="0" borderId="0" xfId="4" applyFont="1" applyFill="1" applyAlignment="1">
      <alignment horizontal="right" vertical="center"/>
    </xf>
    <xf numFmtId="182" fontId="3" fillId="0" borderId="0" xfId="3" applyNumberFormat="1" applyFont="1" applyAlignment="1">
      <alignment horizontal="distributed" vertical="center"/>
    </xf>
    <xf numFmtId="184" fontId="3" fillId="0" borderId="0" xfId="3" applyNumberFormat="1" applyFont="1" applyAlignment="1">
      <alignment horizontal="distributed" vertical="center"/>
    </xf>
    <xf numFmtId="0" fontId="8" fillId="0" borderId="0" xfId="3" applyFont="1" applyAlignment="1">
      <alignment horizontal="distributed" vertical="center"/>
    </xf>
    <xf numFmtId="0" fontId="4" fillId="0" borderId="0" xfId="2" applyFont="1"/>
    <xf numFmtId="0" fontId="8" fillId="0" borderId="4" xfId="3" applyFont="1" applyBorder="1" applyAlignment="1">
      <alignment horizontal="distributed" vertical="center"/>
    </xf>
    <xf numFmtId="0" fontId="3" fillId="0" borderId="18" xfId="3" applyFont="1" applyBorder="1" applyAlignment="1">
      <alignment horizontal="distributed" vertical="center"/>
    </xf>
    <xf numFmtId="0" fontId="8" fillId="0" borderId="7" xfId="3" applyFont="1" applyBorder="1" applyAlignment="1">
      <alignment horizontal="distributed" vertical="center"/>
    </xf>
    <xf numFmtId="182" fontId="3" fillId="0" borderId="0" xfId="2" applyNumberFormat="1" applyFont="1" applyAlignment="1">
      <alignment vertical="center"/>
    </xf>
    <xf numFmtId="38" fontId="3" fillId="0" borderId="2" xfId="1" applyFont="1" applyFill="1" applyBorder="1" applyAlignment="1">
      <alignment vertical="center"/>
    </xf>
    <xf numFmtId="38" fontId="8" fillId="0" borderId="2" xfId="1" applyFont="1" applyFill="1" applyBorder="1" applyAlignment="1">
      <alignment horizontal="right" vertical="center"/>
    </xf>
    <xf numFmtId="184" fontId="3" fillId="0" borderId="0" xfId="2" applyNumberFormat="1" applyFont="1" applyAlignment="1">
      <alignment vertical="center"/>
    </xf>
    <xf numFmtId="0" fontId="3" fillId="0" borderId="17" xfId="3" applyFont="1" applyBorder="1">
      <alignment vertical="center"/>
    </xf>
    <xf numFmtId="183" fontId="3" fillId="0" borderId="1" xfId="3" applyNumberFormat="1" applyFont="1" applyBorder="1" applyAlignment="1">
      <alignment horizontal="right" vertical="center"/>
    </xf>
    <xf numFmtId="183" fontId="3" fillId="0" borderId="2" xfId="3" applyNumberFormat="1" applyFont="1" applyBorder="1" applyAlignment="1">
      <alignment horizontal="right" vertical="center"/>
    </xf>
    <xf numFmtId="183" fontId="8" fillId="0" borderId="2" xfId="3" applyNumberFormat="1" applyFont="1" applyBorder="1" applyAlignment="1">
      <alignment horizontal="right" vertical="center"/>
    </xf>
    <xf numFmtId="183" fontId="3" fillId="0" borderId="10" xfId="3" applyNumberFormat="1" applyFont="1" applyBorder="1" applyAlignment="1">
      <alignment horizontal="right" vertical="center"/>
    </xf>
    <xf numFmtId="185" fontId="8" fillId="0" borderId="2" xfId="3" applyNumberFormat="1" applyFont="1" applyBorder="1" applyAlignment="1">
      <alignment horizontal="right" vertical="center"/>
    </xf>
    <xf numFmtId="0" fontId="3" fillId="0" borderId="13" xfId="3" applyFont="1" applyBorder="1">
      <alignment vertical="center"/>
    </xf>
    <xf numFmtId="178" fontId="3" fillId="0" borderId="0" xfId="1" applyNumberFormat="1" applyFont="1" applyFill="1" applyAlignment="1">
      <alignment horizontal="right" vertical="center"/>
    </xf>
    <xf numFmtId="178" fontId="8" fillId="0" borderId="0" xfId="1" applyNumberFormat="1" applyFont="1" applyFill="1" applyAlignment="1">
      <alignment horizontal="right" vertical="center"/>
    </xf>
    <xf numFmtId="38" fontId="8" fillId="0" borderId="0" xfId="1" applyFont="1" applyFill="1" applyAlignment="1">
      <alignment horizontal="right" vertical="center"/>
    </xf>
    <xf numFmtId="0" fontId="3" fillId="0" borderId="11" xfId="3" applyFont="1" applyBorder="1" applyAlignment="1">
      <alignment horizontal="left" vertical="center"/>
    </xf>
    <xf numFmtId="0" fontId="3" fillId="0" borderId="13" xfId="3" applyFont="1" applyBorder="1" applyAlignment="1">
      <alignment horizontal="left" vertical="center"/>
    </xf>
    <xf numFmtId="0" fontId="3" fillId="0" borderId="7" xfId="3" applyFont="1" applyBorder="1" applyAlignment="1">
      <alignment horizontal="left" vertical="center"/>
    </xf>
    <xf numFmtId="0" fontId="3" fillId="0" borderId="2" xfId="0" applyFont="1" applyBorder="1" applyAlignment="1">
      <alignment horizontal="center" vertical="center"/>
    </xf>
    <xf numFmtId="0" fontId="7" fillId="0" borderId="12" xfId="3" applyFont="1" applyBorder="1" applyAlignment="1">
      <alignment vertical="center" wrapText="1" shrinkToFit="1"/>
    </xf>
    <xf numFmtId="0" fontId="7" fillId="0" borderId="6" xfId="3" applyFont="1" applyBorder="1" applyAlignment="1">
      <alignment vertical="center" wrapText="1" shrinkToFit="1"/>
    </xf>
    <xf numFmtId="177" fontId="3" fillId="0" borderId="1" xfId="3" applyNumberFormat="1" applyFont="1" applyBorder="1" applyAlignment="1">
      <alignment horizontal="right" vertical="center"/>
    </xf>
    <xf numFmtId="177" fontId="3" fillId="0" borderId="2" xfId="3" applyNumberFormat="1" applyFont="1" applyBorder="1" applyAlignment="1">
      <alignment horizontal="right" vertical="center"/>
    </xf>
    <xf numFmtId="177" fontId="3" fillId="0" borderId="10" xfId="3" applyNumberFormat="1" applyFont="1" applyBorder="1" applyAlignment="1">
      <alignment horizontal="right" vertical="center"/>
    </xf>
    <xf numFmtId="0" fontId="7" fillId="0" borderId="7" xfId="3" applyFont="1" applyBorder="1" applyAlignment="1">
      <alignment vertical="center" wrapText="1" shrinkToFit="1"/>
    </xf>
    <xf numFmtId="0" fontId="7" fillId="0" borderId="2" xfId="3" applyFont="1" applyBorder="1" applyAlignment="1">
      <alignment horizontal="center" vertical="center" wrapText="1" shrinkToFit="1"/>
    </xf>
    <xf numFmtId="0" fontId="7" fillId="0" borderId="0" xfId="3" applyFont="1" applyAlignment="1">
      <alignment vertical="center" wrapText="1" shrinkToFit="1"/>
    </xf>
    <xf numFmtId="38" fontId="3" fillId="0" borderId="0" xfId="3" applyNumberFormat="1" applyFont="1">
      <alignment vertical="center"/>
    </xf>
    <xf numFmtId="0" fontId="5" fillId="0" borderId="9" xfId="3" applyFont="1" applyBorder="1" applyAlignment="1">
      <alignment horizontal="center" vertical="center" wrapText="1" shrinkToFit="1"/>
    </xf>
    <xf numFmtId="38" fontId="5" fillId="0" borderId="4" xfId="4" applyFont="1" applyFill="1" applyBorder="1" applyAlignment="1">
      <alignment horizontal="right" vertical="center"/>
    </xf>
    <xf numFmtId="37" fontId="9" fillId="0" borderId="2" xfId="0" applyNumberFormat="1" applyFont="1" applyBorder="1" applyAlignment="1">
      <alignment horizontal="right" vertical="center"/>
    </xf>
    <xf numFmtId="37" fontId="9" fillId="0" borderId="10" xfId="0" applyNumberFormat="1" applyFont="1" applyBorder="1" applyAlignment="1">
      <alignment horizontal="right" vertical="center"/>
    </xf>
    <xf numFmtId="176" fontId="3" fillId="0" borderId="1" xfId="4" applyNumberFormat="1" applyFont="1" applyFill="1" applyBorder="1" applyAlignment="1">
      <alignment horizontal="right" vertical="center"/>
    </xf>
    <xf numFmtId="176" fontId="3" fillId="0" borderId="2" xfId="4" applyNumberFormat="1" applyFont="1" applyFill="1" applyBorder="1" applyAlignment="1">
      <alignment horizontal="right" vertical="center"/>
    </xf>
    <xf numFmtId="176" fontId="3" fillId="0" borderId="10" xfId="4" applyNumberFormat="1" applyFont="1" applyFill="1" applyBorder="1" applyAlignment="1">
      <alignment horizontal="right" vertical="center"/>
    </xf>
    <xf numFmtId="0" fontId="7" fillId="0" borderId="0" xfId="3" applyFont="1" applyAlignment="1">
      <alignment horizontal="left" vertical="center"/>
    </xf>
    <xf numFmtId="0" fontId="5" fillId="0" borderId="5" xfId="3" applyFont="1" applyBorder="1" applyAlignment="1">
      <alignment horizontal="center" vertical="center" wrapText="1" shrinkToFit="1"/>
    </xf>
    <xf numFmtId="0" fontId="5" fillId="0" borderId="6" xfId="3" applyFont="1" applyBorder="1" applyAlignment="1">
      <alignment horizontal="left" vertical="center"/>
    </xf>
    <xf numFmtId="177" fontId="5" fillId="0" borderId="9" xfId="3" applyNumberFormat="1" applyFont="1" applyBorder="1" applyAlignment="1">
      <alignment horizontal="right" vertical="center"/>
    </xf>
    <xf numFmtId="177" fontId="9" fillId="0" borderId="10" xfId="3" applyNumberFormat="1" applyFont="1" applyBorder="1" applyAlignment="1">
      <alignment horizontal="right" vertical="center"/>
    </xf>
    <xf numFmtId="177" fontId="5" fillId="0" borderId="5" xfId="3" applyNumberFormat="1" applyFont="1" applyBorder="1" applyAlignment="1">
      <alignment horizontal="right" vertical="center"/>
    </xf>
    <xf numFmtId="182" fontId="5" fillId="0" borderId="5" xfId="4" applyNumberFormat="1" applyFont="1" applyFill="1" applyBorder="1" applyAlignment="1">
      <alignment horizontal="right" vertical="center"/>
    </xf>
    <xf numFmtId="38" fontId="5" fillId="0" borderId="23" xfId="4" applyFont="1" applyFill="1" applyBorder="1" applyAlignment="1">
      <alignment horizontal="right" vertical="center"/>
    </xf>
    <xf numFmtId="38" fontId="5" fillId="0" borderId="25" xfId="4" applyFont="1" applyFill="1" applyBorder="1" applyAlignment="1">
      <alignment horizontal="right" vertical="center"/>
    </xf>
    <xf numFmtId="38" fontId="5" fillId="0" borderId="22" xfId="4" applyFont="1" applyFill="1" applyBorder="1" applyAlignment="1">
      <alignment horizontal="right" vertical="center"/>
    </xf>
    <xf numFmtId="0" fontId="5" fillId="0" borderId="3" xfId="3" applyFont="1" applyBorder="1" applyAlignment="1">
      <alignment horizontal="left" vertical="center"/>
    </xf>
    <xf numFmtId="37" fontId="5" fillId="0" borderId="2" xfId="4" applyNumberFormat="1" applyFont="1" applyFill="1" applyBorder="1" applyAlignment="1">
      <alignment horizontal="right" vertical="center"/>
    </xf>
    <xf numFmtId="37" fontId="5" fillId="0" borderId="10" xfId="4" applyNumberFormat="1" applyFont="1" applyFill="1" applyBorder="1" applyAlignment="1">
      <alignment horizontal="right" vertical="center"/>
    </xf>
    <xf numFmtId="182" fontId="5" fillId="0" borderId="26" xfId="4" applyNumberFormat="1" applyFont="1" applyFill="1" applyBorder="1" applyAlignment="1">
      <alignment horizontal="right" vertical="center"/>
    </xf>
    <xf numFmtId="38" fontId="3" fillId="0" borderId="10" xfId="1" applyFont="1" applyFill="1" applyBorder="1" applyAlignment="1">
      <alignment vertical="center"/>
    </xf>
    <xf numFmtId="38" fontId="3" fillId="0" borderId="1" xfId="1" applyFont="1" applyFill="1" applyBorder="1" applyAlignment="1">
      <alignment vertical="center"/>
    </xf>
    <xf numFmtId="177" fontId="9" fillId="0" borderId="2" xfId="3" applyNumberFormat="1" applyFont="1" applyBorder="1" applyAlignment="1">
      <alignment horizontal="right" vertical="center"/>
    </xf>
    <xf numFmtId="0" fontId="13" fillId="0" borderId="0" xfId="2" applyFont="1" applyAlignment="1">
      <alignment vertical="center"/>
    </xf>
    <xf numFmtId="37" fontId="5" fillId="0" borderId="2" xfId="3" applyNumberFormat="1" applyFont="1" applyBorder="1" applyAlignment="1">
      <alignment horizontal="right" vertical="center"/>
    </xf>
    <xf numFmtId="183" fontId="5" fillId="0" borderId="2" xfId="3" applyNumberFormat="1" applyFont="1" applyBorder="1" applyAlignment="1">
      <alignment horizontal="right" vertical="center"/>
    </xf>
    <xf numFmtId="176" fontId="5" fillId="0" borderId="10" xfId="3" applyNumberFormat="1" applyFont="1" applyBorder="1" applyAlignment="1">
      <alignment horizontal="right" vertical="center"/>
    </xf>
    <xf numFmtId="183" fontId="5" fillId="0" borderId="10" xfId="3" applyNumberFormat="1" applyFont="1" applyBorder="1" applyAlignment="1">
      <alignment horizontal="right" vertical="center"/>
    </xf>
    <xf numFmtId="176" fontId="3" fillId="0" borderId="1" xfId="2" applyNumberFormat="1" applyFont="1" applyBorder="1" applyAlignment="1">
      <alignment vertical="center"/>
    </xf>
    <xf numFmtId="183" fontId="3" fillId="0" borderId="1" xfId="1" applyNumberFormat="1" applyFont="1" applyFill="1" applyBorder="1" applyAlignment="1">
      <alignment vertical="center"/>
    </xf>
    <xf numFmtId="176" fontId="3" fillId="0" borderId="2" xfId="2" applyNumberFormat="1" applyFont="1" applyBorder="1" applyAlignment="1">
      <alignment vertical="center"/>
    </xf>
    <xf numFmtId="183" fontId="3" fillId="0" borderId="2" xfId="2" applyNumberFormat="1" applyFont="1" applyBorder="1" applyAlignment="1">
      <alignment vertical="center"/>
    </xf>
    <xf numFmtId="176" fontId="3" fillId="0" borderId="0" xfId="2" applyNumberFormat="1" applyFont="1" applyAlignment="1">
      <alignment vertical="center"/>
    </xf>
    <xf numFmtId="176" fontId="3" fillId="0" borderId="10" xfId="2" applyNumberFormat="1" applyFont="1" applyBorder="1" applyAlignment="1">
      <alignment vertical="center"/>
    </xf>
    <xf numFmtId="183" fontId="3" fillId="0" borderId="10" xfId="2" applyNumberFormat="1" applyFont="1" applyBorder="1" applyAlignment="1">
      <alignment vertical="center"/>
    </xf>
    <xf numFmtId="37" fontId="10" fillId="0" borderId="0" xfId="0" applyNumberFormat="1" applyFont="1" applyAlignment="1">
      <alignment horizontal="right" vertical="top"/>
    </xf>
    <xf numFmtId="37" fontId="11" fillId="0" borderId="0" xfId="0" applyNumberFormat="1" applyFont="1" applyAlignment="1">
      <alignment horizontal="right" vertical="top"/>
    </xf>
    <xf numFmtId="37" fontId="10" fillId="0" borderId="10" xfId="0" applyNumberFormat="1" applyFont="1" applyBorder="1" applyAlignment="1">
      <alignment horizontal="right" vertical="top"/>
    </xf>
    <xf numFmtId="179" fontId="3" fillId="0" borderId="2" xfId="3" applyNumberFormat="1" applyFont="1" applyBorder="1" applyAlignment="1">
      <alignment horizontal="right" vertical="center"/>
    </xf>
    <xf numFmtId="177" fontId="3" fillId="0" borderId="0" xfId="3" applyNumberFormat="1" applyFont="1" applyAlignment="1">
      <alignment horizontal="right" vertical="center"/>
    </xf>
    <xf numFmtId="179" fontId="3" fillId="0" borderId="10" xfId="3" applyNumberFormat="1" applyFont="1" applyBorder="1" applyAlignment="1">
      <alignment horizontal="right" vertical="center"/>
    </xf>
    <xf numFmtId="37" fontId="12" fillId="0" borderId="0" xfId="0" applyNumberFormat="1" applyFont="1" applyAlignment="1">
      <alignment horizontal="right" vertical="center"/>
    </xf>
    <xf numFmtId="177" fontId="5" fillId="0" borderId="4" xfId="3" applyNumberFormat="1" applyFont="1" applyBorder="1" applyAlignment="1">
      <alignment horizontal="right" vertical="center"/>
    </xf>
    <xf numFmtId="37" fontId="9" fillId="0" borderId="23" xfId="0" applyNumberFormat="1" applyFont="1" applyBorder="1" applyAlignment="1">
      <alignment horizontal="right" vertical="center"/>
    </xf>
    <xf numFmtId="177" fontId="9" fillId="0" borderId="22" xfId="3" applyNumberFormat="1" applyFont="1" applyBorder="1" applyAlignment="1">
      <alignment horizontal="right" vertical="center"/>
    </xf>
    <xf numFmtId="37" fontId="9" fillId="0" borderId="0" xfId="0" applyNumberFormat="1" applyFont="1" applyAlignment="1">
      <alignment horizontal="right" vertical="center"/>
    </xf>
    <xf numFmtId="37" fontId="5" fillId="0" borderId="9" xfId="0" applyNumberFormat="1" applyFont="1" applyBorder="1" applyAlignment="1">
      <alignment horizontal="right" vertical="center"/>
    </xf>
    <xf numFmtId="37" fontId="9" fillId="0" borderId="22" xfId="0" applyNumberFormat="1" applyFont="1" applyBorder="1" applyAlignment="1">
      <alignment horizontal="right" vertical="center"/>
    </xf>
    <xf numFmtId="0" fontId="14" fillId="0" borderId="0" xfId="2" applyFont="1" applyAlignment="1">
      <alignment vertical="center"/>
    </xf>
    <xf numFmtId="0" fontId="5" fillId="0" borderId="9" xfId="3" applyFont="1" applyBorder="1" applyAlignment="1">
      <alignment horizontal="center" vertical="center" wrapText="1"/>
    </xf>
    <xf numFmtId="0" fontId="5" fillId="0" borderId="9" xfId="3" applyFont="1" applyBorder="1" applyAlignment="1">
      <alignment horizontal="center" vertical="center"/>
    </xf>
    <xf numFmtId="0" fontId="5" fillId="0" borderId="3" xfId="3" applyFont="1" applyBorder="1" applyAlignment="1">
      <alignment horizontal="center" vertical="center" wrapText="1"/>
    </xf>
    <xf numFmtId="0" fontId="5" fillId="0" borderId="12" xfId="3" applyFont="1" applyBorder="1" applyAlignment="1">
      <alignment horizontal="center" vertical="center"/>
    </xf>
    <xf numFmtId="0" fontId="5" fillId="0" borderId="6" xfId="3" applyFont="1" applyBorder="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10" xfId="0" applyFont="1" applyBorder="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1" xfId="3" applyFont="1" applyBorder="1" applyAlignment="1">
      <alignment horizontal="center" vertical="center"/>
    </xf>
    <xf numFmtId="0" fontId="3" fillId="2" borderId="3"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1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0" xfId="3" applyFont="1" applyFill="1" applyBorder="1" applyAlignment="1">
      <alignment horizontal="center" vertical="center" wrapText="1"/>
    </xf>
    <xf numFmtId="0" fontId="7" fillId="2" borderId="1" xfId="3" applyFont="1" applyFill="1" applyBorder="1" applyAlignment="1">
      <alignment horizontal="center" vertical="center" wrapText="1" shrinkToFit="1"/>
    </xf>
    <xf numFmtId="0" fontId="7" fillId="2" borderId="10" xfId="2" applyFont="1" applyFill="1" applyBorder="1" applyAlignment="1">
      <alignment horizontal="center" vertical="center"/>
    </xf>
    <xf numFmtId="0" fontId="3" fillId="0" borderId="3" xfId="3" applyFont="1" applyBorder="1" applyAlignment="1">
      <alignment horizontal="center" vertical="center"/>
    </xf>
    <xf numFmtId="0" fontId="3" fillId="0" borderId="12" xfId="3" applyFont="1" applyBorder="1" applyAlignment="1">
      <alignment horizontal="center" vertical="center"/>
    </xf>
    <xf numFmtId="0" fontId="3" fillId="0" borderId="6" xfId="3"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3" applyFont="1" applyBorder="1" applyAlignment="1">
      <alignment horizontal="center" vertical="center" wrapText="1"/>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11" xfId="3" applyFont="1" applyBorder="1" applyAlignment="1">
      <alignment horizontal="center" vertical="center"/>
    </xf>
    <xf numFmtId="0" fontId="7" fillId="0" borderId="1" xfId="3" applyFont="1" applyBorder="1" applyAlignment="1">
      <alignment horizontal="center" vertical="center" wrapText="1" shrinkToFit="1"/>
    </xf>
    <xf numFmtId="0" fontId="7" fillId="0" borderId="10" xfId="0" applyFont="1" applyBorder="1" applyAlignment="1">
      <alignment horizontal="center" vertical="center"/>
    </xf>
    <xf numFmtId="0" fontId="7" fillId="0" borderId="1" xfId="3" applyFont="1" applyBorder="1" applyAlignment="1">
      <alignment horizontal="center" vertical="center" wrapText="1"/>
    </xf>
    <xf numFmtId="0" fontId="5" fillId="0" borderId="10" xfId="3" applyFont="1" applyBorder="1" applyAlignment="1">
      <alignment horizontal="center" vertical="center"/>
    </xf>
    <xf numFmtId="0" fontId="3" fillId="0" borderId="17" xfId="3" applyFont="1" applyBorder="1" applyAlignment="1">
      <alignment horizontal="center" vertical="center"/>
    </xf>
    <xf numFmtId="0" fontId="3" fillId="0" borderId="0" xfId="2" applyFont="1" applyAlignment="1">
      <alignment horizontal="center" vertical="center"/>
    </xf>
    <xf numFmtId="0" fontId="3" fillId="0" borderId="18" xfId="2" applyFont="1" applyBorder="1" applyAlignment="1">
      <alignment horizontal="center" vertical="center"/>
    </xf>
    <xf numFmtId="184" fontId="7" fillId="0" borderId="1" xfId="3" applyNumberFormat="1" applyFont="1" applyBorder="1" applyAlignment="1">
      <alignment horizontal="center" vertical="center" wrapText="1" shrinkToFit="1"/>
    </xf>
    <xf numFmtId="184" fontId="1" fillId="0" borderId="10" xfId="2" applyNumberFormat="1" applyBorder="1" applyAlignment="1">
      <alignment horizontal="center" vertical="center" wrapText="1" shrinkToFit="1"/>
    </xf>
    <xf numFmtId="0" fontId="7" fillId="0" borderId="10" xfId="3" applyFont="1" applyBorder="1" applyAlignment="1">
      <alignment horizontal="center" vertical="center" wrapText="1" shrinkToFit="1"/>
    </xf>
    <xf numFmtId="184" fontId="7" fillId="0" borderId="11" xfId="3" applyNumberFormat="1" applyFont="1" applyBorder="1" applyAlignment="1">
      <alignment horizontal="center" vertical="center" wrapText="1" shrinkToFit="1"/>
    </xf>
    <xf numFmtId="184" fontId="1" fillId="0" borderId="5" xfId="2" applyNumberFormat="1" applyBorder="1" applyAlignment="1">
      <alignment horizontal="center" vertical="center" wrapText="1" shrinkToFit="1"/>
    </xf>
    <xf numFmtId="0" fontId="3" fillId="2" borderId="3"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0" xfId="3" applyFont="1" applyAlignment="1">
      <alignment horizontal="left" vertical="center" wrapText="1"/>
    </xf>
    <xf numFmtId="0" fontId="7" fillId="0" borderId="0" xfId="3" applyFont="1" applyAlignment="1">
      <alignment horizontal="left" vertical="center"/>
    </xf>
    <xf numFmtId="0" fontId="3" fillId="0" borderId="0" xfId="3" applyFont="1" applyAlignment="1">
      <alignment horizontal="lef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19" xfId="3"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1" xfId="3" applyFont="1" applyBorder="1" applyAlignment="1">
      <alignment horizontal="center" vertical="center"/>
    </xf>
    <xf numFmtId="0" fontId="5" fillId="0" borderId="9" xfId="0" applyFont="1" applyBorder="1" applyAlignment="1">
      <alignment horizontal="center" vertical="center"/>
    </xf>
  </cellXfs>
  <cellStyles count="5">
    <cellStyle name="桁区切り" xfId="4" builtinId="6"/>
    <cellStyle name="桁区切り 2" xfId="1" xr:uid="{00000000-0005-0000-0000-000001000000}"/>
    <cellStyle name="標準" xfId="0" builtinId="0"/>
    <cellStyle name="標準 2" xfId="2" xr:uid="{00000000-0005-0000-0000-000003000000}"/>
    <cellStyle name="標準_Book2" xfId="3" xr:uid="{00000000-0005-0000-0000-000004000000}"/>
  </cellStyles>
  <dxfs count="0"/>
  <tableStyles count="0" defaultTableStyle="TableStyleMedium9" defaultPivotStyle="PivotStyleLight16"/>
  <colors>
    <mruColors>
      <color rgb="FF00B0F0"/>
      <color rgb="FF00B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G27"/>
  <sheetViews>
    <sheetView tabSelected="1" topLeftCell="A3" zoomScaleNormal="100" workbookViewId="0">
      <selection activeCell="C6" sqref="C6"/>
    </sheetView>
  </sheetViews>
  <sheetFormatPr defaultColWidth="9" defaultRowHeight="15.75" customHeight="1"/>
  <cols>
    <col min="1" max="1" width="3.125" style="1" customWidth="1"/>
    <col min="2" max="2" width="4.25" style="1" customWidth="1"/>
    <col min="3" max="3" width="32.125" style="2" customWidth="1"/>
    <col min="4" max="5" width="8" style="1" customWidth="1"/>
    <col min="6" max="6" width="7.625" style="1" bestFit="1" customWidth="1"/>
    <col min="7" max="7" width="6.875" style="1" bestFit="1" customWidth="1"/>
    <col min="8" max="8" width="8.5" style="3" bestFit="1" customWidth="1"/>
    <col min="9" max="9" width="8.5" style="1" bestFit="1" customWidth="1"/>
    <col min="10" max="10" width="7.625" style="1" bestFit="1" customWidth="1"/>
    <col min="11" max="11" width="6.875" style="1" bestFit="1" customWidth="1"/>
    <col min="12" max="13" width="8" style="1" customWidth="1"/>
    <col min="14" max="14" width="7.625" style="1" bestFit="1" customWidth="1"/>
    <col min="15" max="15" width="0.75" style="1" customWidth="1"/>
    <col min="16" max="17" width="9.375" style="1" bestFit="1" customWidth="1"/>
    <col min="18" max="18" width="7.625" style="1" bestFit="1" customWidth="1"/>
    <col min="19" max="19" width="0.625" style="1" customWidth="1"/>
    <col min="20" max="33" width="7.5" style="1" customWidth="1"/>
    <col min="34" max="34" width="9" style="1" customWidth="1"/>
    <col min="35" max="16384" width="9" style="1"/>
  </cols>
  <sheetData>
    <row r="1" spans="1:33" ht="12" customHeight="1">
      <c r="A1" s="4"/>
      <c r="B1" s="4"/>
    </row>
    <row r="2" spans="1:33" ht="19.5" customHeight="1">
      <c r="B2" s="5" t="s">
        <v>140</v>
      </c>
      <c r="C2" s="10"/>
      <c r="D2" s="10"/>
      <c r="E2" s="16"/>
      <c r="F2" s="16"/>
      <c r="G2" s="16"/>
      <c r="H2" s="25"/>
      <c r="I2" s="9"/>
      <c r="J2" s="9"/>
      <c r="K2" s="9"/>
      <c r="L2" s="9"/>
      <c r="M2" s="9"/>
      <c r="N2" s="9"/>
      <c r="O2" s="9"/>
      <c r="P2" s="9"/>
      <c r="Q2" s="9"/>
      <c r="R2" s="9"/>
      <c r="S2" s="9"/>
    </row>
    <row r="3" spans="1:33" ht="31.5" customHeight="1">
      <c r="B3" s="173" t="s">
        <v>1</v>
      </c>
      <c r="C3" s="174"/>
      <c r="D3" s="173" t="s">
        <v>122</v>
      </c>
      <c r="E3" s="173"/>
      <c r="F3" s="173"/>
      <c r="G3" s="173"/>
      <c r="H3" s="173" t="s">
        <v>114</v>
      </c>
      <c r="I3" s="173"/>
      <c r="J3" s="173"/>
      <c r="K3" s="173"/>
      <c r="L3" s="166" t="s">
        <v>40</v>
      </c>
      <c r="M3" s="167"/>
      <c r="N3" s="167"/>
      <c r="O3" s="28"/>
      <c r="P3" s="168" t="s">
        <v>129</v>
      </c>
      <c r="Q3" s="169"/>
      <c r="R3" s="170"/>
      <c r="S3" s="7"/>
    </row>
    <row r="4" spans="1:33" ht="13.5" customHeight="1">
      <c r="B4" s="175"/>
      <c r="C4" s="175"/>
      <c r="D4" s="177" t="s">
        <v>127</v>
      </c>
      <c r="E4" s="179" t="s">
        <v>118</v>
      </c>
      <c r="F4" s="17"/>
      <c r="G4" s="21"/>
      <c r="H4" s="177" t="s">
        <v>127</v>
      </c>
      <c r="I4" s="179" t="s">
        <v>118</v>
      </c>
      <c r="J4" s="17"/>
      <c r="K4" s="21"/>
      <c r="L4" s="177" t="s">
        <v>127</v>
      </c>
      <c r="M4" s="179" t="s">
        <v>118</v>
      </c>
      <c r="N4" s="21"/>
      <c r="O4" s="29"/>
      <c r="P4" s="177" t="s">
        <v>127</v>
      </c>
      <c r="Q4" s="179" t="s">
        <v>118</v>
      </c>
      <c r="R4" s="21"/>
      <c r="S4" s="30"/>
    </row>
    <row r="5" spans="1:33" ht="47.25" customHeight="1">
      <c r="B5" s="176"/>
      <c r="C5" s="176"/>
      <c r="D5" s="178"/>
      <c r="E5" s="178"/>
      <c r="F5" s="116" t="s">
        <v>2</v>
      </c>
      <c r="G5" s="116" t="s">
        <v>36</v>
      </c>
      <c r="H5" s="178"/>
      <c r="I5" s="178"/>
      <c r="J5" s="116" t="s">
        <v>2</v>
      </c>
      <c r="K5" s="116" t="s">
        <v>36</v>
      </c>
      <c r="L5" s="178"/>
      <c r="M5" s="178"/>
      <c r="N5" s="116" t="s">
        <v>38</v>
      </c>
      <c r="O5" s="124"/>
      <c r="P5" s="178"/>
      <c r="Q5" s="178"/>
      <c r="R5" s="116" t="s">
        <v>2</v>
      </c>
      <c r="S5" s="28"/>
    </row>
    <row r="6" spans="1:33" ht="20.25" customHeight="1">
      <c r="B6" s="6" t="s">
        <v>22</v>
      </c>
      <c r="C6" s="11"/>
      <c r="D6" s="13">
        <v>35853</v>
      </c>
      <c r="E6" s="118">
        <v>34119</v>
      </c>
      <c r="F6" s="18">
        <f>ROUND(E6/D6*100-100,1)</f>
        <v>-4.8</v>
      </c>
      <c r="G6" s="22">
        <f>ROUND(E6/E$6*100,1)</f>
        <v>100</v>
      </c>
      <c r="H6" s="141">
        <v>301688</v>
      </c>
      <c r="I6" s="134">
        <v>304530</v>
      </c>
      <c r="J6" s="18">
        <f>ROUND(I6/H6*100-100,1)</f>
        <v>0.9</v>
      </c>
      <c r="K6" s="22">
        <f>ROUND(I6/I$6*100,1)</f>
        <v>100</v>
      </c>
      <c r="L6" s="22">
        <v>8.4</v>
      </c>
      <c r="M6" s="22">
        <f>ROUND(I6/E6,1)</f>
        <v>8.9</v>
      </c>
      <c r="N6" s="142">
        <f t="shared" ref="N6:N23" si="0">M6-L6</f>
        <v>0.5</v>
      </c>
      <c r="O6" s="142"/>
      <c r="P6" s="13" t="s">
        <v>112</v>
      </c>
      <c r="Q6" s="13" t="s">
        <v>112</v>
      </c>
      <c r="R6" s="18" t="s">
        <v>112</v>
      </c>
      <c r="S6" s="117"/>
      <c r="T6" s="31"/>
      <c r="U6" s="31"/>
      <c r="V6" s="31"/>
      <c r="W6" s="31"/>
      <c r="X6" s="31"/>
      <c r="Y6" s="31"/>
      <c r="Z6" s="31"/>
      <c r="AA6" s="31"/>
      <c r="AB6" s="31"/>
      <c r="AC6" s="31"/>
      <c r="AD6" s="31"/>
      <c r="AE6" s="31"/>
      <c r="AF6" s="31"/>
      <c r="AG6" s="31"/>
    </row>
    <row r="7" spans="1:33" ht="20.25" customHeight="1">
      <c r="B7" s="7"/>
      <c r="C7" s="11" t="s">
        <v>34</v>
      </c>
      <c r="D7" s="117">
        <v>359</v>
      </c>
      <c r="E7" s="118">
        <v>441</v>
      </c>
      <c r="F7" s="18">
        <f>ROUND(E7/D7*100-100,1)</f>
        <v>22.8</v>
      </c>
      <c r="G7" s="22">
        <f>ROUND(E7/E$6*100,1)</f>
        <v>1.3</v>
      </c>
      <c r="H7" s="134">
        <v>3346</v>
      </c>
      <c r="I7" s="134">
        <v>4024</v>
      </c>
      <c r="J7" s="18">
        <f>ROUND(I7/H7*100-100,1)</f>
        <v>20.3</v>
      </c>
      <c r="K7" s="22">
        <f>ROUND(I7/I$6*100,1)</f>
        <v>1.3</v>
      </c>
      <c r="L7" s="22">
        <v>9.3000000000000007</v>
      </c>
      <c r="M7" s="22">
        <f t="shared" ref="M7:M22" si="1">ROUND(I7/E7,1)</f>
        <v>9.1</v>
      </c>
      <c r="N7" s="142">
        <f t="shared" si="0"/>
        <v>-0.20000000000000107</v>
      </c>
      <c r="O7" s="142"/>
      <c r="P7" s="13">
        <v>38947</v>
      </c>
      <c r="Q7" s="13">
        <v>46027</v>
      </c>
      <c r="R7" s="18">
        <f>ROUND(Q7/P7*100-100,1)</f>
        <v>18.2</v>
      </c>
      <c r="S7" s="117"/>
    </row>
    <row r="8" spans="1:33" ht="20.25" customHeight="1">
      <c r="B8" s="7"/>
      <c r="C8" s="11" t="s">
        <v>6</v>
      </c>
      <c r="D8" s="13">
        <v>21</v>
      </c>
      <c r="E8" s="118">
        <v>17</v>
      </c>
      <c r="F8" s="18">
        <f t="shared" ref="F8:F23" si="2">ROUND(E8/D8*100-100,1)</f>
        <v>-19</v>
      </c>
      <c r="G8" s="22">
        <f t="shared" ref="G8:G23" si="3">ROUND(E8/E$6*100,1)</f>
        <v>0</v>
      </c>
      <c r="H8" s="134">
        <v>183</v>
      </c>
      <c r="I8" s="134">
        <v>125</v>
      </c>
      <c r="J8" s="18">
        <f t="shared" ref="J8:J23" si="4">ROUND(I8/H8*100-100,1)</f>
        <v>-31.7</v>
      </c>
      <c r="K8" s="22">
        <f t="shared" ref="K8:K23" si="5">ROUND(I8/I$6*100,1)</f>
        <v>0</v>
      </c>
      <c r="L8" s="22">
        <v>8.6999999999999993</v>
      </c>
      <c r="M8" s="22">
        <f t="shared" si="1"/>
        <v>7.4</v>
      </c>
      <c r="N8" s="142">
        <f t="shared" si="0"/>
        <v>-1.2999999999999989</v>
      </c>
      <c r="O8" s="142"/>
      <c r="P8" s="13">
        <v>4745</v>
      </c>
      <c r="Q8" s="13">
        <v>3949</v>
      </c>
      <c r="R8" s="18">
        <f>ROUND(Q8/P8*100-100,1)</f>
        <v>-16.8</v>
      </c>
      <c r="S8" s="117"/>
      <c r="T8" s="31"/>
      <c r="U8" s="31"/>
      <c r="V8" s="31"/>
      <c r="W8" s="31"/>
      <c r="X8" s="31"/>
      <c r="Y8" s="31"/>
      <c r="Z8" s="31"/>
      <c r="AA8" s="31"/>
      <c r="AB8" s="31"/>
      <c r="AC8" s="31"/>
      <c r="AD8" s="31"/>
      <c r="AE8" s="31"/>
      <c r="AF8" s="31"/>
      <c r="AG8" s="31"/>
    </row>
    <row r="9" spans="1:33" ht="20.25" customHeight="1">
      <c r="B9" s="7"/>
      <c r="C9" s="11" t="s">
        <v>10</v>
      </c>
      <c r="D9" s="13">
        <v>3304</v>
      </c>
      <c r="E9" s="118">
        <v>3226</v>
      </c>
      <c r="F9" s="18">
        <f t="shared" si="2"/>
        <v>-2.4</v>
      </c>
      <c r="G9" s="22">
        <f t="shared" si="3"/>
        <v>9.5</v>
      </c>
      <c r="H9" s="134">
        <v>21097</v>
      </c>
      <c r="I9" s="134">
        <v>20972</v>
      </c>
      <c r="J9" s="18">
        <f t="shared" si="4"/>
        <v>-0.6</v>
      </c>
      <c r="K9" s="22">
        <f t="shared" si="5"/>
        <v>6.9</v>
      </c>
      <c r="L9" s="22">
        <v>6.4</v>
      </c>
      <c r="M9" s="22">
        <f t="shared" si="1"/>
        <v>6.5</v>
      </c>
      <c r="N9" s="142">
        <f t="shared" si="0"/>
        <v>9.9999999999999645E-2</v>
      </c>
      <c r="O9" s="142"/>
      <c r="P9" s="13" t="s">
        <v>112</v>
      </c>
      <c r="Q9" s="13" t="s">
        <v>112</v>
      </c>
      <c r="R9" s="18" t="s">
        <v>112</v>
      </c>
      <c r="S9" s="117"/>
      <c r="T9" s="32"/>
      <c r="U9" s="32"/>
      <c r="V9" s="32"/>
      <c r="W9" s="32"/>
      <c r="X9" s="32"/>
      <c r="Y9" s="32"/>
      <c r="Z9" s="32"/>
      <c r="AA9" s="32"/>
      <c r="AB9" s="32"/>
      <c r="AC9" s="32"/>
      <c r="AD9" s="32"/>
      <c r="AE9" s="32"/>
      <c r="AF9" s="32"/>
      <c r="AG9" s="32"/>
    </row>
    <row r="10" spans="1:33" ht="20.25" customHeight="1">
      <c r="B10" s="7"/>
      <c r="C10" s="11" t="s">
        <v>12</v>
      </c>
      <c r="D10" s="13">
        <v>2695</v>
      </c>
      <c r="E10" s="118">
        <v>2327</v>
      </c>
      <c r="F10" s="18">
        <f t="shared" si="2"/>
        <v>-13.7</v>
      </c>
      <c r="G10" s="22">
        <f t="shared" si="3"/>
        <v>6.8</v>
      </c>
      <c r="H10" s="134">
        <v>51966</v>
      </c>
      <c r="I10" s="134">
        <v>52660</v>
      </c>
      <c r="J10" s="18">
        <f t="shared" si="4"/>
        <v>1.3</v>
      </c>
      <c r="K10" s="22">
        <f>ROUND(I10/I$6*100,1)</f>
        <v>17.3</v>
      </c>
      <c r="L10" s="22">
        <v>19.3</v>
      </c>
      <c r="M10" s="22">
        <f>ROUND(I10/E10,1)</f>
        <v>22.6</v>
      </c>
      <c r="N10" s="142">
        <f t="shared" si="0"/>
        <v>3.3000000000000007</v>
      </c>
      <c r="O10" s="142"/>
      <c r="P10" s="13">
        <v>1785768</v>
      </c>
      <c r="Q10" s="13">
        <v>1865744</v>
      </c>
      <c r="R10" s="18">
        <f>ROUND(Q10/P10*100-100,1)</f>
        <v>4.5</v>
      </c>
      <c r="S10" s="117"/>
    </row>
    <row r="11" spans="1:33" ht="20.25" customHeight="1">
      <c r="B11" s="7"/>
      <c r="C11" s="11" t="s">
        <v>7</v>
      </c>
      <c r="D11" s="13">
        <v>34</v>
      </c>
      <c r="E11" s="118">
        <v>143</v>
      </c>
      <c r="F11" s="18">
        <f t="shared" si="2"/>
        <v>320.60000000000002</v>
      </c>
      <c r="G11" s="22">
        <f t="shared" si="3"/>
        <v>0.4</v>
      </c>
      <c r="H11" s="134">
        <v>1039</v>
      </c>
      <c r="I11" s="134">
        <v>978</v>
      </c>
      <c r="J11" s="18">
        <f t="shared" si="4"/>
        <v>-5.9</v>
      </c>
      <c r="K11" s="22">
        <f t="shared" si="5"/>
        <v>0.3</v>
      </c>
      <c r="L11" s="22">
        <v>30.6</v>
      </c>
      <c r="M11" s="22">
        <f t="shared" si="1"/>
        <v>6.8</v>
      </c>
      <c r="N11" s="142">
        <f t="shared" si="0"/>
        <v>-23.8</v>
      </c>
      <c r="O11" s="142"/>
      <c r="P11" s="13" t="s">
        <v>112</v>
      </c>
      <c r="Q11" s="13" t="s">
        <v>112</v>
      </c>
      <c r="R11" s="18" t="s">
        <v>112</v>
      </c>
      <c r="S11" s="117"/>
    </row>
    <row r="12" spans="1:33" ht="20.25" customHeight="1">
      <c r="B12" s="7"/>
      <c r="C12" s="11" t="s">
        <v>13</v>
      </c>
      <c r="D12" s="13">
        <v>224</v>
      </c>
      <c r="E12" s="118">
        <v>249</v>
      </c>
      <c r="F12" s="18">
        <f t="shared" si="2"/>
        <v>11.2</v>
      </c>
      <c r="G12" s="22">
        <f t="shared" si="3"/>
        <v>0.7</v>
      </c>
      <c r="H12" s="134">
        <v>2703</v>
      </c>
      <c r="I12" s="134">
        <v>3061</v>
      </c>
      <c r="J12" s="18">
        <f t="shared" si="4"/>
        <v>13.2</v>
      </c>
      <c r="K12" s="22">
        <f t="shared" si="5"/>
        <v>1</v>
      </c>
      <c r="L12" s="22">
        <v>12.1</v>
      </c>
      <c r="M12" s="22">
        <f t="shared" si="1"/>
        <v>12.3</v>
      </c>
      <c r="N12" s="142">
        <f t="shared" si="0"/>
        <v>0.20000000000000107</v>
      </c>
      <c r="O12" s="142"/>
      <c r="P12" s="13" t="s">
        <v>112</v>
      </c>
      <c r="Q12" s="13" t="s">
        <v>112</v>
      </c>
      <c r="R12" s="18" t="s">
        <v>112</v>
      </c>
      <c r="S12" s="117"/>
    </row>
    <row r="13" spans="1:33" ht="20.25" customHeight="1">
      <c r="B13" s="7"/>
      <c r="C13" s="11" t="s">
        <v>15</v>
      </c>
      <c r="D13" s="13">
        <v>767</v>
      </c>
      <c r="E13" s="118">
        <v>739</v>
      </c>
      <c r="F13" s="18">
        <f t="shared" si="2"/>
        <v>-3.7</v>
      </c>
      <c r="G13" s="22">
        <f t="shared" si="3"/>
        <v>2.2000000000000002</v>
      </c>
      <c r="H13" s="134">
        <v>13693</v>
      </c>
      <c r="I13" s="134">
        <v>13702</v>
      </c>
      <c r="J13" s="18">
        <f t="shared" si="4"/>
        <v>0.1</v>
      </c>
      <c r="K13" s="22">
        <f t="shared" si="5"/>
        <v>4.5</v>
      </c>
      <c r="L13" s="22">
        <v>17.899999999999999</v>
      </c>
      <c r="M13" s="22">
        <f t="shared" si="1"/>
        <v>18.5</v>
      </c>
      <c r="N13" s="142">
        <f t="shared" si="0"/>
        <v>0.60000000000000142</v>
      </c>
      <c r="O13" s="142"/>
      <c r="P13" s="13" t="s">
        <v>112</v>
      </c>
      <c r="Q13" s="13" t="s">
        <v>112</v>
      </c>
      <c r="R13" s="18" t="s">
        <v>112</v>
      </c>
      <c r="S13" s="117"/>
    </row>
    <row r="14" spans="1:33" ht="20.25" customHeight="1">
      <c r="B14" s="7"/>
      <c r="C14" s="11" t="s">
        <v>17</v>
      </c>
      <c r="D14" s="13">
        <v>9451</v>
      </c>
      <c r="E14" s="118">
        <v>8413</v>
      </c>
      <c r="F14" s="18">
        <f t="shared" si="2"/>
        <v>-11</v>
      </c>
      <c r="G14" s="22">
        <f t="shared" si="3"/>
        <v>24.7</v>
      </c>
      <c r="H14" s="134">
        <v>61279</v>
      </c>
      <c r="I14" s="134">
        <v>58794</v>
      </c>
      <c r="J14" s="18">
        <f t="shared" si="4"/>
        <v>-4.0999999999999996</v>
      </c>
      <c r="K14" s="22">
        <f t="shared" si="5"/>
        <v>19.3</v>
      </c>
      <c r="L14" s="22">
        <v>6.5</v>
      </c>
      <c r="M14" s="22">
        <f t="shared" si="1"/>
        <v>7</v>
      </c>
      <c r="N14" s="142">
        <f t="shared" si="0"/>
        <v>0.5</v>
      </c>
      <c r="O14" s="142"/>
      <c r="P14" s="13">
        <v>1728219</v>
      </c>
      <c r="Q14" s="13">
        <v>1664003</v>
      </c>
      <c r="R14" s="18">
        <f>ROUND(Q14/P14*100-100,1)</f>
        <v>-3.7</v>
      </c>
      <c r="S14" s="117"/>
    </row>
    <row r="15" spans="1:33" ht="20.25" customHeight="1">
      <c r="B15" s="7"/>
      <c r="C15" s="11" t="s">
        <v>18</v>
      </c>
      <c r="D15" s="13">
        <v>639</v>
      </c>
      <c r="E15" s="118">
        <v>612</v>
      </c>
      <c r="F15" s="18">
        <f t="shared" si="2"/>
        <v>-4.2</v>
      </c>
      <c r="G15" s="22">
        <f t="shared" si="3"/>
        <v>1.8</v>
      </c>
      <c r="H15" s="134">
        <v>7953</v>
      </c>
      <c r="I15" s="134">
        <v>8092</v>
      </c>
      <c r="J15" s="18">
        <f t="shared" si="4"/>
        <v>1.7</v>
      </c>
      <c r="K15" s="22">
        <f t="shared" si="5"/>
        <v>2.7</v>
      </c>
      <c r="L15" s="22">
        <v>12.4</v>
      </c>
      <c r="M15" s="22">
        <f t="shared" si="1"/>
        <v>13.2</v>
      </c>
      <c r="N15" s="142">
        <f t="shared" si="0"/>
        <v>0.79999999999999893</v>
      </c>
      <c r="O15" s="142"/>
      <c r="P15" s="13" t="s">
        <v>112</v>
      </c>
      <c r="Q15" s="13" t="s">
        <v>112</v>
      </c>
      <c r="R15" s="18" t="s">
        <v>112</v>
      </c>
      <c r="S15" s="117"/>
    </row>
    <row r="16" spans="1:33" ht="20.25" customHeight="1">
      <c r="B16" s="7"/>
      <c r="C16" s="11" t="s">
        <v>20</v>
      </c>
      <c r="D16" s="13">
        <v>2139</v>
      </c>
      <c r="E16" s="118">
        <v>2233</v>
      </c>
      <c r="F16" s="18">
        <f t="shared" si="2"/>
        <v>4.4000000000000004</v>
      </c>
      <c r="G16" s="22">
        <f t="shared" si="3"/>
        <v>6.5</v>
      </c>
      <c r="H16" s="134">
        <v>6535</v>
      </c>
      <c r="I16" s="134">
        <v>6774</v>
      </c>
      <c r="J16" s="18">
        <f t="shared" si="4"/>
        <v>3.7</v>
      </c>
      <c r="K16" s="22">
        <f t="shared" si="5"/>
        <v>2.2000000000000002</v>
      </c>
      <c r="L16" s="22">
        <v>3.1</v>
      </c>
      <c r="M16" s="22">
        <f t="shared" si="1"/>
        <v>3</v>
      </c>
      <c r="N16" s="142">
        <f t="shared" si="0"/>
        <v>-0.10000000000000009</v>
      </c>
      <c r="O16" s="142"/>
      <c r="P16" s="13">
        <v>92941</v>
      </c>
      <c r="Q16" s="13">
        <v>106338</v>
      </c>
      <c r="R16" s="18">
        <f t="shared" ref="R16:R19" si="6">ROUND(Q16/P16*100-100,1)</f>
        <v>14.4</v>
      </c>
      <c r="S16" s="117"/>
    </row>
    <row r="17" spans="2:19" ht="20.25" customHeight="1">
      <c r="B17" s="7"/>
      <c r="C17" s="11" t="s">
        <v>23</v>
      </c>
      <c r="D17" s="13">
        <v>1243</v>
      </c>
      <c r="E17" s="118">
        <v>1346</v>
      </c>
      <c r="F17" s="18">
        <f t="shared" si="2"/>
        <v>8.3000000000000007</v>
      </c>
      <c r="G17" s="22">
        <f t="shared" si="3"/>
        <v>3.9</v>
      </c>
      <c r="H17" s="134">
        <v>6204</v>
      </c>
      <c r="I17" s="134">
        <v>7081</v>
      </c>
      <c r="J17" s="18">
        <f t="shared" si="4"/>
        <v>14.1</v>
      </c>
      <c r="K17" s="22">
        <f t="shared" si="5"/>
        <v>2.2999999999999998</v>
      </c>
      <c r="L17" s="22">
        <v>5</v>
      </c>
      <c r="M17" s="22">
        <f t="shared" si="1"/>
        <v>5.3</v>
      </c>
      <c r="N17" s="142">
        <f t="shared" si="0"/>
        <v>0.29999999999999982</v>
      </c>
      <c r="O17" s="142"/>
      <c r="P17" s="13">
        <v>50951</v>
      </c>
      <c r="Q17" s="13">
        <v>67450</v>
      </c>
      <c r="R17" s="18">
        <f t="shared" si="6"/>
        <v>32.4</v>
      </c>
      <c r="S17" s="117"/>
    </row>
    <row r="18" spans="2:19" ht="20.25" customHeight="1">
      <c r="B18" s="7"/>
      <c r="C18" s="11" t="s">
        <v>25</v>
      </c>
      <c r="D18" s="13">
        <v>4515</v>
      </c>
      <c r="E18" s="118">
        <v>3903</v>
      </c>
      <c r="F18" s="18">
        <f t="shared" si="2"/>
        <v>-13.6</v>
      </c>
      <c r="G18" s="22">
        <f t="shared" si="3"/>
        <v>11.4</v>
      </c>
      <c r="H18" s="134">
        <v>27015</v>
      </c>
      <c r="I18" s="134">
        <v>23425</v>
      </c>
      <c r="J18" s="18">
        <f t="shared" si="4"/>
        <v>-13.3</v>
      </c>
      <c r="K18" s="22">
        <f t="shared" si="5"/>
        <v>7.7</v>
      </c>
      <c r="L18" s="22">
        <v>6</v>
      </c>
      <c r="M18" s="22">
        <f t="shared" si="1"/>
        <v>6</v>
      </c>
      <c r="N18" s="142">
        <f t="shared" si="0"/>
        <v>0</v>
      </c>
      <c r="O18" s="142"/>
      <c r="P18" s="13">
        <v>102026</v>
      </c>
      <c r="Q18" s="13">
        <v>84978</v>
      </c>
      <c r="R18" s="18">
        <f t="shared" si="6"/>
        <v>-16.7</v>
      </c>
      <c r="S18" s="117"/>
    </row>
    <row r="19" spans="2:19" ht="20.25" customHeight="1">
      <c r="B19" s="7"/>
      <c r="C19" s="11" t="s">
        <v>26</v>
      </c>
      <c r="D19" s="13">
        <v>3519</v>
      </c>
      <c r="E19" s="118">
        <v>3177</v>
      </c>
      <c r="F19" s="18">
        <f t="shared" si="2"/>
        <v>-9.6999999999999993</v>
      </c>
      <c r="G19" s="22">
        <f t="shared" si="3"/>
        <v>9.3000000000000007</v>
      </c>
      <c r="H19" s="134">
        <v>12471</v>
      </c>
      <c r="I19" s="134">
        <v>11499</v>
      </c>
      <c r="J19" s="18">
        <f t="shared" si="4"/>
        <v>-7.8</v>
      </c>
      <c r="K19" s="22">
        <f t="shared" si="5"/>
        <v>3.8</v>
      </c>
      <c r="L19" s="22">
        <v>3.5</v>
      </c>
      <c r="M19" s="22">
        <f t="shared" si="1"/>
        <v>3.6</v>
      </c>
      <c r="N19" s="142">
        <f t="shared" si="0"/>
        <v>0.10000000000000009</v>
      </c>
      <c r="O19" s="142"/>
      <c r="P19" s="13">
        <v>169968</v>
      </c>
      <c r="Q19" s="13">
        <v>79591</v>
      </c>
      <c r="R19" s="18">
        <f t="shared" si="6"/>
        <v>-53.2</v>
      </c>
      <c r="S19" s="117"/>
    </row>
    <row r="20" spans="2:19" ht="20.25" customHeight="1">
      <c r="B20" s="7"/>
      <c r="C20" s="11" t="s">
        <v>28</v>
      </c>
      <c r="D20" s="13">
        <v>1096</v>
      </c>
      <c r="E20" s="118">
        <v>1093</v>
      </c>
      <c r="F20" s="18">
        <f t="shared" si="2"/>
        <v>-0.3</v>
      </c>
      <c r="G20" s="22">
        <f t="shared" si="3"/>
        <v>3.2</v>
      </c>
      <c r="H20" s="134">
        <v>10111</v>
      </c>
      <c r="I20" s="134">
        <v>10711</v>
      </c>
      <c r="J20" s="18">
        <f t="shared" si="4"/>
        <v>5.9</v>
      </c>
      <c r="K20" s="22">
        <f t="shared" si="5"/>
        <v>3.5</v>
      </c>
      <c r="L20" s="22">
        <v>9.1999999999999993</v>
      </c>
      <c r="M20" s="22">
        <f t="shared" si="1"/>
        <v>9.8000000000000007</v>
      </c>
      <c r="N20" s="142">
        <f t="shared" si="0"/>
        <v>0.60000000000000142</v>
      </c>
      <c r="O20" s="142"/>
      <c r="P20" s="13" t="s">
        <v>112</v>
      </c>
      <c r="Q20" s="13" t="s">
        <v>112</v>
      </c>
      <c r="R20" s="18" t="s">
        <v>112</v>
      </c>
      <c r="S20" s="117"/>
    </row>
    <row r="21" spans="2:19" ht="20.25" customHeight="1">
      <c r="B21" s="7"/>
      <c r="C21" s="11" t="s">
        <v>30</v>
      </c>
      <c r="D21" s="13">
        <v>2913</v>
      </c>
      <c r="E21" s="118">
        <v>3154</v>
      </c>
      <c r="F21" s="18">
        <f t="shared" si="2"/>
        <v>8.3000000000000007</v>
      </c>
      <c r="G21" s="22">
        <f t="shared" si="3"/>
        <v>9.1999999999999993</v>
      </c>
      <c r="H21" s="134">
        <v>53592</v>
      </c>
      <c r="I21" s="134">
        <v>58082</v>
      </c>
      <c r="J21" s="18">
        <f t="shared" si="4"/>
        <v>8.4</v>
      </c>
      <c r="K21" s="22">
        <f t="shared" si="5"/>
        <v>19.100000000000001</v>
      </c>
      <c r="L21" s="22">
        <v>18.399999999999999</v>
      </c>
      <c r="M21" s="22">
        <f t="shared" si="1"/>
        <v>18.399999999999999</v>
      </c>
      <c r="N21" s="142">
        <f t="shared" si="0"/>
        <v>0</v>
      </c>
      <c r="O21" s="142"/>
      <c r="P21" s="13">
        <v>827399</v>
      </c>
      <c r="Q21" s="13">
        <v>902282</v>
      </c>
      <c r="R21" s="18">
        <f>ROUND(Q21/P21*100-100,1)</f>
        <v>9.1</v>
      </c>
      <c r="S21" s="117"/>
    </row>
    <row r="22" spans="2:19" ht="20.25" customHeight="1">
      <c r="B22" s="7"/>
      <c r="C22" s="11" t="s">
        <v>31</v>
      </c>
      <c r="D22" s="13">
        <v>356</v>
      </c>
      <c r="E22" s="118">
        <v>307</v>
      </c>
      <c r="F22" s="18">
        <f t="shared" si="2"/>
        <v>-13.8</v>
      </c>
      <c r="G22" s="22">
        <f t="shared" si="3"/>
        <v>0.9</v>
      </c>
      <c r="H22" s="134">
        <v>4073</v>
      </c>
      <c r="I22" s="134">
        <v>3281</v>
      </c>
      <c r="J22" s="18">
        <f t="shared" si="4"/>
        <v>-19.399999999999999</v>
      </c>
      <c r="K22" s="22">
        <f t="shared" si="5"/>
        <v>1.1000000000000001</v>
      </c>
      <c r="L22" s="22">
        <v>11.4</v>
      </c>
      <c r="M22" s="22">
        <f t="shared" si="1"/>
        <v>10.7</v>
      </c>
      <c r="N22" s="142">
        <f t="shared" si="0"/>
        <v>-0.70000000000000107</v>
      </c>
      <c r="O22" s="142"/>
      <c r="P22" s="13" t="s">
        <v>112</v>
      </c>
      <c r="Q22" s="13" t="s">
        <v>112</v>
      </c>
      <c r="R22" s="18" t="s">
        <v>112</v>
      </c>
      <c r="S22" s="117"/>
    </row>
    <row r="23" spans="2:19" ht="20.25" customHeight="1">
      <c r="B23" s="8"/>
      <c r="C23" s="12" t="s">
        <v>33</v>
      </c>
      <c r="D23" s="14">
        <v>2578</v>
      </c>
      <c r="E23" s="119">
        <v>2739</v>
      </c>
      <c r="F23" s="143">
        <f t="shared" si="2"/>
        <v>6.2</v>
      </c>
      <c r="G23" s="23">
        <f t="shared" si="3"/>
        <v>8</v>
      </c>
      <c r="H23" s="135">
        <v>18428</v>
      </c>
      <c r="I23" s="135">
        <v>21269</v>
      </c>
      <c r="J23" s="143">
        <f t="shared" si="4"/>
        <v>15.4</v>
      </c>
      <c r="K23" s="23">
        <f t="shared" si="5"/>
        <v>7</v>
      </c>
      <c r="L23" s="23">
        <v>7.1</v>
      </c>
      <c r="M23" s="23">
        <f>ROUND(I23/E23,1)</f>
        <v>7.8</v>
      </c>
      <c r="N23" s="144">
        <f t="shared" si="0"/>
        <v>0.70000000000000018</v>
      </c>
      <c r="O23" s="142"/>
      <c r="P23" s="14" t="s">
        <v>112</v>
      </c>
      <c r="Q23" s="14" t="s">
        <v>112</v>
      </c>
      <c r="R23" s="19" t="s">
        <v>112</v>
      </c>
      <c r="S23" s="117"/>
    </row>
    <row r="24" spans="2:19" ht="2.25" customHeight="1">
      <c r="B24" s="9"/>
      <c r="C24" s="10"/>
      <c r="D24" s="15"/>
      <c r="E24" s="15"/>
      <c r="F24" s="20"/>
      <c r="G24" s="24"/>
      <c r="H24" s="26"/>
      <c r="I24" s="26"/>
      <c r="J24" s="20"/>
      <c r="K24" s="24"/>
      <c r="L24" s="24"/>
      <c r="M24" s="24"/>
      <c r="N24" s="27"/>
      <c r="O24" s="27"/>
      <c r="P24" s="15"/>
      <c r="Q24" s="15"/>
      <c r="R24" s="15"/>
      <c r="S24" s="15"/>
    </row>
    <row r="25" spans="2:19" ht="13.5">
      <c r="B25" s="171" t="s">
        <v>131</v>
      </c>
      <c r="C25" s="171"/>
      <c r="D25" s="171"/>
      <c r="E25" s="171"/>
      <c r="F25" s="171"/>
      <c r="G25" s="171"/>
      <c r="H25" s="171"/>
      <c r="I25" s="171"/>
      <c r="J25" s="171"/>
      <c r="K25" s="171"/>
      <c r="L25" s="171"/>
      <c r="M25" s="171"/>
      <c r="N25" s="171"/>
      <c r="O25" s="171"/>
      <c r="P25" s="171"/>
      <c r="Q25" s="171"/>
      <c r="R25" s="171"/>
      <c r="S25" s="171"/>
    </row>
    <row r="26" spans="2:19" ht="13.5">
      <c r="B26" s="172" t="s">
        <v>154</v>
      </c>
      <c r="C26" s="172"/>
      <c r="D26" s="172"/>
      <c r="E26" s="172"/>
      <c r="F26" s="172"/>
      <c r="G26" s="172"/>
      <c r="H26" s="172"/>
      <c r="I26" s="172"/>
      <c r="J26" s="172"/>
      <c r="K26" s="172"/>
      <c r="L26" s="172"/>
      <c r="M26" s="172"/>
      <c r="N26" s="172"/>
      <c r="O26" s="172"/>
      <c r="P26" s="172"/>
      <c r="Q26" s="172"/>
      <c r="R26" s="172"/>
      <c r="S26" s="172"/>
    </row>
    <row r="27" spans="2:19" ht="13.5" customHeight="1">
      <c r="B27" s="171" t="s">
        <v>132</v>
      </c>
      <c r="C27" s="171"/>
      <c r="D27" s="171"/>
      <c r="E27" s="171"/>
      <c r="F27" s="171"/>
      <c r="G27" s="171"/>
      <c r="H27" s="171"/>
      <c r="I27" s="171"/>
      <c r="J27" s="171"/>
      <c r="K27" s="171"/>
      <c r="L27" s="171"/>
      <c r="M27" s="171"/>
      <c r="N27" s="171"/>
      <c r="O27" s="171"/>
      <c r="P27" s="171"/>
      <c r="Q27" s="171"/>
      <c r="R27" s="171"/>
      <c r="S27" s="171"/>
    </row>
  </sheetData>
  <mergeCells count="16">
    <mergeCell ref="L3:N3"/>
    <mergeCell ref="P3:R3"/>
    <mergeCell ref="B25:S25"/>
    <mergeCell ref="B26:S26"/>
    <mergeCell ref="B27:S27"/>
    <mergeCell ref="B3:C5"/>
    <mergeCell ref="D4:D5"/>
    <mergeCell ref="E4:E5"/>
    <mergeCell ref="H4:H5"/>
    <mergeCell ref="I4:I5"/>
    <mergeCell ref="L4:L5"/>
    <mergeCell ref="M4:M5"/>
    <mergeCell ref="P4:P5"/>
    <mergeCell ref="Q4:Q5"/>
    <mergeCell ref="D3:G3"/>
    <mergeCell ref="H3:K3"/>
  </mergeCells>
  <phoneticPr fontId="2"/>
  <printOptions horizontalCentered="1"/>
  <pageMargins left="0.23622047244094488" right="0.23622047244094488"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2:J15"/>
  <sheetViews>
    <sheetView tabSelected="1" workbookViewId="0">
      <selection activeCell="C6" sqref="C6"/>
    </sheetView>
  </sheetViews>
  <sheetFormatPr defaultColWidth="9" defaultRowHeight="18" customHeight="1"/>
  <cols>
    <col min="1" max="1" width="9" style="33" customWidth="1"/>
    <col min="2" max="2" width="22.875" style="33" customWidth="1"/>
    <col min="3" max="4" width="12.875" style="1" customWidth="1"/>
    <col min="5" max="5" width="10.375" style="1" customWidth="1"/>
    <col min="6" max="6" width="9.5" style="1" customWidth="1"/>
    <col min="7" max="7" width="19.875" style="1" customWidth="1"/>
    <col min="8" max="9" width="12.875" style="1" customWidth="1"/>
    <col min="10" max="10" width="9.5" style="1" customWidth="1"/>
    <col min="11" max="11" width="9" style="33" customWidth="1"/>
    <col min="12" max="16384" width="9" style="33"/>
  </cols>
  <sheetData>
    <row r="2" spans="2:10" ht="18" customHeight="1">
      <c r="B2" s="31" t="s">
        <v>123</v>
      </c>
      <c r="C2" s="38"/>
      <c r="D2" s="38"/>
      <c r="E2" s="38"/>
      <c r="F2" s="38"/>
      <c r="G2" s="38"/>
      <c r="H2" s="38"/>
      <c r="I2" s="38"/>
      <c r="J2" s="38"/>
    </row>
    <row r="3" spans="2:10" ht="18" customHeight="1">
      <c r="B3" s="183" t="s">
        <v>41</v>
      </c>
      <c r="C3" s="180" t="s">
        <v>122</v>
      </c>
      <c r="D3" s="181"/>
      <c r="E3" s="181"/>
      <c r="F3" s="182"/>
      <c r="G3" s="180" t="s">
        <v>114</v>
      </c>
      <c r="H3" s="181"/>
      <c r="I3" s="181"/>
      <c r="J3" s="182"/>
    </row>
    <row r="4" spans="2:10" ht="18" customHeight="1">
      <c r="B4" s="184"/>
      <c r="C4" s="185" t="s">
        <v>128</v>
      </c>
      <c r="D4" s="183" t="s">
        <v>118</v>
      </c>
      <c r="E4" s="44"/>
      <c r="F4" s="44"/>
      <c r="G4" s="185" t="s">
        <v>128</v>
      </c>
      <c r="H4" s="183" t="s">
        <v>118</v>
      </c>
      <c r="I4" s="43"/>
      <c r="J4" s="48"/>
    </row>
    <row r="5" spans="2:10" ht="18" customHeight="1">
      <c r="B5" s="184"/>
      <c r="C5" s="186"/>
      <c r="D5" s="184"/>
      <c r="E5" s="185" t="s">
        <v>2</v>
      </c>
      <c r="F5" s="190" t="s">
        <v>24</v>
      </c>
      <c r="G5" s="186"/>
      <c r="H5" s="184"/>
      <c r="I5" s="185" t="s">
        <v>2</v>
      </c>
      <c r="J5" s="190" t="s">
        <v>24</v>
      </c>
    </row>
    <row r="6" spans="2:10" ht="30" customHeight="1">
      <c r="B6" s="184"/>
      <c r="C6" s="187"/>
      <c r="D6" s="188"/>
      <c r="E6" s="189"/>
      <c r="F6" s="191"/>
      <c r="G6" s="187"/>
      <c r="H6" s="188"/>
      <c r="I6" s="189"/>
      <c r="J6" s="191"/>
    </row>
    <row r="7" spans="2:10" ht="28.5" customHeight="1">
      <c r="B7" s="34" t="s">
        <v>44</v>
      </c>
      <c r="C7" s="39">
        <v>35853</v>
      </c>
      <c r="D7" s="90">
        <v>34119</v>
      </c>
      <c r="E7" s="145">
        <f>ROUND(D7/C7*100-100,1)</f>
        <v>-4.8</v>
      </c>
      <c r="F7" s="146">
        <v>100</v>
      </c>
      <c r="G7" s="138">
        <v>301688</v>
      </c>
      <c r="H7" s="138">
        <v>304530</v>
      </c>
      <c r="I7" s="45">
        <f t="shared" ref="I7:I12" si="0">ROUND(H7/G7*100-100,1)</f>
        <v>0.9</v>
      </c>
      <c r="J7" s="49">
        <v>100</v>
      </c>
    </row>
    <row r="8" spans="2:10" ht="28.5" customHeight="1">
      <c r="B8" s="35" t="s">
        <v>46</v>
      </c>
      <c r="C8" s="40">
        <v>15375</v>
      </c>
      <c r="D8" s="90">
        <v>12638</v>
      </c>
      <c r="E8" s="147">
        <f>ROUND(D8/C8*100-100,1)</f>
        <v>-17.8</v>
      </c>
      <c r="F8" s="148">
        <f>ROUND(D8/D$7*100,1)</f>
        <v>37</v>
      </c>
      <c r="G8" s="90">
        <v>38507</v>
      </c>
      <c r="H8" s="90">
        <v>30885</v>
      </c>
      <c r="I8" s="46">
        <f t="shared" si="0"/>
        <v>-19.8</v>
      </c>
      <c r="J8" s="50">
        <f>ROUND(H8/H$7*100,1)</f>
        <v>10.1</v>
      </c>
    </row>
    <row r="9" spans="2:10" ht="28.5" customHeight="1">
      <c r="B9" s="35" t="s">
        <v>48</v>
      </c>
      <c r="C9" s="40">
        <v>20249</v>
      </c>
      <c r="D9" s="90">
        <v>21254</v>
      </c>
      <c r="E9" s="149">
        <f>ROUND(D9/C9*100-100,1)</f>
        <v>5</v>
      </c>
      <c r="F9" s="148">
        <f>ROUND(D9/D$7*100,1)</f>
        <v>62.3</v>
      </c>
      <c r="G9" s="90">
        <v>262282</v>
      </c>
      <c r="H9" s="90">
        <v>272718</v>
      </c>
      <c r="I9" s="46">
        <f t="shared" si="0"/>
        <v>4</v>
      </c>
      <c r="J9" s="50">
        <f>ROUND(H9/H$7*100,1)</f>
        <v>89.6</v>
      </c>
    </row>
    <row r="10" spans="2:10" ht="28.5" customHeight="1">
      <c r="B10" s="35" t="s">
        <v>5</v>
      </c>
      <c r="C10" s="40">
        <v>16562</v>
      </c>
      <c r="D10" s="90">
        <v>17217</v>
      </c>
      <c r="E10" s="149">
        <f t="shared" ref="E10:E12" si="1">ROUND(D10/C10*100-100,1)</f>
        <v>4</v>
      </c>
      <c r="F10" s="148">
        <f t="shared" ref="F10:F12" si="2">ROUND(D10/D$7*100,1)</f>
        <v>50.5</v>
      </c>
      <c r="G10" s="90">
        <v>198403</v>
      </c>
      <c r="H10" s="90">
        <v>205681</v>
      </c>
      <c r="I10" s="46">
        <f t="shared" si="0"/>
        <v>3.7</v>
      </c>
      <c r="J10" s="50">
        <f>ROUND(H10/H$7*100,1)</f>
        <v>67.5</v>
      </c>
    </row>
    <row r="11" spans="2:10" ht="28.5" customHeight="1">
      <c r="B11" s="35" t="s">
        <v>49</v>
      </c>
      <c r="C11" s="40">
        <v>3687</v>
      </c>
      <c r="D11" s="90">
        <v>4037</v>
      </c>
      <c r="E11" s="149">
        <f t="shared" si="1"/>
        <v>9.5</v>
      </c>
      <c r="F11" s="148">
        <f t="shared" si="2"/>
        <v>11.8</v>
      </c>
      <c r="G11" s="90">
        <v>63879</v>
      </c>
      <c r="H11" s="90">
        <v>67037</v>
      </c>
      <c r="I11" s="46">
        <f t="shared" si="0"/>
        <v>4.9000000000000004</v>
      </c>
      <c r="J11" s="50">
        <f>ROUND(H11/H$7*100,1)</f>
        <v>22</v>
      </c>
    </row>
    <row r="12" spans="2:10" ht="28.5" customHeight="1">
      <c r="B12" s="36" t="s">
        <v>8</v>
      </c>
      <c r="C12" s="41">
        <v>229</v>
      </c>
      <c r="D12" s="137">
        <v>227</v>
      </c>
      <c r="E12" s="150">
        <f t="shared" si="1"/>
        <v>-0.9</v>
      </c>
      <c r="F12" s="151">
        <f t="shared" si="2"/>
        <v>0.7</v>
      </c>
      <c r="G12" s="137">
        <v>899</v>
      </c>
      <c r="H12" s="137">
        <v>927</v>
      </c>
      <c r="I12" s="47">
        <f t="shared" si="0"/>
        <v>3.1</v>
      </c>
      <c r="J12" s="51">
        <f>ROUND(H12/H$7*100,1)</f>
        <v>0.3</v>
      </c>
    </row>
    <row r="13" spans="2:10" ht="18" customHeight="1">
      <c r="B13" s="37" t="s">
        <v>124</v>
      </c>
    </row>
    <row r="14" spans="2:10" ht="18" customHeight="1">
      <c r="B14" s="37" t="s">
        <v>133</v>
      </c>
    </row>
    <row r="15" spans="2:10" ht="18" customHeight="1">
      <c r="C15" s="42"/>
      <c r="D15" s="42"/>
      <c r="E15" s="42"/>
    </row>
  </sheetData>
  <mergeCells count="11">
    <mergeCell ref="C3:F3"/>
    <mergeCell ref="G3:J3"/>
    <mergeCell ref="B3:B6"/>
    <mergeCell ref="C4:C6"/>
    <mergeCell ref="D4:D6"/>
    <mergeCell ref="G4:G6"/>
    <mergeCell ref="H4:H6"/>
    <mergeCell ref="E5:E6"/>
    <mergeCell ref="F5:F6"/>
    <mergeCell ref="I5:I6"/>
    <mergeCell ref="J5:J6"/>
  </mergeCells>
  <phoneticPr fontId="2"/>
  <printOptions horizontalCentered="1"/>
  <pageMargins left="0.39370078740157483" right="0.39370078740157483" top="0.8661417322834648" bottom="0.39370078740157483" header="0.31496062992125984"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I35"/>
  <sheetViews>
    <sheetView tabSelected="1" topLeftCell="A3" workbookViewId="0">
      <selection activeCell="C6" sqref="C6"/>
    </sheetView>
  </sheetViews>
  <sheetFormatPr defaultColWidth="9" defaultRowHeight="15.75" customHeight="1"/>
  <cols>
    <col min="1" max="1" width="3.625" style="1" customWidth="1"/>
    <col min="2" max="2" width="0.875" style="1" customWidth="1"/>
    <col min="3" max="3" width="13.125" style="1" customWidth="1"/>
    <col min="4" max="4" width="1.125" style="1" hidden="1" customWidth="1"/>
    <col min="5" max="6" width="11.625" style="1" customWidth="1"/>
    <col min="7" max="7" width="9.625" style="1" customWidth="1"/>
    <col min="8" max="8" width="9.5" style="1" customWidth="1"/>
    <col min="9" max="10" width="11.625" style="1" customWidth="1"/>
    <col min="11" max="12" width="9.125" style="1" customWidth="1"/>
    <col min="13" max="15" width="9" style="1" customWidth="1"/>
    <col min="16" max="16" width="7.5" style="1" customWidth="1"/>
    <col min="17" max="18" width="8.5" style="1" bestFit="1" customWidth="1"/>
    <col min="19" max="35" width="7.5" style="1" customWidth="1"/>
    <col min="36" max="36" width="9" style="1" customWidth="1"/>
    <col min="37" max="16384" width="9" style="1"/>
  </cols>
  <sheetData>
    <row r="1" spans="1:35" ht="15.75" customHeight="1">
      <c r="A1" s="4"/>
      <c r="B1" s="4"/>
      <c r="D1" s="4"/>
    </row>
    <row r="2" spans="1:35" ht="15.75" customHeight="1">
      <c r="B2" s="2" t="s">
        <v>126</v>
      </c>
      <c r="D2" s="2"/>
      <c r="E2" s="38"/>
      <c r="F2" s="38"/>
      <c r="G2" s="38"/>
      <c r="H2" s="38"/>
      <c r="J2" s="38"/>
      <c r="K2" s="38"/>
    </row>
    <row r="3" spans="1:35" ht="27" customHeight="1">
      <c r="A3" s="52"/>
      <c r="B3" s="53"/>
      <c r="C3" s="195" t="s">
        <v>43</v>
      </c>
      <c r="D3" s="56"/>
      <c r="E3" s="192" t="s">
        <v>122</v>
      </c>
      <c r="F3" s="193"/>
      <c r="G3" s="193"/>
      <c r="H3" s="70"/>
      <c r="I3" s="192" t="s">
        <v>114</v>
      </c>
      <c r="J3" s="193"/>
      <c r="K3" s="193"/>
      <c r="L3" s="194"/>
      <c r="M3" s="168" t="s">
        <v>4</v>
      </c>
      <c r="N3" s="169"/>
      <c r="O3" s="170"/>
    </row>
    <row r="4" spans="1:35" ht="10.5" customHeight="1">
      <c r="A4" s="52"/>
      <c r="B4" s="54"/>
      <c r="C4" s="196"/>
      <c r="D4" s="52"/>
      <c r="E4" s="198" t="s">
        <v>127</v>
      </c>
      <c r="F4" s="201" t="s">
        <v>119</v>
      </c>
      <c r="G4" s="65"/>
      <c r="H4" s="71"/>
      <c r="I4" s="198" t="s">
        <v>127</v>
      </c>
      <c r="J4" s="201" t="s">
        <v>119</v>
      </c>
      <c r="K4" s="65"/>
      <c r="L4" s="71"/>
      <c r="M4" s="198" t="s">
        <v>127</v>
      </c>
      <c r="N4" s="201" t="s">
        <v>119</v>
      </c>
      <c r="O4" s="52"/>
    </row>
    <row r="5" spans="1:35" ht="15.75" customHeight="1">
      <c r="A5" s="52"/>
      <c r="B5" s="54"/>
      <c r="C5" s="196"/>
      <c r="D5" s="52"/>
      <c r="E5" s="199"/>
      <c r="F5" s="199"/>
      <c r="G5" s="202" t="s">
        <v>2</v>
      </c>
      <c r="H5" s="204" t="s">
        <v>51</v>
      </c>
      <c r="I5" s="199"/>
      <c r="J5" s="199"/>
      <c r="K5" s="202" t="s">
        <v>2</v>
      </c>
      <c r="L5" s="204" t="s">
        <v>51</v>
      </c>
      <c r="M5" s="199"/>
      <c r="N5" s="199"/>
      <c r="O5" s="173" t="s">
        <v>38</v>
      </c>
    </row>
    <row r="6" spans="1:35" ht="22.5" customHeight="1">
      <c r="A6" s="52"/>
      <c r="B6" s="55"/>
      <c r="C6" s="197"/>
      <c r="D6" s="57"/>
      <c r="E6" s="200"/>
      <c r="F6" s="200"/>
      <c r="G6" s="203"/>
      <c r="H6" s="203"/>
      <c r="I6" s="200"/>
      <c r="J6" s="200"/>
      <c r="K6" s="203"/>
      <c r="L6" s="203"/>
      <c r="M6" s="200"/>
      <c r="N6" s="200"/>
      <c r="O6" s="205"/>
    </row>
    <row r="7" spans="1:35" ht="15" customHeight="1">
      <c r="A7" s="52"/>
      <c r="B7" s="53"/>
      <c r="C7" s="56" t="s">
        <v>52</v>
      </c>
      <c r="E7" s="61">
        <v>35853</v>
      </c>
      <c r="F7" s="61">
        <v>34119</v>
      </c>
      <c r="G7" s="67">
        <f t="shared" ref="G7:G31" si="0">(F7-E7)/E7*100</f>
        <v>-4.8364153627311524</v>
      </c>
      <c r="H7" s="72">
        <f t="shared" ref="H7:H31" si="1">F7/F$7*100</f>
        <v>100</v>
      </c>
      <c r="I7" s="61">
        <v>301688</v>
      </c>
      <c r="J7" s="61">
        <v>304530</v>
      </c>
      <c r="K7" s="67">
        <f t="shared" ref="K7:K31" si="2">(J7-I7)/I7*100</f>
        <v>0.9420328286176447</v>
      </c>
      <c r="L7" s="75">
        <f>J7/J$7*100</f>
        <v>100</v>
      </c>
      <c r="M7" s="67">
        <v>8.4</v>
      </c>
      <c r="N7" s="67">
        <f>ROUND(J7/F7,1)</f>
        <v>8.9</v>
      </c>
      <c r="O7" s="78">
        <f t="shared" ref="O7:O31" si="3">N7-M7</f>
        <v>0.5</v>
      </c>
      <c r="P7" s="31"/>
      <c r="Q7" s="81"/>
      <c r="R7" s="81"/>
      <c r="S7" s="31"/>
      <c r="T7" s="31"/>
      <c r="U7" s="31"/>
      <c r="V7" s="31"/>
      <c r="W7" s="31"/>
      <c r="X7" s="31"/>
      <c r="Y7" s="31"/>
      <c r="Z7" s="31"/>
      <c r="AA7" s="31"/>
      <c r="AB7" s="31"/>
      <c r="AC7" s="31"/>
      <c r="AD7" s="31"/>
      <c r="AE7" s="31"/>
      <c r="AF7" s="31"/>
      <c r="AG7" s="31"/>
      <c r="AH7" s="31"/>
      <c r="AI7" s="31"/>
    </row>
    <row r="8" spans="1:35" ht="15" customHeight="1">
      <c r="A8" s="52"/>
      <c r="B8" s="54"/>
      <c r="C8" s="52" t="s">
        <v>45</v>
      </c>
      <c r="D8" s="58"/>
      <c r="E8" s="62">
        <v>14242</v>
      </c>
      <c r="F8" s="62">
        <v>13678</v>
      </c>
      <c r="G8" s="68">
        <f t="shared" si="0"/>
        <v>-3.9601179609605395</v>
      </c>
      <c r="H8" s="73">
        <f t="shared" si="1"/>
        <v>40.089099915003366</v>
      </c>
      <c r="I8" s="62">
        <v>126691</v>
      </c>
      <c r="J8" s="62">
        <v>129223</v>
      </c>
      <c r="K8" s="68">
        <f t="shared" si="2"/>
        <v>1.998563433866652</v>
      </c>
      <c r="L8" s="76">
        <f t="shared" ref="L8:L31" si="4">J8/J$7*100</f>
        <v>42.433586181985355</v>
      </c>
      <c r="M8" s="68">
        <v>8.9</v>
      </c>
      <c r="N8" s="68">
        <f t="shared" ref="N8:N30" si="5">ROUND(J8/F8,1)</f>
        <v>9.4</v>
      </c>
      <c r="O8" s="79">
        <f t="shared" si="3"/>
        <v>0.5</v>
      </c>
      <c r="P8" s="32"/>
      <c r="Q8" s="81"/>
      <c r="R8" s="81"/>
      <c r="S8" s="32"/>
      <c r="T8" s="32"/>
      <c r="U8" s="32"/>
      <c r="V8" s="32"/>
      <c r="W8" s="32"/>
      <c r="X8" s="32"/>
      <c r="Y8" s="32"/>
      <c r="Z8" s="32"/>
      <c r="AA8" s="32"/>
      <c r="AB8" s="32"/>
      <c r="AC8" s="32"/>
      <c r="AD8" s="32"/>
      <c r="AE8" s="32"/>
      <c r="AF8" s="32"/>
      <c r="AG8" s="32"/>
      <c r="AH8" s="32"/>
      <c r="AI8" s="32"/>
    </row>
    <row r="9" spans="1:35" ht="15" customHeight="1">
      <c r="A9" s="52"/>
      <c r="B9" s="54"/>
      <c r="C9" s="52" t="s">
        <v>29</v>
      </c>
      <c r="D9" s="59"/>
      <c r="E9" s="62">
        <v>2693</v>
      </c>
      <c r="F9" s="62">
        <v>2477</v>
      </c>
      <c r="G9" s="68">
        <f t="shared" si="0"/>
        <v>-8.0207946528035645</v>
      </c>
      <c r="H9" s="73">
        <f t="shared" si="1"/>
        <v>7.2598845218206867</v>
      </c>
      <c r="I9" s="62">
        <v>22548</v>
      </c>
      <c r="J9" s="62">
        <v>22572</v>
      </c>
      <c r="K9" s="68">
        <f t="shared" si="2"/>
        <v>0.10643959552953698</v>
      </c>
      <c r="L9" s="76">
        <f>J9/J$7*100</f>
        <v>7.4120776278199196</v>
      </c>
      <c r="M9" s="68">
        <v>8.4</v>
      </c>
      <c r="N9" s="68">
        <f t="shared" si="5"/>
        <v>9.1</v>
      </c>
      <c r="O9" s="79">
        <f t="shared" si="3"/>
        <v>0.69999999999999929</v>
      </c>
      <c r="Q9" s="81"/>
      <c r="R9" s="81"/>
    </row>
    <row r="10" spans="1:35" ht="15" customHeight="1">
      <c r="A10" s="52"/>
      <c r="B10" s="54"/>
      <c r="C10" s="52" t="s">
        <v>53</v>
      </c>
      <c r="D10" s="59"/>
      <c r="E10" s="62">
        <v>1623</v>
      </c>
      <c r="F10" s="62">
        <v>1555</v>
      </c>
      <c r="G10" s="68">
        <f t="shared" si="0"/>
        <v>-4.1897720271102896</v>
      </c>
      <c r="H10" s="73">
        <f t="shared" si="1"/>
        <v>4.5575778891526717</v>
      </c>
      <c r="I10" s="62">
        <v>13565</v>
      </c>
      <c r="J10" s="62">
        <v>14227</v>
      </c>
      <c r="K10" s="68">
        <f t="shared" si="2"/>
        <v>4.8802064135643199</v>
      </c>
      <c r="L10" s="73">
        <f t="shared" si="4"/>
        <v>4.6717893146816403</v>
      </c>
      <c r="M10" s="68">
        <v>8.4</v>
      </c>
      <c r="N10" s="68">
        <f t="shared" si="5"/>
        <v>9.1</v>
      </c>
      <c r="O10" s="79">
        <f t="shared" si="3"/>
        <v>0.69999999999999929</v>
      </c>
      <c r="P10" s="31"/>
      <c r="Q10" s="81"/>
      <c r="R10" s="81"/>
      <c r="S10" s="31"/>
      <c r="T10" s="31"/>
      <c r="U10" s="31"/>
      <c r="V10" s="31"/>
      <c r="W10" s="31"/>
      <c r="X10" s="31"/>
      <c r="Y10" s="31"/>
      <c r="Z10" s="31"/>
      <c r="AA10" s="31"/>
      <c r="AB10" s="31"/>
      <c r="AC10" s="31"/>
      <c r="AD10" s="31"/>
      <c r="AE10" s="31"/>
      <c r="AF10" s="31"/>
      <c r="AG10" s="31"/>
      <c r="AH10" s="31"/>
      <c r="AI10" s="31"/>
    </row>
    <row r="11" spans="1:35" ht="15" customHeight="1">
      <c r="A11" s="52"/>
      <c r="B11" s="54"/>
      <c r="C11" s="52" t="s">
        <v>9</v>
      </c>
      <c r="D11" s="59"/>
      <c r="E11" s="62">
        <v>2918</v>
      </c>
      <c r="F11" s="62">
        <v>2805</v>
      </c>
      <c r="G11" s="68">
        <f t="shared" si="0"/>
        <v>-3.87251542152159</v>
      </c>
      <c r="H11" s="73">
        <f>F11/F$7*100</f>
        <v>8.2212257100149486</v>
      </c>
      <c r="I11" s="62">
        <v>29603</v>
      </c>
      <c r="J11" s="62">
        <v>29832</v>
      </c>
      <c r="K11" s="68">
        <f t="shared" si="2"/>
        <v>0.77357024625882509</v>
      </c>
      <c r="L11" s="76">
        <f t="shared" si="4"/>
        <v>9.7960792040193088</v>
      </c>
      <c r="M11" s="68">
        <v>10.1</v>
      </c>
      <c r="N11" s="68">
        <f t="shared" si="5"/>
        <v>10.6</v>
      </c>
      <c r="O11" s="79">
        <f t="shared" si="3"/>
        <v>0.5</v>
      </c>
      <c r="P11" s="32"/>
      <c r="Q11" s="81"/>
      <c r="R11" s="81"/>
      <c r="S11" s="32"/>
      <c r="T11" s="32"/>
      <c r="U11" s="32"/>
      <c r="V11" s="32"/>
      <c r="W11" s="32"/>
      <c r="X11" s="32"/>
      <c r="Y11" s="32"/>
      <c r="Z11" s="32"/>
      <c r="AA11" s="32"/>
      <c r="AB11" s="32"/>
      <c r="AC11" s="32"/>
      <c r="AD11" s="32"/>
      <c r="AE11" s="32"/>
      <c r="AF11" s="32"/>
      <c r="AG11" s="32"/>
      <c r="AH11" s="32"/>
      <c r="AI11" s="32"/>
    </row>
    <row r="12" spans="1:35" ht="15" customHeight="1">
      <c r="A12" s="52"/>
      <c r="B12" s="54"/>
      <c r="C12" s="52" t="s">
        <v>35</v>
      </c>
      <c r="D12" s="59"/>
      <c r="E12" s="62">
        <v>1888</v>
      </c>
      <c r="F12" s="62">
        <v>1724</v>
      </c>
      <c r="G12" s="68">
        <f t="shared" si="0"/>
        <v>-8.6864406779661021</v>
      </c>
      <c r="H12" s="73">
        <f t="shared" si="1"/>
        <v>5.0529030745332513</v>
      </c>
      <c r="I12" s="62">
        <v>13947</v>
      </c>
      <c r="J12" s="62">
        <v>13779</v>
      </c>
      <c r="K12" s="68">
        <f t="shared" si="2"/>
        <v>-1.2045601204560119</v>
      </c>
      <c r="L12" s="76">
        <f t="shared" si="4"/>
        <v>4.5246773716875177</v>
      </c>
      <c r="M12" s="68">
        <v>7.4</v>
      </c>
      <c r="N12" s="68">
        <f t="shared" si="5"/>
        <v>8</v>
      </c>
      <c r="O12" s="79">
        <f t="shared" si="3"/>
        <v>0.59999999999999964</v>
      </c>
      <c r="Q12" s="81"/>
      <c r="R12" s="81"/>
    </row>
    <row r="13" spans="1:35" ht="15" customHeight="1">
      <c r="A13" s="52"/>
      <c r="B13" s="54"/>
      <c r="C13" s="52" t="s">
        <v>54</v>
      </c>
      <c r="D13" s="59"/>
      <c r="E13" s="62">
        <v>1251</v>
      </c>
      <c r="F13" s="62">
        <v>1245</v>
      </c>
      <c r="G13" s="68">
        <f t="shared" si="0"/>
        <v>-0.47961630695443641</v>
      </c>
      <c r="H13" s="73">
        <f t="shared" si="1"/>
        <v>3.648993229578827</v>
      </c>
      <c r="I13" s="62">
        <v>9833</v>
      </c>
      <c r="J13" s="62">
        <v>10215</v>
      </c>
      <c r="K13" s="68">
        <f t="shared" si="2"/>
        <v>3.8848774534729991</v>
      </c>
      <c r="L13" s="76">
        <f t="shared" si="4"/>
        <v>3.3543493251896366</v>
      </c>
      <c r="M13" s="68">
        <v>7.9</v>
      </c>
      <c r="N13" s="68">
        <f t="shared" si="5"/>
        <v>8.1999999999999993</v>
      </c>
      <c r="O13" s="79">
        <f t="shared" si="3"/>
        <v>0.29999999999999893</v>
      </c>
      <c r="Q13" s="81"/>
      <c r="R13" s="81"/>
    </row>
    <row r="14" spans="1:35" ht="15" customHeight="1">
      <c r="A14" s="52"/>
      <c r="B14" s="54"/>
      <c r="C14" s="52" t="s">
        <v>27</v>
      </c>
      <c r="D14" s="59"/>
      <c r="E14" s="62">
        <v>1339</v>
      </c>
      <c r="F14" s="62">
        <v>1212</v>
      </c>
      <c r="G14" s="68">
        <f t="shared" si="0"/>
        <v>-9.4846900672143395</v>
      </c>
      <c r="H14" s="73">
        <f t="shared" si="1"/>
        <v>3.5522729271080626</v>
      </c>
      <c r="I14" s="62">
        <v>9754</v>
      </c>
      <c r="J14" s="62">
        <v>9609</v>
      </c>
      <c r="K14" s="68">
        <f t="shared" si="2"/>
        <v>-1.4865696124666805</v>
      </c>
      <c r="L14" s="76">
        <f t="shared" si="4"/>
        <v>3.1553541523002657</v>
      </c>
      <c r="M14" s="68">
        <v>7.3</v>
      </c>
      <c r="N14" s="68">
        <f t="shared" si="5"/>
        <v>7.9</v>
      </c>
      <c r="O14" s="79">
        <f t="shared" si="3"/>
        <v>0.60000000000000053</v>
      </c>
      <c r="Q14" s="81"/>
      <c r="R14" s="81"/>
    </row>
    <row r="15" spans="1:35" ht="15" customHeight="1">
      <c r="A15" s="52"/>
      <c r="B15" s="54"/>
      <c r="C15" s="52" t="s">
        <v>55</v>
      </c>
      <c r="D15" s="59"/>
      <c r="E15" s="62">
        <v>1518</v>
      </c>
      <c r="F15" s="62">
        <v>1398</v>
      </c>
      <c r="G15" s="68">
        <f t="shared" si="0"/>
        <v>-7.9051383399209492</v>
      </c>
      <c r="H15" s="73">
        <f t="shared" si="1"/>
        <v>4.09742372285237</v>
      </c>
      <c r="I15" s="62">
        <v>9772</v>
      </c>
      <c r="J15" s="62">
        <v>8978</v>
      </c>
      <c r="K15" s="68">
        <f t="shared" si="2"/>
        <v>-8.1252558329922238</v>
      </c>
      <c r="L15" s="76">
        <f t="shared" si="4"/>
        <v>2.9481496075920268</v>
      </c>
      <c r="M15" s="68">
        <v>6.4</v>
      </c>
      <c r="N15" s="68">
        <f t="shared" si="5"/>
        <v>6.4</v>
      </c>
      <c r="O15" s="79">
        <f t="shared" si="3"/>
        <v>0</v>
      </c>
      <c r="Q15" s="81"/>
      <c r="R15" s="81"/>
    </row>
    <row r="16" spans="1:35" ht="15" customHeight="1">
      <c r="A16" s="52"/>
      <c r="B16" s="54"/>
      <c r="C16" s="52" t="s">
        <v>11</v>
      </c>
      <c r="D16" s="59"/>
      <c r="E16" s="62">
        <v>245</v>
      </c>
      <c r="F16" s="62">
        <v>265</v>
      </c>
      <c r="G16" s="68">
        <f t="shared" si="0"/>
        <v>8.1632653061224492</v>
      </c>
      <c r="H16" s="73">
        <f t="shared" si="1"/>
        <v>0.77669333802280249</v>
      </c>
      <c r="I16" s="62">
        <v>1721</v>
      </c>
      <c r="J16" s="62">
        <v>1706</v>
      </c>
      <c r="K16" s="68">
        <f t="shared" si="2"/>
        <v>-0.87158628704241714</v>
      </c>
      <c r="L16" s="76">
        <f t="shared" si="4"/>
        <v>0.56020753291958103</v>
      </c>
      <c r="M16" s="68">
        <v>7</v>
      </c>
      <c r="N16" s="68">
        <f t="shared" si="5"/>
        <v>6.4</v>
      </c>
      <c r="O16" s="79">
        <f t="shared" si="3"/>
        <v>-0.59999999999999964</v>
      </c>
      <c r="Q16" s="81"/>
      <c r="R16" s="81"/>
    </row>
    <row r="17" spans="1:18" ht="15" customHeight="1">
      <c r="A17" s="52"/>
      <c r="B17" s="54"/>
      <c r="C17" s="52" t="s">
        <v>56</v>
      </c>
      <c r="D17" s="59"/>
      <c r="E17" s="62">
        <v>102</v>
      </c>
      <c r="F17" s="62">
        <v>98</v>
      </c>
      <c r="G17" s="68">
        <f t="shared" si="0"/>
        <v>-3.9215686274509802</v>
      </c>
      <c r="H17" s="73">
        <f t="shared" si="1"/>
        <v>0.28722998915560244</v>
      </c>
      <c r="I17" s="62">
        <v>563</v>
      </c>
      <c r="J17" s="62">
        <v>387</v>
      </c>
      <c r="K17" s="68">
        <f t="shared" si="2"/>
        <v>-31.261101243339258</v>
      </c>
      <c r="L17" s="76">
        <f t="shared" si="4"/>
        <v>0.12708107575608313</v>
      </c>
      <c r="M17" s="68">
        <v>5.5</v>
      </c>
      <c r="N17" s="68">
        <f t="shared" si="5"/>
        <v>3.9</v>
      </c>
      <c r="O17" s="79">
        <f t="shared" si="3"/>
        <v>-1.6</v>
      </c>
      <c r="Q17" s="81"/>
      <c r="R17" s="81"/>
    </row>
    <row r="18" spans="1:18" ht="15" customHeight="1">
      <c r="A18" s="52"/>
      <c r="B18" s="54"/>
      <c r="C18" s="52" t="s">
        <v>21</v>
      </c>
      <c r="D18" s="59"/>
      <c r="E18" s="62">
        <v>85</v>
      </c>
      <c r="F18" s="62">
        <v>91</v>
      </c>
      <c r="G18" s="68">
        <f t="shared" si="0"/>
        <v>7.0588235294117645</v>
      </c>
      <c r="H18" s="73">
        <f t="shared" si="1"/>
        <v>0.26671356135877372</v>
      </c>
      <c r="I18" s="62">
        <v>365</v>
      </c>
      <c r="J18" s="62">
        <v>441</v>
      </c>
      <c r="K18" s="68">
        <f t="shared" si="2"/>
        <v>20.82191780821918</v>
      </c>
      <c r="L18" s="76">
        <f t="shared" si="4"/>
        <v>0.14481331888483892</v>
      </c>
      <c r="M18" s="68">
        <v>4.3</v>
      </c>
      <c r="N18" s="68">
        <f t="shared" si="5"/>
        <v>4.8</v>
      </c>
      <c r="O18" s="79">
        <f t="shared" si="3"/>
        <v>0.5</v>
      </c>
      <c r="Q18" s="81"/>
      <c r="R18" s="81"/>
    </row>
    <row r="19" spans="1:18" ht="15" customHeight="1">
      <c r="A19" s="52"/>
      <c r="B19" s="54"/>
      <c r="C19" s="52" t="s">
        <v>50</v>
      </c>
      <c r="D19" s="59"/>
      <c r="E19" s="62">
        <v>1169</v>
      </c>
      <c r="F19" s="62">
        <v>1197</v>
      </c>
      <c r="G19" s="68">
        <f t="shared" si="0"/>
        <v>2.3952095808383236</v>
      </c>
      <c r="H19" s="73">
        <f t="shared" si="1"/>
        <v>3.508309153257716</v>
      </c>
      <c r="I19" s="62">
        <v>8459</v>
      </c>
      <c r="J19" s="62">
        <v>8224</v>
      </c>
      <c r="K19" s="68">
        <f t="shared" si="2"/>
        <v>-2.7781061591204632</v>
      </c>
      <c r="L19" s="76">
        <f t="shared" si="4"/>
        <v>2.7005549535349558</v>
      </c>
      <c r="M19" s="68">
        <v>7.2</v>
      </c>
      <c r="N19" s="68">
        <f t="shared" si="5"/>
        <v>6.9</v>
      </c>
      <c r="O19" s="79">
        <f>N19-M19</f>
        <v>-0.29999999999999982</v>
      </c>
      <c r="Q19" s="81"/>
      <c r="R19" s="81"/>
    </row>
    <row r="20" spans="1:18" ht="15" customHeight="1">
      <c r="A20" s="52"/>
      <c r="B20" s="54"/>
      <c r="C20" s="52" t="s">
        <v>57</v>
      </c>
      <c r="D20" s="59"/>
      <c r="E20" s="62">
        <v>319</v>
      </c>
      <c r="F20" s="62">
        <v>270</v>
      </c>
      <c r="G20" s="68">
        <f t="shared" si="0"/>
        <v>-15.360501567398119</v>
      </c>
      <c r="H20" s="73">
        <f t="shared" si="1"/>
        <v>0.79134792930625164</v>
      </c>
      <c r="I20" s="62">
        <v>1426</v>
      </c>
      <c r="J20" s="62">
        <v>1351</v>
      </c>
      <c r="K20" s="68">
        <f t="shared" si="2"/>
        <v>-5.2594670406732114</v>
      </c>
      <c r="L20" s="76">
        <f t="shared" si="4"/>
        <v>0.44363445309164939</v>
      </c>
      <c r="M20" s="68">
        <v>4.5</v>
      </c>
      <c r="N20" s="68">
        <f t="shared" si="5"/>
        <v>5</v>
      </c>
      <c r="O20" s="79">
        <f t="shared" si="3"/>
        <v>0.5</v>
      </c>
      <c r="Q20" s="81"/>
      <c r="R20" s="81"/>
    </row>
    <row r="21" spans="1:18" ht="15" customHeight="1">
      <c r="A21" s="52"/>
      <c r="B21" s="54"/>
      <c r="C21" s="52" t="s">
        <v>3</v>
      </c>
      <c r="D21" s="59"/>
      <c r="E21" s="62">
        <v>468</v>
      </c>
      <c r="F21" s="62">
        <v>411</v>
      </c>
      <c r="G21" s="68">
        <f t="shared" si="0"/>
        <v>-12.179487179487179</v>
      </c>
      <c r="H21" s="73">
        <f t="shared" si="1"/>
        <v>1.2046074034995162</v>
      </c>
      <c r="I21" s="62">
        <v>2830</v>
      </c>
      <c r="J21" s="62">
        <v>2650</v>
      </c>
      <c r="K21" s="68">
        <f t="shared" si="2"/>
        <v>-6.3604240282685502</v>
      </c>
      <c r="L21" s="76">
        <f t="shared" si="4"/>
        <v>0.87019341280005247</v>
      </c>
      <c r="M21" s="68">
        <v>6</v>
      </c>
      <c r="N21" s="68">
        <f t="shared" si="5"/>
        <v>6.4</v>
      </c>
      <c r="O21" s="79">
        <f t="shared" si="3"/>
        <v>0.40000000000000036</v>
      </c>
      <c r="Q21" s="81"/>
      <c r="R21" s="81"/>
    </row>
    <row r="22" spans="1:18" ht="15" customHeight="1">
      <c r="A22" s="52"/>
      <c r="B22" s="54"/>
      <c r="C22" s="52" t="s">
        <v>14</v>
      </c>
      <c r="D22" s="59"/>
      <c r="E22" s="62">
        <v>293</v>
      </c>
      <c r="F22" s="62">
        <v>245</v>
      </c>
      <c r="G22" s="68">
        <f t="shared" si="0"/>
        <v>-16.382252559726961</v>
      </c>
      <c r="H22" s="73">
        <f t="shared" si="1"/>
        <v>0.71807497288900612</v>
      </c>
      <c r="I22" s="62">
        <v>1184</v>
      </c>
      <c r="J22" s="62">
        <v>1100</v>
      </c>
      <c r="K22" s="68">
        <f t="shared" si="2"/>
        <v>-7.0945945945945947</v>
      </c>
      <c r="L22" s="76">
        <f t="shared" si="4"/>
        <v>0.36121236003021051</v>
      </c>
      <c r="M22" s="68">
        <v>4</v>
      </c>
      <c r="N22" s="68">
        <f t="shared" si="5"/>
        <v>4.5</v>
      </c>
      <c r="O22" s="79">
        <f t="shared" si="3"/>
        <v>0.5</v>
      </c>
      <c r="Q22" s="81"/>
      <c r="R22" s="81"/>
    </row>
    <row r="23" spans="1:18" ht="15" customHeight="1">
      <c r="A23" s="52"/>
      <c r="B23" s="54"/>
      <c r="C23" s="52" t="s">
        <v>0</v>
      </c>
      <c r="D23" s="59"/>
      <c r="E23" s="62">
        <v>371</v>
      </c>
      <c r="F23" s="62">
        <v>336</v>
      </c>
      <c r="G23" s="68">
        <f t="shared" si="0"/>
        <v>-9.433962264150944</v>
      </c>
      <c r="H23" s="73">
        <f t="shared" si="1"/>
        <v>0.9847885342477799</v>
      </c>
      <c r="I23" s="62">
        <v>2027</v>
      </c>
      <c r="J23" s="62">
        <v>1807</v>
      </c>
      <c r="K23" s="68">
        <f t="shared" si="2"/>
        <v>-10.853478046373951</v>
      </c>
      <c r="L23" s="76">
        <f t="shared" si="4"/>
        <v>0.59337339506780939</v>
      </c>
      <c r="M23" s="68">
        <v>5.5</v>
      </c>
      <c r="N23" s="68">
        <f t="shared" si="5"/>
        <v>5.4</v>
      </c>
      <c r="O23" s="79">
        <f t="shared" si="3"/>
        <v>-9.9999999999999645E-2</v>
      </c>
      <c r="Q23" s="81"/>
      <c r="R23" s="81"/>
    </row>
    <row r="24" spans="1:18" ht="15" customHeight="1">
      <c r="A24" s="52"/>
      <c r="B24" s="54"/>
      <c r="C24" s="52" t="s">
        <v>32</v>
      </c>
      <c r="D24" s="59"/>
      <c r="E24" s="62">
        <v>531</v>
      </c>
      <c r="F24" s="62">
        <v>487</v>
      </c>
      <c r="G24" s="68">
        <f t="shared" si="0"/>
        <v>-8.2862523540489654</v>
      </c>
      <c r="H24" s="73">
        <f t="shared" si="1"/>
        <v>1.4273571910079428</v>
      </c>
      <c r="I24" s="62">
        <v>3139</v>
      </c>
      <c r="J24" s="62">
        <v>2967</v>
      </c>
      <c r="K24" s="68">
        <f t="shared" si="2"/>
        <v>-5.4794520547945202</v>
      </c>
      <c r="L24" s="76">
        <f t="shared" si="4"/>
        <v>0.97428824746330411</v>
      </c>
      <c r="M24" s="68">
        <v>5.9</v>
      </c>
      <c r="N24" s="68">
        <f t="shared" si="5"/>
        <v>6.1</v>
      </c>
      <c r="O24" s="79">
        <f t="shared" si="3"/>
        <v>0.19999999999999929</v>
      </c>
      <c r="Q24" s="81"/>
      <c r="R24" s="81"/>
    </row>
    <row r="25" spans="1:18" ht="15" customHeight="1">
      <c r="A25" s="52"/>
      <c r="B25" s="54"/>
      <c r="C25" s="52" t="s">
        <v>58</v>
      </c>
      <c r="D25" s="59"/>
      <c r="E25" s="62">
        <v>593</v>
      </c>
      <c r="F25" s="62">
        <v>577</v>
      </c>
      <c r="G25" s="68">
        <f t="shared" si="0"/>
        <v>-2.6981450252951094</v>
      </c>
      <c r="H25" s="73">
        <f t="shared" si="1"/>
        <v>1.6911398341100268</v>
      </c>
      <c r="I25" s="62">
        <v>8518</v>
      </c>
      <c r="J25" s="62">
        <v>9065</v>
      </c>
      <c r="K25" s="68">
        <f t="shared" si="2"/>
        <v>6.4216952336229163</v>
      </c>
      <c r="L25" s="76">
        <f t="shared" si="4"/>
        <v>2.9767182215216894</v>
      </c>
      <c r="M25" s="68">
        <v>14.4</v>
      </c>
      <c r="N25" s="68">
        <f t="shared" si="5"/>
        <v>15.7</v>
      </c>
      <c r="O25" s="79">
        <f t="shared" si="3"/>
        <v>1.2999999999999989</v>
      </c>
      <c r="Q25" s="81"/>
      <c r="R25" s="81"/>
    </row>
    <row r="26" spans="1:18" ht="15" customHeight="1">
      <c r="A26" s="52"/>
      <c r="B26" s="54"/>
      <c r="C26" s="52" t="s">
        <v>59</v>
      </c>
      <c r="D26" s="59"/>
      <c r="E26" s="62">
        <v>859</v>
      </c>
      <c r="F26" s="62">
        <v>930</v>
      </c>
      <c r="G26" s="68">
        <f t="shared" si="0"/>
        <v>8.2654249126891735</v>
      </c>
      <c r="H26" s="73">
        <f t="shared" si="1"/>
        <v>2.7257539787215337</v>
      </c>
      <c r="I26" s="62">
        <v>8378</v>
      </c>
      <c r="J26" s="62">
        <v>9277</v>
      </c>
      <c r="K26" s="68">
        <f t="shared" si="2"/>
        <v>10.730484602530437</v>
      </c>
      <c r="L26" s="76">
        <f t="shared" si="4"/>
        <v>3.0463336945456931</v>
      </c>
      <c r="M26" s="68">
        <v>9.8000000000000007</v>
      </c>
      <c r="N26" s="68">
        <f t="shared" si="5"/>
        <v>10</v>
      </c>
      <c r="O26" s="79">
        <f t="shared" si="3"/>
        <v>0.19999999999999929</v>
      </c>
      <c r="Q26" s="81"/>
      <c r="R26" s="81"/>
    </row>
    <row r="27" spans="1:18" ht="15" customHeight="1">
      <c r="A27" s="52"/>
      <c r="B27" s="54"/>
      <c r="C27" s="52" t="s">
        <v>60</v>
      </c>
      <c r="D27" s="59"/>
      <c r="E27" s="62">
        <v>1330</v>
      </c>
      <c r="F27" s="62">
        <v>1286</v>
      </c>
      <c r="G27" s="68">
        <f t="shared" si="0"/>
        <v>-3.3082706766917291</v>
      </c>
      <c r="H27" s="73">
        <f t="shared" si="1"/>
        <v>3.7691608781031096</v>
      </c>
      <c r="I27" s="62">
        <v>12055</v>
      </c>
      <c r="J27" s="62">
        <v>11752</v>
      </c>
      <c r="K27" s="68">
        <f t="shared" si="2"/>
        <v>-2.5134798838656156</v>
      </c>
      <c r="L27" s="76">
        <f t="shared" si="4"/>
        <v>3.8590615046136674</v>
      </c>
      <c r="M27" s="68">
        <v>9.1</v>
      </c>
      <c r="N27" s="68">
        <f t="shared" si="5"/>
        <v>9.1</v>
      </c>
      <c r="O27" s="79">
        <f t="shared" si="3"/>
        <v>0</v>
      </c>
      <c r="Q27" s="81"/>
      <c r="R27" s="81"/>
    </row>
    <row r="28" spans="1:18" ht="15" customHeight="1">
      <c r="A28" s="52"/>
      <c r="B28" s="54"/>
      <c r="C28" s="52" t="s">
        <v>61</v>
      </c>
      <c r="D28" s="59"/>
      <c r="E28" s="62">
        <v>485</v>
      </c>
      <c r="F28" s="62">
        <v>472</v>
      </c>
      <c r="G28" s="68">
        <f t="shared" si="0"/>
        <v>-2.6804123711340204</v>
      </c>
      <c r="H28" s="73">
        <f t="shared" si="1"/>
        <v>1.3833934171575955</v>
      </c>
      <c r="I28" s="62">
        <v>4700</v>
      </c>
      <c r="J28" s="62">
        <v>4994</v>
      </c>
      <c r="K28" s="68">
        <f t="shared" si="2"/>
        <v>6.2553191489361701</v>
      </c>
      <c r="L28" s="76">
        <f t="shared" si="4"/>
        <v>1.6399041145371556</v>
      </c>
      <c r="M28" s="68">
        <v>9.6999999999999993</v>
      </c>
      <c r="N28" s="68">
        <f t="shared" si="5"/>
        <v>10.6</v>
      </c>
      <c r="O28" s="79">
        <f t="shared" si="3"/>
        <v>0.90000000000000036</v>
      </c>
      <c r="Q28" s="81"/>
      <c r="R28" s="81"/>
    </row>
    <row r="29" spans="1:18" ht="15" customHeight="1">
      <c r="A29" s="52"/>
      <c r="B29" s="54"/>
      <c r="C29" s="52" t="s">
        <v>63</v>
      </c>
      <c r="D29" s="59"/>
      <c r="E29" s="62">
        <v>420</v>
      </c>
      <c r="F29" s="62">
        <v>381</v>
      </c>
      <c r="G29" s="68">
        <f t="shared" si="0"/>
        <v>-9.2857142857142865</v>
      </c>
      <c r="H29" s="73">
        <f t="shared" si="1"/>
        <v>1.1166798557988218</v>
      </c>
      <c r="I29" s="62">
        <v>3002</v>
      </c>
      <c r="J29" s="62">
        <v>3203</v>
      </c>
      <c r="K29" s="68">
        <f t="shared" si="2"/>
        <v>6.695536309127248</v>
      </c>
      <c r="L29" s="76">
        <f t="shared" si="4"/>
        <v>1.0517847174334218</v>
      </c>
      <c r="M29" s="68">
        <v>7.1</v>
      </c>
      <c r="N29" s="68">
        <f t="shared" si="5"/>
        <v>8.4</v>
      </c>
      <c r="O29" s="79">
        <f t="shared" si="3"/>
        <v>1.3000000000000007</v>
      </c>
      <c r="Q29" s="81"/>
      <c r="R29" s="81"/>
    </row>
    <row r="30" spans="1:18" ht="15" customHeight="1">
      <c r="A30" s="52"/>
      <c r="B30" s="54"/>
      <c r="C30" s="52" t="s">
        <v>64</v>
      </c>
      <c r="D30" s="59"/>
      <c r="E30" s="62">
        <v>444</v>
      </c>
      <c r="F30" s="62">
        <v>362</v>
      </c>
      <c r="G30" s="68">
        <f t="shared" si="0"/>
        <v>-18.468468468468469</v>
      </c>
      <c r="H30" s="73">
        <f t="shared" si="1"/>
        <v>1.0609924089217153</v>
      </c>
      <c r="I30" s="62">
        <v>3161</v>
      </c>
      <c r="J30" s="62">
        <v>2801</v>
      </c>
      <c r="K30" s="68">
        <f t="shared" si="2"/>
        <v>-11.388801012337868</v>
      </c>
      <c r="L30" s="76">
        <f t="shared" si="4"/>
        <v>0.91977801858601793</v>
      </c>
      <c r="M30" s="68">
        <v>7.1</v>
      </c>
      <c r="N30" s="68">
        <f t="shared" si="5"/>
        <v>7.7</v>
      </c>
      <c r="O30" s="79">
        <f t="shared" si="3"/>
        <v>0.60000000000000053</v>
      </c>
      <c r="Q30" s="81"/>
      <c r="R30" s="81"/>
    </row>
    <row r="31" spans="1:18" ht="15" customHeight="1">
      <c r="A31" s="52"/>
      <c r="B31" s="55"/>
      <c r="C31" s="57" t="s">
        <v>65</v>
      </c>
      <c r="D31" s="60"/>
      <c r="E31" s="63">
        <v>667</v>
      </c>
      <c r="F31" s="63">
        <v>617</v>
      </c>
      <c r="G31" s="69">
        <f t="shared" si="0"/>
        <v>-7.4962518740629687</v>
      </c>
      <c r="H31" s="74">
        <f t="shared" si="1"/>
        <v>1.8083765643776193</v>
      </c>
      <c r="I31" s="63">
        <v>4447</v>
      </c>
      <c r="J31" s="63">
        <v>4370</v>
      </c>
      <c r="K31" s="69">
        <f t="shared" si="2"/>
        <v>-1.7315043849786371</v>
      </c>
      <c r="L31" s="77">
        <f t="shared" si="4"/>
        <v>1.4349981939381999</v>
      </c>
      <c r="M31" s="69">
        <v>6.7</v>
      </c>
      <c r="N31" s="69">
        <f>ROUND(J31/F31,1)</f>
        <v>7.1</v>
      </c>
      <c r="O31" s="80">
        <f t="shared" si="3"/>
        <v>0.39999999999999947</v>
      </c>
      <c r="Q31" s="81"/>
      <c r="R31" s="81"/>
    </row>
    <row r="32" spans="1:18" ht="15" customHeight="1">
      <c r="C32" s="37" t="s">
        <v>66</v>
      </c>
    </row>
    <row r="33" spans="3:10" ht="13.5">
      <c r="C33" s="37" t="s">
        <v>134</v>
      </c>
    </row>
    <row r="35" spans="3:10" ht="13.5">
      <c r="E35" s="64"/>
      <c r="F35" s="64"/>
      <c r="I35" s="64"/>
      <c r="J35" s="64"/>
    </row>
  </sheetData>
  <mergeCells count="15">
    <mergeCell ref="E3:G3"/>
    <mergeCell ref="I3:L3"/>
    <mergeCell ref="M3:O3"/>
    <mergeCell ref="C3:C6"/>
    <mergeCell ref="E4:E6"/>
    <mergeCell ref="F4:F6"/>
    <mergeCell ref="I4:I6"/>
    <mergeCell ref="J4:J6"/>
    <mergeCell ref="M4:M6"/>
    <mergeCell ref="N4:N6"/>
    <mergeCell ref="G5:G6"/>
    <mergeCell ref="H5:H6"/>
    <mergeCell ref="K5:K6"/>
    <mergeCell ref="L5:L6"/>
    <mergeCell ref="O5:O6"/>
  </mergeCells>
  <phoneticPr fontId="2"/>
  <pageMargins left="0.81"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2:N57"/>
  <sheetViews>
    <sheetView tabSelected="1" zoomScaleSheetLayoutView="100" workbookViewId="0">
      <pane xSplit="4" ySplit="7" topLeftCell="E33" activePane="bottomRight" state="frozen"/>
      <selection activeCell="C6" sqref="C6"/>
      <selection pane="topRight" activeCell="C6" sqref="C6"/>
      <selection pane="bottomLeft" activeCell="C6" sqref="C6"/>
      <selection pane="bottomRight" activeCell="C6" sqref="C6"/>
    </sheetView>
  </sheetViews>
  <sheetFormatPr defaultRowHeight="15.75" customHeight="1"/>
  <cols>
    <col min="1" max="2" width="1.125" style="1" customWidth="1"/>
    <col min="3" max="3" width="9.75" style="1" customWidth="1"/>
    <col min="4" max="4" width="1.125" style="1" customWidth="1"/>
    <col min="5" max="5" width="11.5" style="82" customWidth="1"/>
    <col min="6" max="6" width="11.5" style="1" customWidth="1"/>
    <col min="7" max="7" width="9.25" style="83" customWidth="1"/>
    <col min="8" max="8" width="7.75" style="1" customWidth="1"/>
    <col min="9" max="9" width="12.875" style="82" customWidth="1"/>
    <col min="10" max="10" width="12.875" style="1" customWidth="1"/>
    <col min="11" max="11" width="9.5" style="83" customWidth="1"/>
    <col min="12" max="12" width="7.75" style="1" customWidth="1"/>
    <col min="13" max="14" width="11.625" style="1" customWidth="1"/>
    <col min="15" max="16380" width="9" style="1" customWidth="1"/>
    <col min="16381" max="16384" width="9" style="1"/>
  </cols>
  <sheetData>
    <row r="2" spans="1:14" ht="6.75" customHeight="1">
      <c r="A2" s="85"/>
      <c r="B2" s="85"/>
      <c r="D2" s="85"/>
    </row>
    <row r="3" spans="1:14" ht="15.75" customHeight="1">
      <c r="B3" s="2" t="s">
        <v>125</v>
      </c>
      <c r="E3" s="89"/>
      <c r="F3" s="38"/>
      <c r="G3" s="92"/>
      <c r="H3" s="38"/>
      <c r="I3" s="89"/>
      <c r="J3" s="38"/>
      <c r="L3" s="38"/>
    </row>
    <row r="4" spans="1:14" ht="28.5" customHeight="1">
      <c r="B4" s="53"/>
      <c r="C4" s="206" t="s">
        <v>67</v>
      </c>
      <c r="D4" s="56"/>
      <c r="E4" s="192" t="s">
        <v>122</v>
      </c>
      <c r="F4" s="193"/>
      <c r="G4" s="193"/>
      <c r="H4" s="194"/>
      <c r="I4" s="192" t="s">
        <v>114</v>
      </c>
      <c r="J4" s="193"/>
      <c r="K4" s="193"/>
      <c r="L4" s="194"/>
    </row>
    <row r="5" spans="1:14" ht="11.25" customHeight="1">
      <c r="B5" s="54"/>
      <c r="C5" s="207"/>
      <c r="D5" s="52"/>
      <c r="E5" s="198" t="s">
        <v>127</v>
      </c>
      <c r="F5" s="201" t="s">
        <v>118</v>
      </c>
      <c r="G5" s="93"/>
      <c r="H5" s="70"/>
      <c r="I5" s="198" t="s">
        <v>127</v>
      </c>
      <c r="J5" s="201" t="s">
        <v>118</v>
      </c>
      <c r="K5" s="93"/>
      <c r="L5" s="99"/>
    </row>
    <row r="6" spans="1:14" ht="15.75" customHeight="1">
      <c r="B6" s="54"/>
      <c r="C6" s="207"/>
      <c r="D6" s="52"/>
      <c r="E6" s="199"/>
      <c r="F6" s="199"/>
      <c r="G6" s="209" t="s">
        <v>2</v>
      </c>
      <c r="H6" s="202" t="s">
        <v>47</v>
      </c>
      <c r="I6" s="199"/>
      <c r="J6" s="199"/>
      <c r="K6" s="212" t="s">
        <v>2</v>
      </c>
      <c r="L6" s="202" t="s">
        <v>47</v>
      </c>
    </row>
    <row r="7" spans="1:14" ht="31.5" customHeight="1">
      <c r="B7" s="55"/>
      <c r="C7" s="208"/>
      <c r="D7" s="57"/>
      <c r="E7" s="200"/>
      <c r="F7" s="200"/>
      <c r="G7" s="210"/>
      <c r="H7" s="211"/>
      <c r="I7" s="200"/>
      <c r="J7" s="200"/>
      <c r="K7" s="213"/>
      <c r="L7" s="211"/>
    </row>
    <row r="8" spans="1:14" ht="15" customHeight="1">
      <c r="B8" s="54"/>
      <c r="C8" s="1" t="s">
        <v>68</v>
      </c>
      <c r="D8" s="52"/>
      <c r="E8" s="61">
        <v>5340783</v>
      </c>
      <c r="F8" s="152">
        <v>5156063</v>
      </c>
      <c r="G8" s="94">
        <f t="shared" ref="G8:G55" si="0">(F8-E8)/E8*100</f>
        <v>-3.4586688880637912</v>
      </c>
      <c r="H8" s="72">
        <f t="shared" ref="H8:H55" si="1">F8/F$8*100</f>
        <v>100</v>
      </c>
      <c r="I8" s="61">
        <v>56872826</v>
      </c>
      <c r="J8" s="152">
        <v>57949915</v>
      </c>
      <c r="K8" s="94">
        <f t="shared" ref="K8:K55" si="2">(J8-I8)/I8*100</f>
        <v>1.8938552481988498</v>
      </c>
      <c r="L8" s="72">
        <f t="shared" ref="L8:L55" si="3">J8/J$8*100</f>
        <v>100</v>
      </c>
      <c r="M8" s="100"/>
      <c r="N8" s="81"/>
    </row>
    <row r="9" spans="1:14" ht="15" customHeight="1">
      <c r="B9" s="54"/>
      <c r="C9" s="1" t="s">
        <v>69</v>
      </c>
      <c r="D9" s="52"/>
      <c r="E9" s="90">
        <v>224718</v>
      </c>
      <c r="F9" s="152">
        <v>216124</v>
      </c>
      <c r="G9" s="95">
        <f t="shared" si="0"/>
        <v>-3.8243487393088227</v>
      </c>
      <c r="H9" s="73">
        <f t="shared" si="1"/>
        <v>4.1916477746683851</v>
      </c>
      <c r="I9" s="90">
        <v>2165925</v>
      </c>
      <c r="J9" s="152">
        <v>2165390</v>
      </c>
      <c r="K9" s="95">
        <f t="shared" si="2"/>
        <v>-2.4700762953472535E-2</v>
      </c>
      <c r="L9" s="73">
        <f t="shared" si="3"/>
        <v>3.7366577673151031</v>
      </c>
      <c r="M9" s="100"/>
      <c r="N9" s="81"/>
    </row>
    <row r="10" spans="1:14" ht="15" customHeight="1">
      <c r="B10" s="54"/>
      <c r="C10" s="1" t="s">
        <v>70</v>
      </c>
      <c r="D10" s="52"/>
      <c r="E10" s="62">
        <v>58116</v>
      </c>
      <c r="F10" s="152">
        <v>55113</v>
      </c>
      <c r="G10" s="95">
        <f t="shared" si="0"/>
        <v>-5.1672517034895726</v>
      </c>
      <c r="H10" s="73">
        <f>F10/F$8*100</f>
        <v>1.068896947147465</v>
      </c>
      <c r="I10" s="62">
        <v>498988</v>
      </c>
      <c r="J10" s="152">
        <v>498418</v>
      </c>
      <c r="K10" s="95">
        <f t="shared" si="2"/>
        <v>-0.11423120395680857</v>
      </c>
      <c r="L10" s="73">
        <f>J10/J$8*100</f>
        <v>0.86008409158149757</v>
      </c>
      <c r="M10" s="100"/>
      <c r="N10" s="81"/>
    </row>
    <row r="11" spans="1:14" ht="15" customHeight="1">
      <c r="B11" s="54"/>
      <c r="C11" s="1" t="s">
        <v>39</v>
      </c>
      <c r="D11" s="52"/>
      <c r="E11" s="62">
        <v>58415</v>
      </c>
      <c r="F11" s="152">
        <v>54598</v>
      </c>
      <c r="G11" s="95">
        <f t="shared" si="0"/>
        <v>-6.534280578618505</v>
      </c>
      <c r="H11" s="73">
        <f t="shared" si="1"/>
        <v>1.0589087061193783</v>
      </c>
      <c r="I11" s="62">
        <v>525264</v>
      </c>
      <c r="J11" s="152">
        <v>518167</v>
      </c>
      <c r="K11" s="95">
        <f t="shared" si="2"/>
        <v>-1.3511300983886199</v>
      </c>
      <c r="L11" s="73">
        <f t="shared" si="3"/>
        <v>0.8941635203433862</v>
      </c>
      <c r="M11" s="100"/>
      <c r="N11" s="81"/>
    </row>
    <row r="12" spans="1:14" ht="15" customHeight="1">
      <c r="B12" s="54"/>
      <c r="C12" s="1" t="s">
        <v>71</v>
      </c>
      <c r="D12" s="52"/>
      <c r="E12" s="62">
        <v>97974</v>
      </c>
      <c r="F12" s="152">
        <v>95305</v>
      </c>
      <c r="G12" s="95">
        <f t="shared" si="0"/>
        <v>-2.7241921326066101</v>
      </c>
      <c r="H12" s="73">
        <f t="shared" si="1"/>
        <v>1.8484064294792366</v>
      </c>
      <c r="I12" s="62">
        <v>1006886</v>
      </c>
      <c r="J12" s="152">
        <v>1031186</v>
      </c>
      <c r="K12" s="95">
        <f t="shared" si="2"/>
        <v>2.4133814552988122</v>
      </c>
      <c r="L12" s="73">
        <f t="shared" si="3"/>
        <v>1.7794435073804682</v>
      </c>
      <c r="M12" s="100"/>
      <c r="N12" s="81"/>
    </row>
    <row r="13" spans="1:14" ht="15" customHeight="1">
      <c r="B13" s="54"/>
      <c r="C13" s="1" t="s">
        <v>72</v>
      </c>
      <c r="D13" s="52"/>
      <c r="E13" s="62">
        <v>48769</v>
      </c>
      <c r="F13" s="152">
        <v>44883</v>
      </c>
      <c r="G13" s="95">
        <f t="shared" si="0"/>
        <v>-7.9681765055670608</v>
      </c>
      <c r="H13" s="73">
        <f t="shared" si="1"/>
        <v>0.8704897515798391</v>
      </c>
      <c r="I13" s="62">
        <v>413719</v>
      </c>
      <c r="J13" s="152">
        <v>398671</v>
      </c>
      <c r="K13" s="95">
        <f t="shared" si="2"/>
        <v>-3.6372513710997074</v>
      </c>
      <c r="L13" s="73">
        <f t="shared" si="3"/>
        <v>0.68795786844553608</v>
      </c>
      <c r="M13" s="100"/>
      <c r="N13" s="81"/>
    </row>
    <row r="14" spans="1:14" ht="15" customHeight="1">
      <c r="B14" s="54"/>
      <c r="C14" s="1" t="s">
        <v>73</v>
      </c>
      <c r="D14" s="52"/>
      <c r="E14" s="62">
        <v>55778</v>
      </c>
      <c r="F14" s="152">
        <v>52141</v>
      </c>
      <c r="G14" s="95">
        <f t="shared" si="0"/>
        <v>-6.520491950231273</v>
      </c>
      <c r="H14" s="73">
        <f t="shared" si="1"/>
        <v>1.0112560688261567</v>
      </c>
      <c r="I14" s="62">
        <v>475435</v>
      </c>
      <c r="J14" s="152">
        <v>465796</v>
      </c>
      <c r="K14" s="95">
        <f t="shared" si="2"/>
        <v>-2.0274064803811247</v>
      </c>
      <c r="L14" s="73">
        <f t="shared" si="3"/>
        <v>0.80379065266963712</v>
      </c>
      <c r="M14" s="100"/>
      <c r="N14" s="81"/>
    </row>
    <row r="15" spans="1:14" ht="15" customHeight="1">
      <c r="B15" s="54"/>
      <c r="C15" s="1" t="s">
        <v>74</v>
      </c>
      <c r="D15" s="52"/>
      <c r="E15" s="62">
        <v>85960</v>
      </c>
      <c r="F15" s="152">
        <v>81677</v>
      </c>
      <c r="G15" s="95">
        <f t="shared" si="0"/>
        <v>-4.9825500232666355</v>
      </c>
      <c r="H15" s="73">
        <f t="shared" si="1"/>
        <v>1.5840962377690109</v>
      </c>
      <c r="I15" s="62">
        <v>806130</v>
      </c>
      <c r="J15" s="152">
        <v>802365</v>
      </c>
      <c r="K15" s="95">
        <f t="shared" si="2"/>
        <v>-0.46704625804770944</v>
      </c>
      <c r="L15" s="73">
        <f t="shared" si="3"/>
        <v>1.3845835666885793</v>
      </c>
      <c r="M15" s="100"/>
      <c r="N15" s="81"/>
    </row>
    <row r="16" spans="1:14" ht="15" customHeight="1">
      <c r="B16" s="54"/>
      <c r="C16" s="1" t="s">
        <v>75</v>
      </c>
      <c r="D16" s="52"/>
      <c r="E16" s="62">
        <v>115007</v>
      </c>
      <c r="F16" s="152">
        <v>108602</v>
      </c>
      <c r="G16" s="95">
        <f t="shared" si="0"/>
        <v>-5.5692262210126335</v>
      </c>
      <c r="H16" s="73">
        <f t="shared" si="1"/>
        <v>2.1062969944316041</v>
      </c>
      <c r="I16" s="62">
        <v>1233534</v>
      </c>
      <c r="J16" s="152">
        <v>1237104</v>
      </c>
      <c r="K16" s="95">
        <f t="shared" si="2"/>
        <v>0.28941237128445585</v>
      </c>
      <c r="L16" s="73">
        <f t="shared" si="3"/>
        <v>2.134781388376497</v>
      </c>
      <c r="M16" s="100"/>
      <c r="N16" s="81"/>
    </row>
    <row r="17" spans="2:14" ht="15" customHeight="1">
      <c r="B17" s="54"/>
      <c r="C17" s="1" t="s">
        <v>76</v>
      </c>
      <c r="D17" s="52"/>
      <c r="E17" s="62">
        <v>86088</v>
      </c>
      <c r="F17" s="152">
        <v>80062</v>
      </c>
      <c r="G17" s="95">
        <f t="shared" si="0"/>
        <v>-6.9998141436669448</v>
      </c>
      <c r="H17" s="73">
        <f t="shared" si="1"/>
        <v>1.5527738896906418</v>
      </c>
      <c r="I17" s="62">
        <v>878756</v>
      </c>
      <c r="J17" s="152">
        <v>870819</v>
      </c>
      <c r="K17" s="95">
        <f t="shared" si="2"/>
        <v>-0.90320862674052871</v>
      </c>
      <c r="L17" s="73">
        <f t="shared" si="3"/>
        <v>1.5027097106182123</v>
      </c>
      <c r="M17" s="100"/>
      <c r="N17" s="81"/>
    </row>
    <row r="18" spans="2:14" ht="15" customHeight="1">
      <c r="B18" s="54"/>
      <c r="C18" s="1" t="s">
        <v>77</v>
      </c>
      <c r="D18" s="52"/>
      <c r="E18" s="62">
        <v>90231</v>
      </c>
      <c r="F18" s="152">
        <v>85003</v>
      </c>
      <c r="G18" s="95">
        <f t="shared" si="0"/>
        <v>-5.7940175771076454</v>
      </c>
      <c r="H18" s="73">
        <f t="shared" si="1"/>
        <v>1.6486028196319558</v>
      </c>
      <c r="I18" s="62">
        <v>900921</v>
      </c>
      <c r="J18" s="152">
        <v>895790</v>
      </c>
      <c r="K18" s="95">
        <f t="shared" si="2"/>
        <v>-0.5695282938237648</v>
      </c>
      <c r="L18" s="73">
        <f t="shared" si="3"/>
        <v>1.5458003691636131</v>
      </c>
      <c r="M18" s="100"/>
      <c r="N18" s="81"/>
    </row>
    <row r="19" spans="2:14" ht="15" customHeight="1">
      <c r="B19" s="54"/>
      <c r="C19" s="1" t="s">
        <v>78</v>
      </c>
      <c r="D19" s="52"/>
      <c r="E19" s="62">
        <v>240542</v>
      </c>
      <c r="F19" s="152">
        <v>230278</v>
      </c>
      <c r="G19" s="95">
        <f t="shared" si="0"/>
        <v>-4.2670302899285781</v>
      </c>
      <c r="H19" s="73">
        <f t="shared" si="1"/>
        <v>4.4661595484772008</v>
      </c>
      <c r="I19" s="62">
        <v>2575544</v>
      </c>
      <c r="J19" s="152">
        <v>2602009</v>
      </c>
      <c r="K19" s="95">
        <f t="shared" si="2"/>
        <v>1.0275499079029518</v>
      </c>
      <c r="L19" s="73">
        <f t="shared" si="3"/>
        <v>4.4900997697753313</v>
      </c>
      <c r="M19" s="100"/>
      <c r="N19" s="81"/>
    </row>
    <row r="20" spans="2:14" ht="15" customHeight="1">
      <c r="B20" s="54"/>
      <c r="C20" s="1" t="s">
        <v>79</v>
      </c>
      <c r="D20" s="52"/>
      <c r="E20" s="62">
        <v>188740</v>
      </c>
      <c r="F20" s="152">
        <v>182689</v>
      </c>
      <c r="G20" s="95">
        <f t="shared" si="0"/>
        <v>-3.2059976687506624</v>
      </c>
      <c r="H20" s="73">
        <f t="shared" si="1"/>
        <v>3.5431878935536667</v>
      </c>
      <c r="I20" s="62">
        <v>2114259</v>
      </c>
      <c r="J20" s="152">
        <v>2151386</v>
      </c>
      <c r="K20" s="95">
        <f t="shared" si="2"/>
        <v>1.7560289444197705</v>
      </c>
      <c r="L20" s="73">
        <f t="shared" si="3"/>
        <v>3.7124920718175343</v>
      </c>
      <c r="M20" s="100"/>
      <c r="N20" s="81"/>
    </row>
    <row r="21" spans="2:14" ht="15" customHeight="1">
      <c r="B21" s="54"/>
      <c r="C21" s="1" t="s">
        <v>19</v>
      </c>
      <c r="D21" s="52"/>
      <c r="E21" s="62">
        <v>621671</v>
      </c>
      <c r="F21" s="152">
        <v>628239</v>
      </c>
      <c r="G21" s="95">
        <f t="shared" si="0"/>
        <v>1.0565073809136987</v>
      </c>
      <c r="H21" s="73">
        <f t="shared" si="1"/>
        <v>12.18447098105667</v>
      </c>
      <c r="I21" s="62">
        <v>9005511</v>
      </c>
      <c r="J21" s="152">
        <v>9592059</v>
      </c>
      <c r="K21" s="95">
        <f t="shared" si="2"/>
        <v>6.5132117433424934</v>
      </c>
      <c r="L21" s="73">
        <f t="shared" si="3"/>
        <v>16.552326263118765</v>
      </c>
      <c r="M21" s="100"/>
      <c r="N21" s="81"/>
    </row>
    <row r="22" spans="2:14" ht="15" customHeight="1">
      <c r="B22" s="54"/>
      <c r="C22" s="1" t="s">
        <v>80</v>
      </c>
      <c r="D22" s="52"/>
      <c r="E22" s="62">
        <v>287942</v>
      </c>
      <c r="F22" s="152">
        <v>285325</v>
      </c>
      <c r="G22" s="95">
        <f t="shared" si="0"/>
        <v>-0.90886359058421484</v>
      </c>
      <c r="H22" s="73">
        <f t="shared" si="1"/>
        <v>5.5337764492016488</v>
      </c>
      <c r="I22" s="62">
        <v>3464316</v>
      </c>
      <c r="J22" s="152">
        <v>3525744</v>
      </c>
      <c r="K22" s="95">
        <f t="shared" si="2"/>
        <v>1.7731638799693792</v>
      </c>
      <c r="L22" s="73">
        <f t="shared" si="3"/>
        <v>6.0841228153656477</v>
      </c>
      <c r="M22" s="100"/>
      <c r="N22" s="81"/>
    </row>
    <row r="23" spans="2:14" ht="15" customHeight="1">
      <c r="B23" s="54"/>
      <c r="C23" s="1" t="s">
        <v>81</v>
      </c>
      <c r="D23" s="52"/>
      <c r="E23" s="62">
        <v>112948</v>
      </c>
      <c r="F23" s="152">
        <v>103861</v>
      </c>
      <c r="G23" s="95">
        <f t="shared" si="0"/>
        <v>-8.0452951800828707</v>
      </c>
      <c r="H23" s="73">
        <f t="shared" si="1"/>
        <v>2.014346993044887</v>
      </c>
      <c r="I23" s="62">
        <v>1025630</v>
      </c>
      <c r="J23" s="152">
        <v>1004621</v>
      </c>
      <c r="K23" s="95">
        <f t="shared" si="2"/>
        <v>-2.0483995202948431</v>
      </c>
      <c r="L23" s="73">
        <f t="shared" si="3"/>
        <v>1.7336021976908853</v>
      </c>
      <c r="M23" s="100"/>
      <c r="N23" s="81"/>
    </row>
    <row r="24" spans="2:14" ht="15" customHeight="1">
      <c r="B24" s="54"/>
      <c r="C24" s="1" t="s">
        <v>82</v>
      </c>
      <c r="D24" s="52"/>
      <c r="E24" s="62">
        <v>51785</v>
      </c>
      <c r="F24" s="152">
        <v>48987</v>
      </c>
      <c r="G24" s="95">
        <f t="shared" si="0"/>
        <v>-5.4031090084001159</v>
      </c>
      <c r="H24" s="73">
        <f t="shared" si="1"/>
        <v>0.95008536552016531</v>
      </c>
      <c r="I24" s="62">
        <v>504554</v>
      </c>
      <c r="J24" s="152">
        <v>508283</v>
      </c>
      <c r="K24" s="95">
        <f t="shared" si="2"/>
        <v>0.73906856352342865</v>
      </c>
      <c r="L24" s="73">
        <f t="shared" si="3"/>
        <v>0.8771074124957734</v>
      </c>
      <c r="M24" s="100"/>
      <c r="N24" s="81"/>
    </row>
    <row r="25" spans="2:14" ht="15" customHeight="1">
      <c r="B25" s="54"/>
      <c r="C25" s="1" t="s">
        <v>83</v>
      </c>
      <c r="D25" s="52"/>
      <c r="E25" s="62">
        <v>59770</v>
      </c>
      <c r="F25" s="152">
        <v>56437</v>
      </c>
      <c r="G25" s="95">
        <f t="shared" si="0"/>
        <v>-5.5763761084155936</v>
      </c>
      <c r="H25" s="73">
        <f t="shared" si="1"/>
        <v>1.0945754541788957</v>
      </c>
      <c r="I25" s="62">
        <v>541030</v>
      </c>
      <c r="J25" s="152">
        <v>543315</v>
      </c>
      <c r="K25" s="95">
        <f t="shared" si="2"/>
        <v>0.42234256880394799</v>
      </c>
      <c r="L25" s="73">
        <f t="shared" si="3"/>
        <v>0.93755961505724383</v>
      </c>
      <c r="M25" s="100"/>
      <c r="N25" s="81"/>
    </row>
    <row r="26" spans="2:14" ht="15" customHeight="1">
      <c r="B26" s="54"/>
      <c r="C26" s="1" t="s">
        <v>84</v>
      </c>
      <c r="D26" s="52"/>
      <c r="E26" s="62">
        <v>41644</v>
      </c>
      <c r="F26" s="152">
        <v>39859</v>
      </c>
      <c r="G26" s="95">
        <f t="shared" si="0"/>
        <v>-4.2863317644798764</v>
      </c>
      <c r="H26" s="73">
        <f t="shared" si="1"/>
        <v>0.77305106628836773</v>
      </c>
      <c r="I26" s="62">
        <v>377238</v>
      </c>
      <c r="J26" s="152">
        <v>373974</v>
      </c>
      <c r="K26" s="95">
        <f t="shared" si="2"/>
        <v>-0.86523626994099212</v>
      </c>
      <c r="L26" s="73">
        <f t="shared" si="3"/>
        <v>0.64534003199141876</v>
      </c>
      <c r="M26" s="100"/>
      <c r="N26" s="81"/>
    </row>
    <row r="27" spans="2:14" ht="15" customHeight="1">
      <c r="B27" s="54"/>
      <c r="C27" s="1" t="s">
        <v>85</v>
      </c>
      <c r="D27" s="52"/>
      <c r="E27" s="62">
        <v>42387</v>
      </c>
      <c r="F27" s="152">
        <v>40814</v>
      </c>
      <c r="G27" s="95">
        <f t="shared" si="0"/>
        <v>-3.7110434803123602</v>
      </c>
      <c r="H27" s="73">
        <f t="shared" si="1"/>
        <v>0.79157295013656748</v>
      </c>
      <c r="I27" s="62">
        <v>366320</v>
      </c>
      <c r="J27" s="152">
        <v>366260</v>
      </c>
      <c r="K27" s="95">
        <f t="shared" si="2"/>
        <v>-1.6379122079056563E-2</v>
      </c>
      <c r="L27" s="73">
        <f t="shared" si="3"/>
        <v>0.63202853705652551</v>
      </c>
      <c r="M27" s="100"/>
      <c r="N27" s="81"/>
    </row>
    <row r="28" spans="2:14" ht="15" customHeight="1">
      <c r="B28" s="54"/>
      <c r="C28" s="1" t="s">
        <v>86</v>
      </c>
      <c r="D28" s="52"/>
      <c r="E28" s="62">
        <v>106030</v>
      </c>
      <c r="F28" s="152">
        <v>99571</v>
      </c>
      <c r="G28" s="95">
        <f t="shared" si="0"/>
        <v>-6.0916721682542674</v>
      </c>
      <c r="H28" s="73">
        <f t="shared" si="1"/>
        <v>1.931143975548786</v>
      </c>
      <c r="I28" s="62">
        <v>928421</v>
      </c>
      <c r="J28" s="152">
        <v>929898</v>
      </c>
      <c r="K28" s="95">
        <f t="shared" si="2"/>
        <v>0.1590873106058566</v>
      </c>
      <c r="L28" s="73">
        <f t="shared" si="3"/>
        <v>1.6046580913880546</v>
      </c>
      <c r="M28" s="100"/>
      <c r="N28" s="81"/>
    </row>
    <row r="29" spans="2:14" ht="15" customHeight="1">
      <c r="B29" s="54"/>
      <c r="C29" s="1" t="s">
        <v>87</v>
      </c>
      <c r="D29" s="52"/>
      <c r="E29" s="62">
        <v>98527</v>
      </c>
      <c r="F29" s="152">
        <v>92210</v>
      </c>
      <c r="G29" s="95">
        <f t="shared" si="0"/>
        <v>-6.411440518842551</v>
      </c>
      <c r="H29" s="73">
        <f t="shared" si="1"/>
        <v>1.788380010096851</v>
      </c>
      <c r="I29" s="62">
        <v>880780</v>
      </c>
      <c r="J29" s="152">
        <v>884667</v>
      </c>
      <c r="K29" s="95">
        <f t="shared" si="2"/>
        <v>0.44131338132110171</v>
      </c>
      <c r="L29" s="73">
        <f t="shared" si="3"/>
        <v>1.5266062081368021</v>
      </c>
      <c r="M29" s="100"/>
      <c r="N29" s="81"/>
    </row>
    <row r="30" spans="2:14" ht="15" customHeight="1">
      <c r="B30" s="54"/>
      <c r="C30" s="1" t="s">
        <v>88</v>
      </c>
      <c r="D30" s="52"/>
      <c r="E30" s="62">
        <v>172031</v>
      </c>
      <c r="F30" s="152">
        <v>161789</v>
      </c>
      <c r="G30" s="95">
        <f t="shared" si="0"/>
        <v>-5.9535781341734921</v>
      </c>
      <c r="H30" s="73">
        <f t="shared" si="1"/>
        <v>3.1378398595983024</v>
      </c>
      <c r="I30" s="62">
        <v>1712983</v>
      </c>
      <c r="J30" s="152">
        <v>1730955</v>
      </c>
      <c r="K30" s="95">
        <f t="shared" si="2"/>
        <v>1.0491639438336515</v>
      </c>
      <c r="L30" s="73">
        <f t="shared" si="3"/>
        <v>2.9869845365605796</v>
      </c>
      <c r="M30" s="100"/>
      <c r="N30" s="81"/>
    </row>
    <row r="31" spans="2:14" ht="15" customHeight="1">
      <c r="B31" s="54"/>
      <c r="C31" s="1" t="s">
        <v>90</v>
      </c>
      <c r="D31" s="52"/>
      <c r="E31" s="62">
        <v>309867</v>
      </c>
      <c r="F31" s="152">
        <v>299232</v>
      </c>
      <c r="G31" s="95">
        <f t="shared" si="0"/>
        <v>-3.4321176504758495</v>
      </c>
      <c r="H31" s="73">
        <f t="shared" si="1"/>
        <v>5.8034977462455366</v>
      </c>
      <c r="I31" s="62">
        <v>3749904</v>
      </c>
      <c r="J31" s="152">
        <v>3818542</v>
      </c>
      <c r="K31" s="95">
        <f t="shared" si="2"/>
        <v>1.8303935247409</v>
      </c>
      <c r="L31" s="73">
        <f t="shared" si="3"/>
        <v>6.5893832631160887</v>
      </c>
      <c r="M31" s="100"/>
      <c r="N31" s="81"/>
    </row>
    <row r="32" spans="2:14" ht="15" customHeight="1">
      <c r="B32" s="54"/>
      <c r="C32" s="1" t="s">
        <v>91</v>
      </c>
      <c r="D32" s="52"/>
      <c r="E32" s="62">
        <v>77168</v>
      </c>
      <c r="F32" s="152">
        <v>72261</v>
      </c>
      <c r="G32" s="95">
        <f t="shared" si="0"/>
        <v>-6.3588534107402035</v>
      </c>
      <c r="H32" s="73">
        <f t="shared" si="1"/>
        <v>1.4014762814185939</v>
      </c>
      <c r="I32" s="62">
        <v>801130</v>
      </c>
      <c r="J32" s="152">
        <v>798103</v>
      </c>
      <c r="K32" s="95">
        <f t="shared" si="2"/>
        <v>-0.37784129916492953</v>
      </c>
      <c r="L32" s="73">
        <f t="shared" si="3"/>
        <v>1.3772289398526296</v>
      </c>
      <c r="M32" s="100"/>
      <c r="N32" s="81"/>
    </row>
    <row r="33" spans="2:14" ht="15" customHeight="1">
      <c r="B33" s="54"/>
      <c r="C33" s="1" t="s">
        <v>37</v>
      </c>
      <c r="D33" s="52"/>
      <c r="E33" s="62">
        <v>55262</v>
      </c>
      <c r="F33" s="152">
        <v>53748</v>
      </c>
      <c r="G33" s="95">
        <f t="shared" si="0"/>
        <v>-2.7396764503637221</v>
      </c>
      <c r="H33" s="73">
        <f t="shared" si="1"/>
        <v>1.042423259762342</v>
      </c>
      <c r="I33" s="62">
        <v>602600</v>
      </c>
      <c r="J33" s="152">
        <v>617826</v>
      </c>
      <c r="K33" s="95">
        <f t="shared" si="2"/>
        <v>2.5267175572519083</v>
      </c>
      <c r="L33" s="73">
        <f t="shared" si="3"/>
        <v>1.0661378882091546</v>
      </c>
      <c r="M33" s="100"/>
      <c r="N33" s="81"/>
    </row>
    <row r="34" spans="2:14" ht="15" customHeight="1">
      <c r="B34" s="54"/>
      <c r="C34" s="1" t="s">
        <v>92</v>
      </c>
      <c r="D34" s="52"/>
      <c r="E34" s="62">
        <v>113774</v>
      </c>
      <c r="F34" s="152">
        <v>110564</v>
      </c>
      <c r="G34" s="95">
        <f t="shared" si="0"/>
        <v>-2.8213827412238297</v>
      </c>
      <c r="H34" s="73">
        <f t="shared" si="1"/>
        <v>2.1443492835521987</v>
      </c>
      <c r="I34" s="62">
        <v>1137370</v>
      </c>
      <c r="J34" s="152">
        <v>1148970</v>
      </c>
      <c r="K34" s="95">
        <f t="shared" si="2"/>
        <v>1.0198967794121525</v>
      </c>
      <c r="L34" s="73">
        <f t="shared" si="3"/>
        <v>1.9826948840218315</v>
      </c>
      <c r="M34" s="100"/>
      <c r="N34" s="81"/>
    </row>
    <row r="35" spans="2:14" ht="15" customHeight="1">
      <c r="B35" s="54"/>
      <c r="C35" s="1" t="s">
        <v>93</v>
      </c>
      <c r="D35" s="52"/>
      <c r="E35" s="62">
        <v>392940</v>
      </c>
      <c r="F35" s="152">
        <v>384332</v>
      </c>
      <c r="G35" s="95">
        <f t="shared" si="0"/>
        <v>-2.1906652415126993</v>
      </c>
      <c r="H35" s="73">
        <f t="shared" si="1"/>
        <v>7.4539818462264718</v>
      </c>
      <c r="I35" s="62">
        <v>4393139</v>
      </c>
      <c r="J35" s="152">
        <v>4528208</v>
      </c>
      <c r="K35" s="95">
        <f t="shared" si="2"/>
        <v>3.0745441926604187</v>
      </c>
      <c r="L35" s="73">
        <f t="shared" si="3"/>
        <v>7.814002833308729</v>
      </c>
      <c r="M35" s="100"/>
      <c r="N35" s="81"/>
    </row>
    <row r="36" spans="2:14" ht="15" customHeight="1">
      <c r="B36" s="54"/>
      <c r="C36" s="1" t="s">
        <v>94</v>
      </c>
      <c r="D36" s="52"/>
      <c r="E36" s="62">
        <v>214169</v>
      </c>
      <c r="F36" s="152">
        <v>203113</v>
      </c>
      <c r="G36" s="95">
        <f t="shared" si="0"/>
        <v>-5.1622783876284624</v>
      </c>
      <c r="H36" s="73">
        <f t="shared" si="1"/>
        <v>3.9393040775490911</v>
      </c>
      <c r="I36" s="62">
        <v>2203102</v>
      </c>
      <c r="J36" s="152">
        <v>2221469</v>
      </c>
      <c r="K36" s="95">
        <f t="shared" si="2"/>
        <v>0.83368813609174708</v>
      </c>
      <c r="L36" s="73">
        <f t="shared" si="3"/>
        <v>3.8334292638738123</v>
      </c>
      <c r="M36" s="100"/>
      <c r="N36" s="81"/>
    </row>
    <row r="37" spans="2:14" ht="15" customHeight="1">
      <c r="B37" s="54"/>
      <c r="C37" s="1" t="s">
        <v>95</v>
      </c>
      <c r="D37" s="52"/>
      <c r="E37" s="62">
        <v>46487</v>
      </c>
      <c r="F37" s="152">
        <v>45583</v>
      </c>
      <c r="G37" s="95">
        <f t="shared" si="0"/>
        <v>-1.94462968141631</v>
      </c>
      <c r="H37" s="73">
        <f t="shared" si="1"/>
        <v>0.88406600152092785</v>
      </c>
      <c r="I37" s="62">
        <v>434135</v>
      </c>
      <c r="J37" s="152">
        <v>444916</v>
      </c>
      <c r="K37" s="95">
        <f t="shared" si="2"/>
        <v>2.4833289184239926</v>
      </c>
      <c r="L37" s="73">
        <f t="shared" si="3"/>
        <v>0.76775953856015144</v>
      </c>
      <c r="M37" s="100"/>
      <c r="N37" s="81"/>
    </row>
    <row r="38" spans="2:14" ht="15" customHeight="1">
      <c r="B38" s="54"/>
      <c r="C38" s="1" t="s">
        <v>89</v>
      </c>
      <c r="D38" s="52"/>
      <c r="E38" s="62">
        <v>47247</v>
      </c>
      <c r="F38" s="152">
        <v>45309</v>
      </c>
      <c r="G38" s="95">
        <f t="shared" si="0"/>
        <v>-4.1018477363642134</v>
      </c>
      <c r="H38" s="73">
        <f t="shared" si="1"/>
        <v>0.87875186940113026</v>
      </c>
      <c r="I38" s="62">
        <v>377605</v>
      </c>
      <c r="J38" s="152">
        <v>378695</v>
      </c>
      <c r="K38" s="95">
        <f t="shared" si="2"/>
        <v>0.28866143191959853</v>
      </c>
      <c r="L38" s="73">
        <f t="shared" si="3"/>
        <v>0.6534867221116718</v>
      </c>
      <c r="M38" s="100"/>
      <c r="N38" s="81"/>
    </row>
    <row r="39" spans="2:14" ht="15" customHeight="1">
      <c r="B39" s="54"/>
      <c r="C39" s="1" t="s">
        <v>96</v>
      </c>
      <c r="D39" s="52"/>
      <c r="E39" s="62">
        <v>25718</v>
      </c>
      <c r="F39" s="152">
        <v>24242</v>
      </c>
      <c r="G39" s="95">
        <f t="shared" si="0"/>
        <v>-5.7391710086320868</v>
      </c>
      <c r="H39" s="73">
        <f t="shared" si="1"/>
        <v>0.47016493010267718</v>
      </c>
      <c r="I39" s="62">
        <v>230700</v>
      </c>
      <c r="J39" s="152">
        <v>230055</v>
      </c>
      <c r="K39" s="95">
        <f t="shared" si="2"/>
        <v>-0.27958387516254879</v>
      </c>
      <c r="L39" s="73">
        <f t="shared" si="3"/>
        <v>0.39698936573073484</v>
      </c>
      <c r="M39" s="100"/>
      <c r="N39" s="81"/>
    </row>
    <row r="40" spans="2:14" ht="15" customHeight="1">
      <c r="B40" s="54"/>
      <c r="C40" s="1" t="s">
        <v>97</v>
      </c>
      <c r="D40" s="52"/>
      <c r="E40" s="62">
        <v>34987</v>
      </c>
      <c r="F40" s="152">
        <v>32637</v>
      </c>
      <c r="G40" s="95">
        <f t="shared" si="0"/>
        <v>-6.7167805184782923</v>
      </c>
      <c r="H40" s="73">
        <f t="shared" si="1"/>
        <v>0.6329829561818775</v>
      </c>
      <c r="I40" s="62">
        <v>290557</v>
      </c>
      <c r="J40" s="152">
        <v>296596</v>
      </c>
      <c r="K40" s="95">
        <f t="shared" si="2"/>
        <v>2.0784217898725554</v>
      </c>
      <c r="L40" s="73">
        <f t="shared" si="3"/>
        <v>0.51181438316173544</v>
      </c>
      <c r="M40" s="100"/>
      <c r="N40" s="81"/>
    </row>
    <row r="41" spans="2:14" ht="15" customHeight="1">
      <c r="B41" s="54"/>
      <c r="C41" s="1" t="s">
        <v>98</v>
      </c>
      <c r="D41" s="52"/>
      <c r="E41" s="62">
        <v>79870</v>
      </c>
      <c r="F41" s="152">
        <v>78646</v>
      </c>
      <c r="G41" s="95">
        <f t="shared" si="0"/>
        <v>-1.5324902967321898</v>
      </c>
      <c r="H41" s="73">
        <f t="shared" si="1"/>
        <v>1.5253110755240966</v>
      </c>
      <c r="I41" s="62">
        <v>820656</v>
      </c>
      <c r="J41" s="152">
        <v>838870</v>
      </c>
      <c r="K41" s="95">
        <f t="shared" si="2"/>
        <v>2.2194439570294984</v>
      </c>
      <c r="L41" s="73">
        <f t="shared" si="3"/>
        <v>1.4475776193977161</v>
      </c>
      <c r="M41" s="100"/>
      <c r="N41" s="81"/>
    </row>
    <row r="42" spans="2:14" ht="15" customHeight="1">
      <c r="B42" s="54"/>
      <c r="C42" s="1" t="s">
        <v>62</v>
      </c>
      <c r="D42" s="52"/>
      <c r="E42" s="62">
        <v>127057</v>
      </c>
      <c r="F42" s="152">
        <v>122155</v>
      </c>
      <c r="G42" s="95">
        <f t="shared" si="0"/>
        <v>-3.8581109265920017</v>
      </c>
      <c r="H42" s="73">
        <f t="shared" si="1"/>
        <v>2.369152587933856</v>
      </c>
      <c r="I42" s="62">
        <v>1302074</v>
      </c>
      <c r="J42" s="152">
        <v>1303624</v>
      </c>
      <c r="K42" s="95">
        <f t="shared" si="2"/>
        <v>0.11904085328483635</v>
      </c>
      <c r="L42" s="73">
        <f t="shared" si="3"/>
        <v>2.2495701676180198</v>
      </c>
      <c r="M42" s="100"/>
      <c r="N42" s="81"/>
    </row>
    <row r="43" spans="2:14" ht="15" customHeight="1">
      <c r="B43" s="54"/>
      <c r="C43" s="1" t="s">
        <v>99</v>
      </c>
      <c r="D43" s="52"/>
      <c r="E43" s="62">
        <v>61385</v>
      </c>
      <c r="F43" s="152">
        <v>56452</v>
      </c>
      <c r="G43" s="95">
        <f t="shared" si="0"/>
        <v>-8.0361651869349195</v>
      </c>
      <c r="H43" s="73">
        <f t="shared" si="1"/>
        <v>1.0948663738204907</v>
      </c>
      <c r="I43" s="62">
        <v>577791</v>
      </c>
      <c r="J43" s="152">
        <v>574259</v>
      </c>
      <c r="K43" s="95">
        <f t="shared" si="2"/>
        <v>-0.61129370308641018</v>
      </c>
      <c r="L43" s="73">
        <f t="shared" si="3"/>
        <v>0.99095745006701053</v>
      </c>
      <c r="M43" s="100"/>
      <c r="N43" s="81"/>
    </row>
    <row r="44" spans="2:14" s="84" customFormat="1" ht="15" customHeight="1">
      <c r="B44" s="86"/>
      <c r="C44" s="84" t="s">
        <v>100</v>
      </c>
      <c r="D44" s="88"/>
      <c r="E44" s="91">
        <v>35853</v>
      </c>
      <c r="F44" s="153">
        <v>34119</v>
      </c>
      <c r="G44" s="96">
        <f t="shared" si="0"/>
        <v>-4.8364153627311524</v>
      </c>
      <c r="H44" s="98">
        <f t="shared" si="1"/>
        <v>0.66172581677143982</v>
      </c>
      <c r="I44" s="91">
        <v>301688</v>
      </c>
      <c r="J44" s="153">
        <v>304530</v>
      </c>
      <c r="K44" s="96">
        <f t="shared" si="2"/>
        <v>0.9420328286176447</v>
      </c>
      <c r="L44" s="98">
        <f t="shared" si="3"/>
        <v>0.52550551627211184</v>
      </c>
      <c r="M44" s="101"/>
      <c r="N44" s="102"/>
    </row>
    <row r="45" spans="2:14" ht="15" customHeight="1">
      <c r="B45" s="54"/>
      <c r="C45" s="1" t="s">
        <v>101</v>
      </c>
      <c r="D45" s="52"/>
      <c r="E45" s="62">
        <v>46774</v>
      </c>
      <c r="F45" s="152">
        <v>44943</v>
      </c>
      <c r="G45" s="95">
        <f t="shared" si="0"/>
        <v>-3.9145679223500234</v>
      </c>
      <c r="H45" s="73">
        <f t="shared" si="1"/>
        <v>0.8716534301462181</v>
      </c>
      <c r="I45" s="62">
        <v>429167</v>
      </c>
      <c r="J45" s="152">
        <v>431667</v>
      </c>
      <c r="K45" s="95">
        <f t="shared" si="2"/>
        <v>0.58252381939897524</v>
      </c>
      <c r="L45" s="73">
        <f t="shared" si="3"/>
        <v>0.74489669225571764</v>
      </c>
      <c r="M45" s="100"/>
      <c r="N45" s="81"/>
    </row>
    <row r="46" spans="2:14" ht="15" customHeight="1">
      <c r="B46" s="54"/>
      <c r="C46" s="1" t="s">
        <v>102</v>
      </c>
      <c r="D46" s="52"/>
      <c r="E46" s="62">
        <v>63310</v>
      </c>
      <c r="F46" s="152">
        <v>59710</v>
      </c>
      <c r="G46" s="95">
        <f t="shared" si="0"/>
        <v>-5.6863054809666718</v>
      </c>
      <c r="H46" s="73">
        <f t="shared" si="1"/>
        <v>1.1580541199748722</v>
      </c>
      <c r="I46" s="62">
        <v>566761</v>
      </c>
      <c r="J46" s="152">
        <v>562714</v>
      </c>
      <c r="K46" s="95">
        <f t="shared" si="2"/>
        <v>-0.714057600999363</v>
      </c>
      <c r="L46" s="73">
        <f t="shared" si="3"/>
        <v>0.97103507399450029</v>
      </c>
      <c r="M46" s="100"/>
      <c r="N46" s="81"/>
    </row>
    <row r="47" spans="2:14" ht="15" customHeight="1">
      <c r="B47" s="54"/>
      <c r="C47" s="1" t="s">
        <v>103</v>
      </c>
      <c r="D47" s="52"/>
      <c r="E47" s="62">
        <v>35366</v>
      </c>
      <c r="F47" s="152">
        <v>33064</v>
      </c>
      <c r="G47" s="95">
        <f t="shared" si="0"/>
        <v>-6.5090765141661482</v>
      </c>
      <c r="H47" s="73">
        <f t="shared" si="1"/>
        <v>0.64126446864594167</v>
      </c>
      <c r="I47" s="62">
        <v>279196</v>
      </c>
      <c r="J47" s="152">
        <v>275477</v>
      </c>
      <c r="K47" s="95">
        <f t="shared" si="2"/>
        <v>-1.332039140961905</v>
      </c>
      <c r="L47" s="73">
        <f t="shared" si="3"/>
        <v>0.47537084394342943</v>
      </c>
      <c r="M47" s="100"/>
      <c r="N47" s="81"/>
    </row>
    <row r="48" spans="2:14" ht="15" customHeight="1">
      <c r="B48" s="54"/>
      <c r="C48" s="1" t="s">
        <v>104</v>
      </c>
      <c r="D48" s="52"/>
      <c r="E48" s="62">
        <v>212649</v>
      </c>
      <c r="F48" s="152">
        <v>210530</v>
      </c>
      <c r="G48" s="95">
        <f t="shared" si="0"/>
        <v>-0.99647776382677555</v>
      </c>
      <c r="H48" s="73">
        <f t="shared" si="1"/>
        <v>4.083154142996313</v>
      </c>
      <c r="I48" s="62">
        <v>2236269</v>
      </c>
      <c r="J48" s="152">
        <v>2309989</v>
      </c>
      <c r="K48" s="95">
        <f t="shared" si="2"/>
        <v>3.2965622650942259</v>
      </c>
      <c r="L48" s="73">
        <f t="shared" si="3"/>
        <v>3.9861818606636437</v>
      </c>
      <c r="M48" s="100"/>
      <c r="N48" s="81"/>
    </row>
    <row r="49" spans="2:14" ht="15" customHeight="1">
      <c r="B49" s="54"/>
      <c r="C49" s="1" t="s">
        <v>42</v>
      </c>
      <c r="D49" s="52"/>
      <c r="E49" s="62">
        <v>37479</v>
      </c>
      <c r="F49" s="152">
        <v>35815</v>
      </c>
      <c r="G49" s="95">
        <f t="shared" si="0"/>
        <v>-4.4398196323274366</v>
      </c>
      <c r="H49" s="73">
        <f t="shared" si="1"/>
        <v>0.69461913091442062</v>
      </c>
      <c r="I49" s="62">
        <v>354733</v>
      </c>
      <c r="J49" s="152">
        <v>360756</v>
      </c>
      <c r="K49" s="95">
        <f t="shared" si="2"/>
        <v>1.6978967279615935</v>
      </c>
      <c r="L49" s="73">
        <f t="shared" si="3"/>
        <v>0.62253068015716673</v>
      </c>
      <c r="M49" s="100"/>
      <c r="N49" s="81"/>
    </row>
    <row r="50" spans="2:14" ht="15" customHeight="1">
      <c r="B50" s="54"/>
      <c r="C50" s="1" t="s">
        <v>105</v>
      </c>
      <c r="D50" s="52"/>
      <c r="E50" s="62">
        <v>62028</v>
      </c>
      <c r="F50" s="152">
        <v>58382</v>
      </c>
      <c r="G50" s="95">
        <f t="shared" si="0"/>
        <v>-5.8779905848971437</v>
      </c>
      <c r="H50" s="73">
        <f t="shared" si="1"/>
        <v>1.1322980343723497</v>
      </c>
      <c r="I50" s="62">
        <v>536782</v>
      </c>
      <c r="J50" s="152">
        <v>525985</v>
      </c>
      <c r="K50" s="95">
        <f t="shared" si="2"/>
        <v>-2.0114310837546712</v>
      </c>
      <c r="L50" s="73">
        <f t="shared" si="3"/>
        <v>0.90765448059759879</v>
      </c>
      <c r="M50" s="100"/>
      <c r="N50" s="81"/>
    </row>
    <row r="51" spans="2:14" ht="15" customHeight="1">
      <c r="B51" s="54"/>
      <c r="C51" s="1" t="s">
        <v>106</v>
      </c>
      <c r="D51" s="52"/>
      <c r="E51" s="62">
        <v>72144</v>
      </c>
      <c r="F51" s="152">
        <v>72744</v>
      </c>
      <c r="G51" s="95">
        <f t="shared" si="0"/>
        <v>0.83166999334664005</v>
      </c>
      <c r="H51" s="73">
        <f t="shared" si="1"/>
        <v>1.4108438938779453</v>
      </c>
      <c r="I51" s="62">
        <v>690992</v>
      </c>
      <c r="J51" s="152">
        <v>716508</v>
      </c>
      <c r="K51" s="95">
        <f t="shared" si="2"/>
        <v>3.6926621437006508</v>
      </c>
      <c r="L51" s="73">
        <f t="shared" si="3"/>
        <v>1.2364263174501635</v>
      </c>
      <c r="M51" s="100"/>
      <c r="N51" s="81"/>
    </row>
    <row r="52" spans="2:14" ht="15" customHeight="1">
      <c r="B52" s="54"/>
      <c r="C52" s="1" t="s">
        <v>107</v>
      </c>
      <c r="D52" s="52"/>
      <c r="E52" s="62">
        <v>52973</v>
      </c>
      <c r="F52" s="152">
        <v>50589</v>
      </c>
      <c r="G52" s="95">
        <f t="shared" si="0"/>
        <v>-4.5004058671398637</v>
      </c>
      <c r="H52" s="73">
        <f t="shared" si="1"/>
        <v>0.98115558324248564</v>
      </c>
      <c r="I52" s="62">
        <v>483206</v>
      </c>
      <c r="J52" s="152">
        <v>475034</v>
      </c>
      <c r="K52" s="95">
        <f t="shared" si="2"/>
        <v>-1.6912041655111898</v>
      </c>
      <c r="L52" s="73">
        <f t="shared" si="3"/>
        <v>0.81973200478378616</v>
      </c>
      <c r="M52" s="100"/>
      <c r="N52" s="81"/>
    </row>
    <row r="53" spans="2:14" ht="15" customHeight="1">
      <c r="B53" s="54"/>
      <c r="C53" s="1" t="s">
        <v>108</v>
      </c>
      <c r="D53" s="52"/>
      <c r="E53" s="62">
        <v>51475</v>
      </c>
      <c r="F53" s="152">
        <v>48940</v>
      </c>
      <c r="G53" s="95">
        <f t="shared" si="0"/>
        <v>-4.9247207382224376</v>
      </c>
      <c r="H53" s="73">
        <f t="shared" si="1"/>
        <v>0.94917381730983508</v>
      </c>
      <c r="I53" s="62">
        <v>448050</v>
      </c>
      <c r="J53" s="152">
        <v>446103</v>
      </c>
      <c r="K53" s="95">
        <f t="shared" si="2"/>
        <v>-0.43454971543354537</v>
      </c>
      <c r="L53" s="73">
        <f t="shared" si="3"/>
        <v>0.76980785907968974</v>
      </c>
      <c r="M53" s="100"/>
      <c r="N53" s="81"/>
    </row>
    <row r="54" spans="2:14" ht="15" customHeight="1">
      <c r="B54" s="54"/>
      <c r="C54" s="1" t="s">
        <v>109</v>
      </c>
      <c r="D54" s="52"/>
      <c r="E54" s="62">
        <v>75443</v>
      </c>
      <c r="F54" s="152">
        <v>71793</v>
      </c>
      <c r="G54" s="95">
        <f t="shared" si="0"/>
        <v>-4.83808968360219</v>
      </c>
      <c r="H54" s="73">
        <f t="shared" si="1"/>
        <v>1.3923995886008376</v>
      </c>
      <c r="I54" s="62">
        <v>669456</v>
      </c>
      <c r="J54" s="152">
        <v>659951</v>
      </c>
      <c r="K54" s="95">
        <f t="shared" si="2"/>
        <v>-1.4198095169809517</v>
      </c>
      <c r="L54" s="73">
        <f t="shared" si="3"/>
        <v>1.1388299706738139</v>
      </c>
      <c r="M54" s="100"/>
      <c r="N54" s="81"/>
    </row>
    <row r="55" spans="2:14" ht="15" customHeight="1">
      <c r="B55" s="55"/>
      <c r="C55" s="87" t="s">
        <v>16</v>
      </c>
      <c r="D55" s="57"/>
      <c r="E55" s="63">
        <v>64285</v>
      </c>
      <c r="F55" s="154">
        <v>63593</v>
      </c>
      <c r="G55" s="97">
        <f t="shared" si="0"/>
        <v>-1.0764564050711676</v>
      </c>
      <c r="H55" s="74">
        <f t="shared" si="1"/>
        <v>1.233363517862369</v>
      </c>
      <c r="I55" s="63">
        <v>553619</v>
      </c>
      <c r="J55" s="154">
        <v>584191</v>
      </c>
      <c r="K55" s="97">
        <f t="shared" si="2"/>
        <v>5.522209317238028</v>
      </c>
      <c r="L55" s="74">
        <f t="shared" si="3"/>
        <v>1.0080963880620015</v>
      </c>
      <c r="M55" s="100"/>
      <c r="N55" s="81"/>
    </row>
    <row r="56" spans="2:14" ht="18" customHeight="1">
      <c r="C56" s="37" t="s">
        <v>138</v>
      </c>
    </row>
    <row r="57" spans="2:14" ht="18" customHeight="1">
      <c r="C57" s="37" t="s">
        <v>135</v>
      </c>
    </row>
  </sheetData>
  <mergeCells count="11">
    <mergeCell ref="E4:H4"/>
    <mergeCell ref="I4:L4"/>
    <mergeCell ref="C4:C7"/>
    <mergeCell ref="E5:E7"/>
    <mergeCell ref="F5:F7"/>
    <mergeCell ref="I5:I7"/>
    <mergeCell ref="J5:J7"/>
    <mergeCell ref="G6:G7"/>
    <mergeCell ref="H6:H7"/>
    <mergeCell ref="K6:K7"/>
    <mergeCell ref="L6:L7"/>
  </mergeCells>
  <phoneticPr fontId="2"/>
  <printOptions horizontalCentered="1" verticalCentered="1"/>
  <pageMargins left="0.42" right="0.19685039370078741" top="0.59055118110236227" bottom="0.74803149606299213" header="0.31496062992125984" footer="0.31496062992125984"/>
  <pageSetup paperSize="9" scale="93"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814E-A173-4456-9F52-63AB4148AADE}">
  <sheetPr>
    <tabColor rgb="FF00B0F0"/>
  </sheetPr>
  <dimension ref="B2:G16"/>
  <sheetViews>
    <sheetView tabSelected="1" zoomScaleNormal="100" workbookViewId="0">
      <selection activeCell="C6" sqref="C6"/>
    </sheetView>
  </sheetViews>
  <sheetFormatPr defaultColWidth="9" defaultRowHeight="18" customHeight="1"/>
  <cols>
    <col min="1" max="1" width="9" style="33" customWidth="1"/>
    <col min="2" max="2" width="32.75" style="33" bestFit="1" customWidth="1"/>
    <col min="3" max="3" width="12.875" style="1" customWidth="1"/>
    <col min="4" max="4" width="9.5" style="1" customWidth="1"/>
    <col min="5" max="5" width="12.875" style="1" customWidth="1"/>
    <col min="6" max="7" width="9.5" style="1" customWidth="1"/>
    <col min="8" max="8" width="9" style="33" customWidth="1"/>
    <col min="9" max="16384" width="9" style="33"/>
  </cols>
  <sheetData>
    <row r="2" spans="2:7" ht="18" customHeight="1">
      <c r="B2" s="31" t="s">
        <v>167</v>
      </c>
      <c r="C2" s="38"/>
      <c r="D2" s="38"/>
      <c r="E2" s="38"/>
      <c r="F2" s="38"/>
      <c r="G2" s="38"/>
    </row>
    <row r="3" spans="2:7" ht="18" customHeight="1">
      <c r="B3" s="183" t="s">
        <v>155</v>
      </c>
      <c r="C3" s="214" t="s">
        <v>157</v>
      </c>
      <c r="D3" s="215"/>
      <c r="E3" s="180" t="s">
        <v>119</v>
      </c>
      <c r="F3" s="181"/>
      <c r="G3" s="182"/>
    </row>
    <row r="4" spans="2:7" ht="18" customHeight="1">
      <c r="B4" s="184"/>
      <c r="C4" s="216" t="s">
        <v>163</v>
      </c>
      <c r="D4" s="44"/>
      <c r="E4" s="216" t="s">
        <v>163</v>
      </c>
      <c r="F4" s="43"/>
      <c r="G4" s="48"/>
    </row>
    <row r="5" spans="2:7" ht="18" customHeight="1">
      <c r="B5" s="184"/>
      <c r="C5" s="184"/>
      <c r="D5" s="190" t="s">
        <v>24</v>
      </c>
      <c r="E5" s="184"/>
      <c r="F5" s="185" t="s">
        <v>2</v>
      </c>
      <c r="G5" s="190" t="s">
        <v>24</v>
      </c>
    </row>
    <row r="6" spans="2:7" ht="30" customHeight="1">
      <c r="B6" s="184"/>
      <c r="C6" s="188"/>
      <c r="D6" s="191"/>
      <c r="E6" s="188"/>
      <c r="F6" s="189"/>
      <c r="G6" s="191"/>
    </row>
    <row r="7" spans="2:7" ht="28.5" customHeight="1">
      <c r="B7" s="34" t="s">
        <v>156</v>
      </c>
      <c r="C7" s="90">
        <v>301688</v>
      </c>
      <c r="D7" s="49">
        <v>100</v>
      </c>
      <c r="E7" s="138">
        <v>304530</v>
      </c>
      <c r="F7" s="45">
        <f>ROUND(E7/C7*100-100,1)</f>
        <v>0.9</v>
      </c>
      <c r="G7" s="49">
        <v>100</v>
      </c>
    </row>
    <row r="8" spans="2:7" ht="28.5" customHeight="1">
      <c r="B8" s="35" t="s">
        <v>158</v>
      </c>
      <c r="C8" s="90">
        <f>15318+5589</f>
        <v>20907</v>
      </c>
      <c r="D8" s="50">
        <f>ROUND(C8/C$7*100,1)</f>
        <v>6.9</v>
      </c>
      <c r="E8" s="90">
        <f>12600+4161</f>
        <v>16761</v>
      </c>
      <c r="F8" s="46">
        <f t="shared" ref="F8:F10" si="0">ROUND(E8/C8*100-100,1)</f>
        <v>-19.8</v>
      </c>
      <c r="G8" s="50">
        <f>ROUND(E8/E$7*100,1)</f>
        <v>5.5</v>
      </c>
    </row>
    <row r="9" spans="2:7" ht="28.5" customHeight="1">
      <c r="B9" s="35" t="s">
        <v>159</v>
      </c>
      <c r="C9" s="90">
        <v>24302</v>
      </c>
      <c r="D9" s="50">
        <f>ROUND(C9/C$7*100,1)</f>
        <v>8.1</v>
      </c>
      <c r="E9" s="90">
        <v>26424</v>
      </c>
      <c r="F9" s="46">
        <f t="shared" si="0"/>
        <v>8.6999999999999993</v>
      </c>
      <c r="G9" s="50">
        <f>ROUND(E9/E$7*100,1)</f>
        <v>8.6999999999999993</v>
      </c>
    </row>
    <row r="10" spans="2:7" ht="28.5" customHeight="1">
      <c r="B10" s="35" t="s">
        <v>161</v>
      </c>
      <c r="C10" s="90">
        <f>247807+8672</f>
        <v>256479</v>
      </c>
      <c r="D10" s="50">
        <f t="shared" ref="D10" si="1">ROUND(C10/C$7*100,1)</f>
        <v>85</v>
      </c>
      <c r="E10" s="90">
        <f>255515+5830</f>
        <v>261345</v>
      </c>
      <c r="F10" s="46">
        <f t="shared" si="0"/>
        <v>1.9</v>
      </c>
      <c r="G10" s="50">
        <f>ROUND(E10/E$7*100,1)</f>
        <v>85.8</v>
      </c>
    </row>
    <row r="11" spans="2:7" ht="28.5" customHeight="1">
      <c r="B11" s="35" t="s">
        <v>160</v>
      </c>
      <c r="C11" s="139" t="s">
        <v>150</v>
      </c>
      <c r="D11" s="139" t="s">
        <v>150</v>
      </c>
      <c r="E11" s="90">
        <v>191110</v>
      </c>
      <c r="F11" s="139" t="s">
        <v>150</v>
      </c>
      <c r="G11" s="50">
        <f>ROUND(E11/E$7*100,1)</f>
        <v>62.8</v>
      </c>
    </row>
    <row r="12" spans="2:7" ht="28.5" customHeight="1">
      <c r="B12" s="36" t="s">
        <v>162</v>
      </c>
      <c r="C12" s="127" t="s">
        <v>150</v>
      </c>
      <c r="D12" s="127" t="s">
        <v>150</v>
      </c>
      <c r="E12" s="137">
        <f>64405+5830</f>
        <v>70235</v>
      </c>
      <c r="F12" s="127" t="s">
        <v>150</v>
      </c>
      <c r="G12" s="51">
        <f>ROUNDDOWN(E12/E$7*100,1)</f>
        <v>23</v>
      </c>
    </row>
    <row r="13" spans="2:7" ht="18" customHeight="1">
      <c r="B13" s="37" t="s">
        <v>164</v>
      </c>
    </row>
    <row r="14" spans="2:7" ht="18" customHeight="1">
      <c r="B14" s="37" t="s">
        <v>133</v>
      </c>
    </row>
    <row r="15" spans="2:7" ht="18" customHeight="1">
      <c r="B15" s="165" t="s">
        <v>168</v>
      </c>
    </row>
    <row r="16" spans="2:7" ht="18" customHeight="1">
      <c r="B16" s="140"/>
    </row>
  </sheetData>
  <mergeCells count="8">
    <mergeCell ref="G5:G6"/>
    <mergeCell ref="C3:D3"/>
    <mergeCell ref="E3:G3"/>
    <mergeCell ref="B3:B6"/>
    <mergeCell ref="C4:C6"/>
    <mergeCell ref="E4:E6"/>
    <mergeCell ref="D5:D6"/>
    <mergeCell ref="F5:F6"/>
  </mergeCells>
  <phoneticPr fontId="2"/>
  <pageMargins left="0.82677165354330717" right="0.70866141732283472" top="0.74803149606299213" bottom="0.74803149606299213" header="0.31496062992125984"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H27"/>
  <sheetViews>
    <sheetView tabSelected="1" topLeftCell="A5" workbookViewId="0">
      <selection activeCell="C6" sqref="C6"/>
    </sheetView>
  </sheetViews>
  <sheetFormatPr defaultColWidth="9" defaultRowHeight="15.75" customHeight="1"/>
  <cols>
    <col min="1" max="1" width="3.125" style="1" customWidth="1"/>
    <col min="2" max="2" width="4.25" style="1" customWidth="1"/>
    <col min="3" max="3" width="32.125" style="2" customWidth="1"/>
    <col min="4" max="5" width="10.625" style="1" customWidth="1"/>
    <col min="6" max="6" width="9.125" style="1" customWidth="1"/>
    <col min="7" max="7" width="8.875" style="1" customWidth="1"/>
    <col min="8" max="8" width="2.5" style="1" customWidth="1"/>
    <col min="9" max="10" width="11.375" style="1" customWidth="1"/>
    <col min="11" max="11" width="9.75" style="1" customWidth="1"/>
    <col min="12" max="12" width="9.125" style="1" customWidth="1"/>
    <col min="13" max="13" width="1.875" style="1" customWidth="1"/>
    <col min="14" max="16" width="11" style="1" customWidth="1"/>
    <col min="17" max="17" width="8" style="1" customWidth="1"/>
    <col min="18" max="34" width="7.5" style="1" customWidth="1"/>
    <col min="35" max="35" width="9" style="1" customWidth="1"/>
    <col min="36" max="16384" width="9" style="1"/>
  </cols>
  <sheetData>
    <row r="1" spans="1:34" ht="15.75" customHeight="1">
      <c r="A1" s="4"/>
      <c r="B1" s="4"/>
    </row>
    <row r="2" spans="1:34" ht="19.5" customHeight="1">
      <c r="B2" s="31" t="s">
        <v>166</v>
      </c>
      <c r="D2" s="2"/>
      <c r="E2" s="38"/>
      <c r="F2" s="38"/>
      <c r="G2" s="38"/>
      <c r="H2" s="38"/>
    </row>
    <row r="3" spans="1:34" ht="27" customHeight="1">
      <c r="B3" s="220" t="s">
        <v>1</v>
      </c>
      <c r="C3" s="221"/>
      <c r="D3" s="220" t="s">
        <v>121</v>
      </c>
      <c r="E3" s="220"/>
      <c r="F3" s="220"/>
      <c r="G3" s="220"/>
      <c r="H3" s="106"/>
      <c r="I3" s="198" t="s">
        <v>130</v>
      </c>
      <c r="J3" s="206"/>
      <c r="K3" s="206"/>
      <c r="L3" s="195"/>
      <c r="M3" s="106"/>
      <c r="N3" s="201" t="s">
        <v>120</v>
      </c>
      <c r="O3" s="206"/>
      <c r="P3" s="206"/>
      <c r="Q3" s="195"/>
    </row>
    <row r="4" spans="1:34" ht="13.5" customHeight="1">
      <c r="B4" s="222"/>
      <c r="C4" s="222"/>
      <c r="D4" s="223" t="s">
        <v>127</v>
      </c>
      <c r="E4" s="201" t="s">
        <v>119</v>
      </c>
      <c r="F4" s="107"/>
      <c r="G4" s="108"/>
      <c r="H4" s="112"/>
      <c r="I4" s="223" t="s">
        <v>127</v>
      </c>
      <c r="J4" s="201" t="s">
        <v>119</v>
      </c>
      <c r="K4" s="107"/>
      <c r="L4" s="108"/>
      <c r="M4" s="114"/>
      <c r="N4" s="223" t="s">
        <v>127</v>
      </c>
      <c r="O4" s="201" t="s">
        <v>119</v>
      </c>
      <c r="P4" s="107"/>
      <c r="Q4" s="108"/>
    </row>
    <row r="5" spans="1:34" ht="47.25" customHeight="1">
      <c r="B5" s="222"/>
      <c r="C5" s="222"/>
      <c r="D5" s="224"/>
      <c r="E5" s="224"/>
      <c r="F5" s="66" t="s">
        <v>2</v>
      </c>
      <c r="G5" s="66" t="s">
        <v>110</v>
      </c>
      <c r="H5" s="113"/>
      <c r="I5" s="224"/>
      <c r="J5" s="224"/>
      <c r="K5" s="66" t="s">
        <v>2</v>
      </c>
      <c r="L5" s="66" t="s">
        <v>110</v>
      </c>
      <c r="M5" s="113"/>
      <c r="N5" s="224"/>
      <c r="O5" s="224"/>
      <c r="P5" s="66" t="s">
        <v>2</v>
      </c>
      <c r="Q5" s="66" t="s">
        <v>110</v>
      </c>
    </row>
    <row r="6" spans="1:34" ht="20.25" customHeight="1">
      <c r="B6" s="103" t="s">
        <v>22</v>
      </c>
      <c r="C6" s="104"/>
      <c r="D6" s="61">
        <v>27936</v>
      </c>
      <c r="E6" s="61">
        <v>25044</v>
      </c>
      <c r="F6" s="67">
        <f t="shared" ref="F6:F23" si="0">ROUND(E6/D6*100-100,1)</f>
        <v>-10.4</v>
      </c>
      <c r="G6" s="109">
        <f>ROUND(E6/E$6*100,1)</f>
        <v>100</v>
      </c>
      <c r="H6" s="110"/>
      <c r="I6" s="61">
        <v>4127197</v>
      </c>
      <c r="J6" s="61">
        <v>4271852</v>
      </c>
      <c r="K6" s="120">
        <f>ROUND(J6/I6*100-100,1)</f>
        <v>3.5</v>
      </c>
      <c r="L6" s="109">
        <f>ROUND(J6/J$6*100,1)</f>
        <v>100</v>
      </c>
      <c r="M6" s="110"/>
      <c r="N6" s="61">
        <v>1024560</v>
      </c>
      <c r="O6" s="61">
        <v>987027</v>
      </c>
      <c r="P6" s="120">
        <f>ROUND(O6/N6*100-100,1)</f>
        <v>-3.7</v>
      </c>
      <c r="Q6" s="109">
        <f>ROUND(O6/O$6*100,1)</f>
        <v>100</v>
      </c>
      <c r="R6" s="31"/>
      <c r="S6" s="31"/>
      <c r="T6" s="31"/>
      <c r="U6" s="31"/>
      <c r="V6" s="31"/>
      <c r="W6" s="31"/>
      <c r="X6" s="31"/>
      <c r="Y6" s="31"/>
      <c r="Z6" s="31"/>
      <c r="AA6" s="31"/>
      <c r="AB6" s="31"/>
      <c r="AC6" s="31"/>
      <c r="AD6" s="31"/>
      <c r="AE6" s="31"/>
      <c r="AF6" s="31"/>
      <c r="AG6" s="31"/>
      <c r="AH6" s="31"/>
    </row>
    <row r="7" spans="1:34" ht="20.25" customHeight="1">
      <c r="B7" s="54"/>
      <c r="C7" s="105" t="s">
        <v>34</v>
      </c>
      <c r="D7" s="62">
        <v>290</v>
      </c>
      <c r="E7" s="62">
        <v>367</v>
      </c>
      <c r="F7" s="68">
        <f t="shared" si="0"/>
        <v>26.6</v>
      </c>
      <c r="G7" s="110">
        <f t="shared" ref="G7:G23" si="1">ROUND(E7/E$6*100,1)</f>
        <v>1.5</v>
      </c>
      <c r="H7" s="110"/>
      <c r="I7" s="62">
        <v>47017</v>
      </c>
      <c r="J7" s="62">
        <v>53553</v>
      </c>
      <c r="K7" s="121">
        <f>ROUND(J7/I7*100-100,1)</f>
        <v>13.9</v>
      </c>
      <c r="L7" s="110">
        <f>ROUND(J7/J$6*100,1)</f>
        <v>1.3</v>
      </c>
      <c r="M7" s="110"/>
      <c r="N7" s="155">
        <v>11436</v>
      </c>
      <c r="O7" s="155">
        <v>14704</v>
      </c>
      <c r="P7" s="121">
        <f>ROUND(O7/N7*100-100,1)</f>
        <v>28.6</v>
      </c>
      <c r="Q7" s="110">
        <f>ROUND(O7/O$6*100,1)</f>
        <v>1.5</v>
      </c>
    </row>
    <row r="8" spans="1:34" ht="20.25" customHeight="1">
      <c r="B8" s="54"/>
      <c r="C8" s="105" t="s">
        <v>6</v>
      </c>
      <c r="D8" s="62">
        <v>17</v>
      </c>
      <c r="E8" s="62">
        <v>13</v>
      </c>
      <c r="F8" s="68">
        <f t="shared" si="0"/>
        <v>-23.5</v>
      </c>
      <c r="G8" s="110">
        <f t="shared" si="1"/>
        <v>0.1</v>
      </c>
      <c r="H8" s="110"/>
      <c r="I8" s="62" t="s">
        <v>117</v>
      </c>
      <c r="J8" s="62">
        <v>10866</v>
      </c>
      <c r="K8" s="121" t="s">
        <v>113</v>
      </c>
      <c r="L8" s="110">
        <f>ROUND(J8/J$6*100,1)</f>
        <v>0.3</v>
      </c>
      <c r="M8" s="110"/>
      <c r="N8" s="155" t="s">
        <v>115</v>
      </c>
      <c r="O8" s="155">
        <v>2091</v>
      </c>
      <c r="P8" s="121" t="s">
        <v>116</v>
      </c>
      <c r="Q8" s="110">
        <f>ROUND(O8/O$6*100,1)</f>
        <v>0.2</v>
      </c>
      <c r="R8" s="31"/>
      <c r="S8" s="31"/>
      <c r="T8" s="115"/>
      <c r="U8" s="31"/>
      <c r="V8" s="31"/>
      <c r="W8" s="31"/>
      <c r="X8" s="31"/>
      <c r="Y8" s="31"/>
      <c r="Z8" s="31"/>
      <c r="AA8" s="31"/>
      <c r="AB8" s="31"/>
      <c r="AC8" s="31"/>
      <c r="AD8" s="31"/>
      <c r="AE8" s="31"/>
      <c r="AF8" s="31"/>
      <c r="AG8" s="31"/>
      <c r="AH8" s="31"/>
    </row>
    <row r="9" spans="1:34" ht="20.25" customHeight="1">
      <c r="B9" s="54"/>
      <c r="C9" s="105" t="s">
        <v>10</v>
      </c>
      <c r="D9" s="62">
        <v>3043</v>
      </c>
      <c r="E9" s="62">
        <v>2890</v>
      </c>
      <c r="F9" s="68">
        <f t="shared" si="0"/>
        <v>-5</v>
      </c>
      <c r="G9" s="110">
        <f t="shared" si="1"/>
        <v>11.5</v>
      </c>
      <c r="H9" s="110"/>
      <c r="I9" s="62">
        <v>377559</v>
      </c>
      <c r="J9" s="62">
        <v>419081</v>
      </c>
      <c r="K9" s="121">
        <f>ROUND(J9/I9*100-100,1)</f>
        <v>11</v>
      </c>
      <c r="L9" s="156">
        <f t="shared" ref="L9:L23" si="2">ROUND(J9/J$6*100,1)</f>
        <v>9.8000000000000007</v>
      </c>
      <c r="M9" s="110"/>
      <c r="N9" s="155">
        <v>77275</v>
      </c>
      <c r="O9" s="155">
        <v>91359</v>
      </c>
      <c r="P9" s="121">
        <f>ROUND(O9/N9*100-100,1)</f>
        <v>18.2</v>
      </c>
      <c r="Q9" s="110">
        <f>ROUND(O9/O$6*100,1)</f>
        <v>9.3000000000000007</v>
      </c>
      <c r="R9" s="32"/>
      <c r="S9" s="32"/>
      <c r="T9" s="32"/>
      <c r="U9" s="32"/>
      <c r="V9" s="32"/>
      <c r="W9" s="32"/>
      <c r="X9" s="32"/>
      <c r="Y9" s="32"/>
      <c r="Z9" s="32"/>
      <c r="AA9" s="32"/>
      <c r="AB9" s="32"/>
      <c r="AC9" s="32"/>
      <c r="AD9" s="32"/>
      <c r="AE9" s="32"/>
      <c r="AF9" s="32"/>
      <c r="AG9" s="32"/>
      <c r="AH9" s="32"/>
    </row>
    <row r="10" spans="1:34" ht="20.25" customHeight="1">
      <c r="B10" s="54"/>
      <c r="C10" s="105" t="s">
        <v>12</v>
      </c>
      <c r="D10" s="62">
        <v>2331</v>
      </c>
      <c r="E10" s="62">
        <v>1889</v>
      </c>
      <c r="F10" s="68">
        <f t="shared" si="0"/>
        <v>-19</v>
      </c>
      <c r="G10" s="110">
        <f>ROUND(E10/E$6*100,1)</f>
        <v>7.5</v>
      </c>
      <c r="H10" s="110"/>
      <c r="I10" s="62">
        <v>1082284</v>
      </c>
      <c r="J10" s="62">
        <v>1149113</v>
      </c>
      <c r="K10" s="121">
        <f>ROUND(J10/I10*100-100,1)</f>
        <v>6.2</v>
      </c>
      <c r="L10" s="110">
        <f t="shared" si="2"/>
        <v>26.9</v>
      </c>
      <c r="M10" s="110"/>
      <c r="N10" s="155">
        <v>296771</v>
      </c>
      <c r="O10" s="155">
        <v>216135</v>
      </c>
      <c r="P10" s="121">
        <f>ROUND(O10/N10*100-100,1)</f>
        <v>-27.2</v>
      </c>
      <c r="Q10" s="110">
        <f>ROUND(O10/O$6*100,1)</f>
        <v>21.9</v>
      </c>
    </row>
    <row r="11" spans="1:34" ht="20.25" customHeight="1">
      <c r="B11" s="54"/>
      <c r="C11" s="105" t="s">
        <v>7</v>
      </c>
      <c r="D11" s="62">
        <v>1</v>
      </c>
      <c r="E11" s="62">
        <v>113</v>
      </c>
      <c r="F11" s="68">
        <f t="shared" si="0"/>
        <v>11200</v>
      </c>
      <c r="G11" s="110">
        <f t="shared" si="1"/>
        <v>0.5</v>
      </c>
      <c r="H11" s="110"/>
      <c r="I11" s="62" t="s">
        <v>113</v>
      </c>
      <c r="J11" s="62">
        <v>6427</v>
      </c>
      <c r="K11" s="121" t="s">
        <v>113</v>
      </c>
      <c r="L11" s="110">
        <f t="shared" si="2"/>
        <v>0.2</v>
      </c>
      <c r="M11" s="110"/>
      <c r="N11" s="155" t="s">
        <v>113</v>
      </c>
      <c r="O11" s="155">
        <v>2340</v>
      </c>
      <c r="P11" s="121" t="s">
        <v>113</v>
      </c>
      <c r="Q11" s="110">
        <f t="shared" ref="Q11:Q23" si="3">ROUND(O11/O$6*100,1)</f>
        <v>0.2</v>
      </c>
    </row>
    <row r="12" spans="1:34" ht="20.25" customHeight="1">
      <c r="B12" s="54"/>
      <c r="C12" s="105" t="s">
        <v>13</v>
      </c>
      <c r="D12" s="62">
        <v>133</v>
      </c>
      <c r="E12" s="62">
        <v>151</v>
      </c>
      <c r="F12" s="68">
        <f t="shared" si="0"/>
        <v>13.5</v>
      </c>
      <c r="G12" s="110">
        <f t="shared" si="1"/>
        <v>0.6</v>
      </c>
      <c r="H12" s="110"/>
      <c r="I12" s="62">
        <v>36448</v>
      </c>
      <c r="J12" s="62">
        <v>36800</v>
      </c>
      <c r="K12" s="121">
        <f t="shared" ref="K12:K23" si="4">ROUND(J12/I12*100-100,1)</f>
        <v>1</v>
      </c>
      <c r="L12" s="156">
        <f t="shared" si="2"/>
        <v>0.9</v>
      </c>
      <c r="M12" s="110"/>
      <c r="N12" s="155">
        <v>15120</v>
      </c>
      <c r="O12" s="155">
        <v>12542</v>
      </c>
      <c r="P12" s="121">
        <f t="shared" ref="P12:P23" si="5">ROUND(O12/N12*100-100,1)</f>
        <v>-17.100000000000001</v>
      </c>
      <c r="Q12" s="110">
        <f t="shared" si="3"/>
        <v>1.3</v>
      </c>
    </row>
    <row r="13" spans="1:34" ht="20.25" customHeight="1">
      <c r="B13" s="54"/>
      <c r="C13" s="105" t="s">
        <v>15</v>
      </c>
      <c r="D13" s="62">
        <v>529</v>
      </c>
      <c r="E13" s="62">
        <v>494</v>
      </c>
      <c r="F13" s="68">
        <f t="shared" si="0"/>
        <v>-6.6</v>
      </c>
      <c r="G13" s="110">
        <f t="shared" si="1"/>
        <v>2</v>
      </c>
      <c r="H13" s="110"/>
      <c r="I13" s="62">
        <v>126517</v>
      </c>
      <c r="J13" s="62">
        <v>125986</v>
      </c>
      <c r="K13" s="121">
        <f t="shared" si="4"/>
        <v>-0.4</v>
      </c>
      <c r="L13" s="110">
        <f t="shared" si="2"/>
        <v>2.9</v>
      </c>
      <c r="M13" s="110"/>
      <c r="N13" s="155">
        <v>39672</v>
      </c>
      <c r="O13" s="155">
        <v>34846</v>
      </c>
      <c r="P13" s="121">
        <f t="shared" si="5"/>
        <v>-12.2</v>
      </c>
      <c r="Q13" s="110">
        <f t="shared" si="3"/>
        <v>3.5</v>
      </c>
    </row>
    <row r="14" spans="1:34" ht="20.25" customHeight="1">
      <c r="B14" s="54"/>
      <c r="C14" s="105" t="s">
        <v>17</v>
      </c>
      <c r="D14" s="62">
        <v>6765</v>
      </c>
      <c r="E14" s="62">
        <v>5596</v>
      </c>
      <c r="F14" s="68">
        <f t="shared" si="0"/>
        <v>-17.3</v>
      </c>
      <c r="G14" s="110">
        <f t="shared" si="1"/>
        <v>22.3</v>
      </c>
      <c r="H14" s="110"/>
      <c r="I14" s="62">
        <v>1111096</v>
      </c>
      <c r="J14" s="62">
        <v>1062029</v>
      </c>
      <c r="K14" s="121">
        <f t="shared" si="4"/>
        <v>-4.4000000000000004</v>
      </c>
      <c r="L14" s="110">
        <f t="shared" si="2"/>
        <v>24.9</v>
      </c>
      <c r="M14" s="110"/>
      <c r="N14" s="155">
        <v>163368</v>
      </c>
      <c r="O14" s="155">
        <v>154198</v>
      </c>
      <c r="P14" s="121">
        <f t="shared" si="5"/>
        <v>-5.6</v>
      </c>
      <c r="Q14" s="110">
        <f t="shared" si="3"/>
        <v>15.6</v>
      </c>
    </row>
    <row r="15" spans="1:34" ht="20.25" customHeight="1">
      <c r="B15" s="54"/>
      <c r="C15" s="105" t="s">
        <v>18</v>
      </c>
      <c r="D15" s="62">
        <v>218</v>
      </c>
      <c r="E15" s="62">
        <v>187</v>
      </c>
      <c r="F15" s="68">
        <f t="shared" si="0"/>
        <v>-14.2</v>
      </c>
      <c r="G15" s="110">
        <f t="shared" si="1"/>
        <v>0.7</v>
      </c>
      <c r="H15" s="110"/>
      <c r="I15" s="62">
        <v>99295</v>
      </c>
      <c r="J15" s="62">
        <v>113235</v>
      </c>
      <c r="K15" s="121">
        <f t="shared" si="4"/>
        <v>14</v>
      </c>
      <c r="L15" s="156">
        <f t="shared" si="2"/>
        <v>2.7</v>
      </c>
      <c r="M15" s="110"/>
      <c r="N15" s="155">
        <v>50226</v>
      </c>
      <c r="O15" s="155">
        <v>51095</v>
      </c>
      <c r="P15" s="121">
        <f t="shared" si="5"/>
        <v>1.7</v>
      </c>
      <c r="Q15" s="110">
        <f t="shared" si="3"/>
        <v>5.2</v>
      </c>
    </row>
    <row r="16" spans="1:34" ht="20.25" customHeight="1">
      <c r="B16" s="54"/>
      <c r="C16" s="105" t="s">
        <v>20</v>
      </c>
      <c r="D16" s="62">
        <v>1922</v>
      </c>
      <c r="E16" s="62">
        <v>1931</v>
      </c>
      <c r="F16" s="68">
        <f t="shared" si="0"/>
        <v>0.5</v>
      </c>
      <c r="G16" s="110">
        <f t="shared" si="1"/>
        <v>7.7</v>
      </c>
      <c r="H16" s="110"/>
      <c r="I16" s="62">
        <v>66915</v>
      </c>
      <c r="J16" s="62">
        <v>82857</v>
      </c>
      <c r="K16" s="121">
        <f t="shared" si="4"/>
        <v>23.8</v>
      </c>
      <c r="L16" s="110">
        <f t="shared" si="2"/>
        <v>1.9</v>
      </c>
      <c r="M16" s="110"/>
      <c r="N16" s="155">
        <v>18837</v>
      </c>
      <c r="O16" s="155">
        <v>22821</v>
      </c>
      <c r="P16" s="121">
        <f t="shared" si="5"/>
        <v>21.1</v>
      </c>
      <c r="Q16" s="110">
        <f t="shared" si="3"/>
        <v>2.2999999999999998</v>
      </c>
    </row>
    <row r="17" spans="1:17" ht="20.25" customHeight="1">
      <c r="B17" s="54"/>
      <c r="C17" s="105" t="s">
        <v>23</v>
      </c>
      <c r="D17" s="62">
        <v>1076</v>
      </c>
      <c r="E17" s="62">
        <v>1106</v>
      </c>
      <c r="F17" s="68">
        <f t="shared" si="0"/>
        <v>2.8</v>
      </c>
      <c r="G17" s="110">
        <f t="shared" si="1"/>
        <v>4.4000000000000004</v>
      </c>
      <c r="H17" s="110"/>
      <c r="I17" s="62">
        <v>47405</v>
      </c>
      <c r="J17" s="62">
        <v>59338</v>
      </c>
      <c r="K17" s="121">
        <f t="shared" si="4"/>
        <v>25.2</v>
      </c>
      <c r="L17" s="110">
        <f t="shared" si="2"/>
        <v>1.4</v>
      </c>
      <c r="M17" s="110"/>
      <c r="N17" s="155">
        <v>21262</v>
      </c>
      <c r="O17" s="155">
        <v>29277</v>
      </c>
      <c r="P17" s="121">
        <f t="shared" si="5"/>
        <v>37.700000000000003</v>
      </c>
      <c r="Q17" s="110">
        <f t="shared" si="3"/>
        <v>3</v>
      </c>
    </row>
    <row r="18" spans="1:17" ht="20.25" customHeight="1">
      <c r="B18" s="54"/>
      <c r="C18" s="105" t="s">
        <v>25</v>
      </c>
      <c r="D18" s="62">
        <v>3665</v>
      </c>
      <c r="E18" s="62">
        <v>2861</v>
      </c>
      <c r="F18" s="68">
        <f t="shared" si="0"/>
        <v>-21.9</v>
      </c>
      <c r="G18" s="110">
        <f t="shared" si="1"/>
        <v>11.4</v>
      </c>
      <c r="H18" s="110"/>
      <c r="I18" s="62">
        <v>76258</v>
      </c>
      <c r="J18" s="62">
        <v>68808</v>
      </c>
      <c r="K18" s="121">
        <f t="shared" si="4"/>
        <v>-9.8000000000000007</v>
      </c>
      <c r="L18" s="156">
        <f t="shared" si="2"/>
        <v>1.6</v>
      </c>
      <c r="M18" s="110"/>
      <c r="N18" s="155">
        <v>33707</v>
      </c>
      <c r="O18" s="155">
        <v>23736</v>
      </c>
      <c r="P18" s="121">
        <f t="shared" si="5"/>
        <v>-29.6</v>
      </c>
      <c r="Q18" s="110">
        <f t="shared" si="3"/>
        <v>2.4</v>
      </c>
    </row>
    <row r="19" spans="1:17" ht="20.25" customHeight="1">
      <c r="B19" s="54"/>
      <c r="C19" s="105" t="s">
        <v>26</v>
      </c>
      <c r="D19" s="62">
        <v>2987</v>
      </c>
      <c r="E19" s="62">
        <v>2525</v>
      </c>
      <c r="F19" s="68">
        <f t="shared" si="0"/>
        <v>-15.5</v>
      </c>
      <c r="G19" s="110">
        <f t="shared" si="1"/>
        <v>10.1</v>
      </c>
      <c r="H19" s="110"/>
      <c r="I19" s="62">
        <v>160408</v>
      </c>
      <c r="J19" s="62">
        <v>103942</v>
      </c>
      <c r="K19" s="121">
        <f t="shared" si="4"/>
        <v>-35.200000000000003</v>
      </c>
      <c r="L19" s="110">
        <f t="shared" si="2"/>
        <v>2.4</v>
      </c>
      <c r="M19" s="110"/>
      <c r="N19" s="155">
        <v>23074</v>
      </c>
      <c r="O19" s="155">
        <v>15481</v>
      </c>
      <c r="P19" s="121">
        <f t="shared" si="5"/>
        <v>-32.9</v>
      </c>
      <c r="Q19" s="110">
        <f t="shared" si="3"/>
        <v>1.6</v>
      </c>
    </row>
    <row r="20" spans="1:17" ht="20.25" customHeight="1">
      <c r="B20" s="54"/>
      <c r="C20" s="105" t="s">
        <v>28</v>
      </c>
      <c r="D20" s="62">
        <v>804</v>
      </c>
      <c r="E20" s="62">
        <v>750</v>
      </c>
      <c r="F20" s="68">
        <f t="shared" si="0"/>
        <v>-6.7</v>
      </c>
      <c r="G20" s="110">
        <f t="shared" si="1"/>
        <v>3</v>
      </c>
      <c r="H20" s="110"/>
      <c r="I20" s="62">
        <v>78256</v>
      </c>
      <c r="J20" s="62">
        <v>88348</v>
      </c>
      <c r="K20" s="121">
        <f t="shared" si="4"/>
        <v>12.9</v>
      </c>
      <c r="L20" s="110">
        <f t="shared" si="2"/>
        <v>2.1</v>
      </c>
      <c r="M20" s="110"/>
      <c r="N20" s="155">
        <v>34810</v>
      </c>
      <c r="O20" s="155">
        <v>39861</v>
      </c>
      <c r="P20" s="121">
        <f t="shared" si="5"/>
        <v>14.5</v>
      </c>
      <c r="Q20" s="110">
        <f t="shared" si="3"/>
        <v>4</v>
      </c>
    </row>
    <row r="21" spans="1:17" ht="20.25" customHeight="1">
      <c r="B21" s="54"/>
      <c r="C21" s="105" t="s">
        <v>30</v>
      </c>
      <c r="D21" s="62">
        <v>2066</v>
      </c>
      <c r="E21" s="62">
        <v>2016</v>
      </c>
      <c r="F21" s="68">
        <f t="shared" si="0"/>
        <v>-2.4</v>
      </c>
      <c r="G21" s="110">
        <f t="shared" si="1"/>
        <v>8</v>
      </c>
      <c r="H21" s="110"/>
      <c r="I21" s="62">
        <v>648830</v>
      </c>
      <c r="J21" s="62">
        <v>710350</v>
      </c>
      <c r="K21" s="121">
        <f t="shared" si="4"/>
        <v>9.5</v>
      </c>
      <c r="L21" s="156">
        <f t="shared" si="2"/>
        <v>16.600000000000001</v>
      </c>
      <c r="M21" s="110"/>
      <c r="N21" s="155">
        <v>183504</v>
      </c>
      <c r="O21" s="155">
        <v>214841</v>
      </c>
      <c r="P21" s="121">
        <f t="shared" si="5"/>
        <v>17.100000000000001</v>
      </c>
      <c r="Q21" s="110">
        <f t="shared" si="3"/>
        <v>21.8</v>
      </c>
    </row>
    <row r="22" spans="1:17" ht="20.25" customHeight="1">
      <c r="B22" s="54"/>
      <c r="C22" s="105" t="s">
        <v>31</v>
      </c>
      <c r="D22" s="62">
        <v>71</v>
      </c>
      <c r="E22" s="62">
        <v>59</v>
      </c>
      <c r="F22" s="68">
        <f t="shared" si="0"/>
        <v>-16.899999999999999</v>
      </c>
      <c r="G22" s="110">
        <f t="shared" si="1"/>
        <v>0.2</v>
      </c>
      <c r="H22" s="110"/>
      <c r="I22" s="62">
        <v>59945</v>
      </c>
      <c r="J22" s="62">
        <v>42705</v>
      </c>
      <c r="K22" s="121">
        <f t="shared" si="4"/>
        <v>-28.8</v>
      </c>
      <c r="L22" s="110">
        <f t="shared" si="2"/>
        <v>1</v>
      </c>
      <c r="M22" s="110"/>
      <c r="N22" s="155">
        <v>16071</v>
      </c>
      <c r="O22" s="155">
        <v>13059</v>
      </c>
      <c r="P22" s="121">
        <f t="shared" si="5"/>
        <v>-18.7</v>
      </c>
      <c r="Q22" s="110">
        <f t="shared" si="3"/>
        <v>1.3</v>
      </c>
    </row>
    <row r="23" spans="1:17" ht="20.25" customHeight="1">
      <c r="B23" s="55"/>
      <c r="C23" s="12" t="s">
        <v>33</v>
      </c>
      <c r="D23" s="63">
        <v>2018</v>
      </c>
      <c r="E23" s="63">
        <v>2096</v>
      </c>
      <c r="F23" s="69">
        <f t="shared" si="0"/>
        <v>3.9</v>
      </c>
      <c r="G23" s="111">
        <f t="shared" si="1"/>
        <v>8.4</v>
      </c>
      <c r="H23" s="110"/>
      <c r="I23" s="63">
        <v>96544</v>
      </c>
      <c r="J23" s="63">
        <v>138414</v>
      </c>
      <c r="K23" s="122">
        <f t="shared" si="4"/>
        <v>43.4</v>
      </c>
      <c r="L23" s="111">
        <f t="shared" si="2"/>
        <v>3.2</v>
      </c>
      <c r="M23" s="110"/>
      <c r="N23" s="157">
        <v>37598</v>
      </c>
      <c r="O23" s="157">
        <v>48642</v>
      </c>
      <c r="P23" s="122">
        <f t="shared" si="5"/>
        <v>29.4</v>
      </c>
      <c r="Q23" s="111">
        <f t="shared" si="3"/>
        <v>4.9000000000000004</v>
      </c>
    </row>
    <row r="24" spans="1:17" ht="15.75" customHeight="1">
      <c r="A24" s="219" t="s">
        <v>136</v>
      </c>
      <c r="B24" s="219"/>
      <c r="C24" s="219"/>
      <c r="D24" s="219"/>
      <c r="E24" s="219"/>
      <c r="F24" s="219"/>
      <c r="G24" s="219"/>
      <c r="H24" s="219"/>
      <c r="I24" s="219"/>
      <c r="J24" s="219"/>
    </row>
    <row r="25" spans="1:17" ht="23.25" customHeight="1">
      <c r="A25" s="217" t="s">
        <v>137</v>
      </c>
      <c r="B25" s="217"/>
      <c r="C25" s="217"/>
      <c r="D25" s="217"/>
      <c r="E25" s="217"/>
      <c r="F25" s="217"/>
      <c r="G25" s="217"/>
      <c r="H25" s="217"/>
      <c r="I25" s="217"/>
      <c r="J25" s="217"/>
      <c r="K25" s="217"/>
      <c r="L25" s="217"/>
      <c r="M25" s="217"/>
      <c r="N25" s="217"/>
      <c r="O25" s="217"/>
      <c r="P25" s="217"/>
      <c r="Q25" s="217"/>
    </row>
    <row r="26" spans="1:17" ht="15.75" customHeight="1">
      <c r="B26" s="218" t="s">
        <v>139</v>
      </c>
      <c r="C26" s="218"/>
      <c r="D26" s="218"/>
      <c r="E26" s="218"/>
      <c r="F26" s="218"/>
      <c r="G26" s="218"/>
    </row>
    <row r="27" spans="1:17" ht="15.75" customHeight="1">
      <c r="B27" s="123" t="s">
        <v>111</v>
      </c>
      <c r="C27" s="123"/>
    </row>
  </sheetData>
  <mergeCells count="13">
    <mergeCell ref="A25:Q25"/>
    <mergeCell ref="B26:G26"/>
    <mergeCell ref="A24:J24"/>
    <mergeCell ref="D3:G3"/>
    <mergeCell ref="I3:L3"/>
    <mergeCell ref="N3:Q3"/>
    <mergeCell ref="B3:C5"/>
    <mergeCell ref="D4:D5"/>
    <mergeCell ref="E4:E5"/>
    <mergeCell ref="I4:I5"/>
    <mergeCell ref="J4:J5"/>
    <mergeCell ref="N4:N5"/>
    <mergeCell ref="O4:O5"/>
  </mergeCells>
  <phoneticPr fontId="2"/>
  <pageMargins left="0.31496062992125984" right="0.23622047244094488" top="0.74803149606299213" bottom="0.74803149606299213" header="0.31496062992125984" footer="0.31496062992125984"/>
  <pageSetup paperSize="9"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C29"/>
  <sheetViews>
    <sheetView tabSelected="1" zoomScaleNormal="100" workbookViewId="0">
      <pane xSplit="3" ySplit="6" topLeftCell="D14" activePane="bottomRight" state="frozen"/>
      <selection activeCell="C6" sqref="C6"/>
      <selection pane="topRight" activeCell="C6" sqref="C6"/>
      <selection pane="bottomLeft" activeCell="C6" sqref="C6"/>
      <selection pane="bottomRight" activeCell="C6" sqref="C6"/>
    </sheetView>
  </sheetViews>
  <sheetFormatPr defaultColWidth="9" defaultRowHeight="15.75" customHeight="1"/>
  <cols>
    <col min="1" max="1" width="3.125" style="1" customWidth="1"/>
    <col min="2" max="2" width="4.25" style="1" customWidth="1"/>
    <col min="3" max="3" width="33.75" style="2" customWidth="1"/>
    <col min="4" max="4" width="8" style="1" customWidth="1"/>
    <col min="5" max="5" width="6.875" style="1" bestFit="1" customWidth="1"/>
    <col min="6" max="6" width="8" style="1" customWidth="1"/>
    <col min="7" max="7" width="6.875" style="1" customWidth="1"/>
    <col min="8" max="8" width="8.5" style="3" bestFit="1" customWidth="1"/>
    <col min="9" max="9" width="8" style="1" customWidth="1"/>
    <col min="10" max="10" width="6.875" style="1" bestFit="1" customWidth="1"/>
    <col min="11" max="11" width="8" style="1" customWidth="1"/>
    <col min="12" max="12" width="8.375" style="1" customWidth="1"/>
    <col min="13" max="13" width="8.5" style="3" bestFit="1" customWidth="1"/>
    <col min="14" max="16" width="8" style="1" customWidth="1"/>
    <col min="17" max="29" width="7.5" style="1" customWidth="1"/>
    <col min="30" max="30" width="9" style="1" customWidth="1"/>
    <col min="31" max="16384" width="9" style="1"/>
  </cols>
  <sheetData>
    <row r="1" spans="1:29" ht="12" customHeight="1">
      <c r="A1" s="4"/>
      <c r="B1" s="4"/>
    </row>
    <row r="2" spans="1:29" ht="19.5" customHeight="1">
      <c r="B2" s="5" t="s">
        <v>165</v>
      </c>
      <c r="C2" s="10"/>
      <c r="D2" s="16"/>
      <c r="E2" s="16"/>
      <c r="F2" s="10"/>
      <c r="G2" s="16"/>
      <c r="H2" s="25"/>
      <c r="I2" s="16"/>
      <c r="J2" s="16"/>
      <c r="K2" s="10"/>
      <c r="L2" s="16"/>
      <c r="M2" s="25"/>
      <c r="N2" s="10"/>
      <c r="O2" s="16"/>
      <c r="P2" s="16"/>
    </row>
    <row r="3" spans="1:29" ht="19.5" customHeight="1">
      <c r="B3" s="230" t="s">
        <v>1</v>
      </c>
      <c r="C3" s="231"/>
      <c r="D3" s="240" t="s">
        <v>151</v>
      </c>
      <c r="E3" s="240"/>
      <c r="F3" s="240"/>
      <c r="G3" s="240"/>
      <c r="H3" s="240"/>
      <c r="I3" s="240"/>
      <c r="J3" s="240"/>
      <c r="K3" s="240"/>
      <c r="L3" s="240"/>
      <c r="M3" s="236"/>
      <c r="N3" s="235" t="s">
        <v>152</v>
      </c>
      <c r="O3" s="167"/>
      <c r="P3" s="167"/>
    </row>
    <row r="4" spans="1:29" ht="19.149999999999999" customHeight="1">
      <c r="B4" s="232"/>
      <c r="C4" s="233"/>
      <c r="D4" s="236" t="s">
        <v>144</v>
      </c>
      <c r="E4" s="237"/>
      <c r="F4" s="237"/>
      <c r="G4" s="237"/>
      <c r="H4" s="237"/>
      <c r="I4" s="238" t="s">
        <v>148</v>
      </c>
      <c r="J4" s="237"/>
      <c r="K4" s="237"/>
      <c r="L4" s="237"/>
      <c r="M4" s="237"/>
      <c r="N4" s="227" t="s">
        <v>148</v>
      </c>
      <c r="O4" s="173"/>
      <c r="P4" s="173"/>
    </row>
    <row r="5" spans="1:29" ht="13.5" customHeight="1">
      <c r="B5" s="232"/>
      <c r="C5" s="233"/>
      <c r="D5" s="179" t="s">
        <v>147</v>
      </c>
      <c r="E5" s="21"/>
      <c r="F5" s="225" t="s">
        <v>146</v>
      </c>
      <c r="G5" s="21"/>
      <c r="H5" s="225" t="s">
        <v>145</v>
      </c>
      <c r="I5" s="239" t="s">
        <v>147</v>
      </c>
      <c r="J5" s="21"/>
      <c r="K5" s="225" t="s">
        <v>146</v>
      </c>
      <c r="L5" s="21"/>
      <c r="M5" s="225" t="s">
        <v>145</v>
      </c>
      <c r="N5" s="228" t="s">
        <v>147</v>
      </c>
      <c r="O5" s="225" t="s">
        <v>146</v>
      </c>
      <c r="P5" s="177" t="s">
        <v>145</v>
      </c>
    </row>
    <row r="6" spans="1:29" ht="47.25" customHeight="1">
      <c r="B6" s="226"/>
      <c r="C6" s="234"/>
      <c r="D6" s="178"/>
      <c r="E6" s="116" t="s">
        <v>36</v>
      </c>
      <c r="F6" s="178"/>
      <c r="G6" s="116" t="s">
        <v>36</v>
      </c>
      <c r="H6" s="226"/>
      <c r="I6" s="229"/>
      <c r="J6" s="116" t="s">
        <v>36</v>
      </c>
      <c r="K6" s="178"/>
      <c r="L6" s="116" t="s">
        <v>36</v>
      </c>
      <c r="M6" s="226"/>
      <c r="N6" s="229"/>
      <c r="O6" s="178"/>
      <c r="P6" s="178"/>
    </row>
    <row r="7" spans="1:29" ht="20.25" customHeight="1">
      <c r="B7" s="6" t="s">
        <v>22</v>
      </c>
      <c r="C7" s="11"/>
      <c r="D7" s="118">
        <v>35626</v>
      </c>
      <c r="E7" s="22">
        <f t="shared" ref="E7:E25" si="0">ROUND(D7/D$7*100,1)</f>
        <v>100</v>
      </c>
      <c r="F7" s="158">
        <v>338737</v>
      </c>
      <c r="G7" s="22">
        <f>ROUND(F7/$F$7*100,1)</f>
        <v>100</v>
      </c>
      <c r="H7" s="159">
        <f>ROUND(F7/D7,1)</f>
        <v>9.5</v>
      </c>
      <c r="I7" s="160">
        <v>34119</v>
      </c>
      <c r="J7" s="22">
        <f t="shared" ref="J7:J24" si="1">ROUND(I7/I$7*100,1)</f>
        <v>100</v>
      </c>
      <c r="K7" s="158">
        <v>304530</v>
      </c>
      <c r="L7" s="22">
        <f>ROUND(K7/$K$7*100,1)</f>
        <v>100</v>
      </c>
      <c r="M7" s="22">
        <f>ROUND(K7/I7,1)</f>
        <v>8.9</v>
      </c>
      <c r="N7" s="130">
        <v>35853</v>
      </c>
      <c r="O7" s="118">
        <v>301688</v>
      </c>
      <c r="P7" s="22">
        <v>8.4</v>
      </c>
      <c r="Q7" s="31"/>
      <c r="R7" s="31"/>
      <c r="S7" s="31"/>
      <c r="T7" s="31"/>
      <c r="U7" s="31"/>
      <c r="V7" s="31"/>
      <c r="W7" s="31"/>
      <c r="X7" s="31"/>
      <c r="Y7" s="31"/>
      <c r="Z7" s="31"/>
      <c r="AA7" s="31"/>
      <c r="AB7" s="31"/>
      <c r="AC7" s="31"/>
    </row>
    <row r="8" spans="1:29" ht="20.25" customHeight="1">
      <c r="B8" s="7"/>
      <c r="C8" s="11" t="s">
        <v>34</v>
      </c>
      <c r="D8" s="118">
        <v>446</v>
      </c>
      <c r="E8" s="22">
        <f t="shared" si="0"/>
        <v>1.3</v>
      </c>
      <c r="F8" s="158">
        <v>4058</v>
      </c>
      <c r="G8" s="22">
        <f t="shared" ref="G8:G25" si="2">ROUND(F8/$F$7*100,1)</f>
        <v>1.2</v>
      </c>
      <c r="H8" s="159">
        <f t="shared" ref="H8:H25" si="3">ROUND(F8/D8,1)</f>
        <v>9.1</v>
      </c>
      <c r="I8" s="160">
        <v>441</v>
      </c>
      <c r="J8" s="22">
        <f t="shared" si="1"/>
        <v>1.3</v>
      </c>
      <c r="K8" s="158">
        <v>4024</v>
      </c>
      <c r="L8" s="22">
        <f t="shared" ref="L8:L24" si="4">ROUND(K8/$K$7*100,1)</f>
        <v>1.3</v>
      </c>
      <c r="M8" s="22">
        <f t="shared" ref="M8:M24" si="5">ROUND(K8/I8,1)</f>
        <v>9.1</v>
      </c>
      <c r="N8" s="131">
        <v>359</v>
      </c>
      <c r="O8" s="118">
        <v>3346</v>
      </c>
      <c r="P8" s="22">
        <v>9.3000000000000007</v>
      </c>
    </row>
    <row r="9" spans="1:29" ht="20.25" customHeight="1">
      <c r="B9" s="7"/>
      <c r="C9" s="11" t="s">
        <v>6</v>
      </c>
      <c r="D9" s="118">
        <v>17</v>
      </c>
      <c r="E9" s="22">
        <f t="shared" si="0"/>
        <v>0</v>
      </c>
      <c r="F9" s="158">
        <v>125</v>
      </c>
      <c r="G9" s="22">
        <f t="shared" si="2"/>
        <v>0</v>
      </c>
      <c r="H9" s="159">
        <f t="shared" si="3"/>
        <v>7.4</v>
      </c>
      <c r="I9" s="160">
        <v>17</v>
      </c>
      <c r="J9" s="22">
        <f t="shared" si="1"/>
        <v>0</v>
      </c>
      <c r="K9" s="158">
        <v>125</v>
      </c>
      <c r="L9" s="22">
        <f t="shared" si="4"/>
        <v>0</v>
      </c>
      <c r="M9" s="22">
        <f t="shared" si="5"/>
        <v>7.4</v>
      </c>
      <c r="N9" s="130">
        <v>21</v>
      </c>
      <c r="O9" s="118">
        <v>183</v>
      </c>
      <c r="P9" s="22">
        <v>8.6999999999999993</v>
      </c>
      <c r="Q9" s="31"/>
      <c r="R9" s="31"/>
      <c r="S9" s="31"/>
      <c r="T9" s="31"/>
      <c r="U9" s="31"/>
      <c r="V9" s="31"/>
      <c r="W9" s="31"/>
      <c r="X9" s="31"/>
      <c r="Y9" s="31"/>
      <c r="Z9" s="31"/>
      <c r="AA9" s="31"/>
      <c r="AB9" s="31"/>
      <c r="AC9" s="31"/>
    </row>
    <row r="10" spans="1:29" ht="20.25" customHeight="1">
      <c r="B10" s="7"/>
      <c r="C10" s="11" t="s">
        <v>10</v>
      </c>
      <c r="D10" s="118">
        <v>3226</v>
      </c>
      <c r="E10" s="22">
        <f t="shared" si="0"/>
        <v>9.1</v>
      </c>
      <c r="F10" s="158">
        <v>20972</v>
      </c>
      <c r="G10" s="22">
        <f t="shared" si="2"/>
        <v>6.2</v>
      </c>
      <c r="H10" s="159">
        <f t="shared" si="3"/>
        <v>6.5</v>
      </c>
      <c r="I10" s="160">
        <v>3226</v>
      </c>
      <c r="J10" s="22">
        <f t="shared" si="1"/>
        <v>9.5</v>
      </c>
      <c r="K10" s="158">
        <v>20972</v>
      </c>
      <c r="L10" s="22">
        <f t="shared" si="4"/>
        <v>6.9</v>
      </c>
      <c r="M10" s="22">
        <f t="shared" si="5"/>
        <v>6.5</v>
      </c>
      <c r="N10" s="130">
        <v>3304</v>
      </c>
      <c r="O10" s="118">
        <v>21097</v>
      </c>
      <c r="P10" s="22">
        <v>6.4</v>
      </c>
      <c r="Q10" s="32"/>
      <c r="R10" s="32"/>
      <c r="S10" s="32"/>
      <c r="T10" s="32"/>
      <c r="U10" s="32"/>
      <c r="V10" s="32"/>
      <c r="W10" s="32"/>
      <c r="X10" s="32"/>
      <c r="Y10" s="32"/>
      <c r="Z10" s="32"/>
      <c r="AA10" s="32"/>
      <c r="AB10" s="32"/>
      <c r="AC10" s="32"/>
    </row>
    <row r="11" spans="1:29" ht="20.25" customHeight="1">
      <c r="B11" s="7"/>
      <c r="C11" s="11" t="s">
        <v>12</v>
      </c>
      <c r="D11" s="118">
        <v>2327</v>
      </c>
      <c r="E11" s="22">
        <f t="shared" si="0"/>
        <v>6.5</v>
      </c>
      <c r="F11" s="158">
        <v>52660</v>
      </c>
      <c r="G11" s="22">
        <f t="shared" si="2"/>
        <v>15.5</v>
      </c>
      <c r="H11" s="159">
        <f t="shared" si="3"/>
        <v>22.6</v>
      </c>
      <c r="I11" s="160">
        <v>2327</v>
      </c>
      <c r="J11" s="22">
        <f t="shared" si="1"/>
        <v>6.8</v>
      </c>
      <c r="K11" s="158">
        <v>52660</v>
      </c>
      <c r="L11" s="22">
        <f t="shared" si="4"/>
        <v>17.3</v>
      </c>
      <c r="M11" s="22">
        <f t="shared" si="5"/>
        <v>22.6</v>
      </c>
      <c r="N11" s="130">
        <v>2695</v>
      </c>
      <c r="O11" s="118">
        <v>51966</v>
      </c>
      <c r="P11" s="22">
        <v>19.3</v>
      </c>
    </row>
    <row r="12" spans="1:29" ht="20.25" customHeight="1">
      <c r="B12" s="7"/>
      <c r="C12" s="11" t="s">
        <v>7</v>
      </c>
      <c r="D12" s="118">
        <v>187</v>
      </c>
      <c r="E12" s="22">
        <f t="shared" si="0"/>
        <v>0.5</v>
      </c>
      <c r="F12" s="158">
        <v>1573</v>
      </c>
      <c r="G12" s="22">
        <f t="shared" si="2"/>
        <v>0.5</v>
      </c>
      <c r="H12" s="159">
        <f t="shared" si="3"/>
        <v>8.4</v>
      </c>
      <c r="I12" s="160">
        <v>143</v>
      </c>
      <c r="J12" s="22">
        <f t="shared" si="1"/>
        <v>0.4</v>
      </c>
      <c r="K12" s="158">
        <v>978</v>
      </c>
      <c r="L12" s="22">
        <f t="shared" si="4"/>
        <v>0.3</v>
      </c>
      <c r="M12" s="22">
        <f t="shared" si="5"/>
        <v>6.8</v>
      </c>
      <c r="N12" s="130">
        <v>34</v>
      </c>
      <c r="O12" s="118">
        <v>1039</v>
      </c>
      <c r="P12" s="22">
        <v>30.6</v>
      </c>
    </row>
    <row r="13" spans="1:29" ht="20.25" customHeight="1">
      <c r="B13" s="7"/>
      <c r="C13" s="11" t="s">
        <v>13</v>
      </c>
      <c r="D13" s="118">
        <v>250</v>
      </c>
      <c r="E13" s="22">
        <f t="shared" si="0"/>
        <v>0.7</v>
      </c>
      <c r="F13" s="158">
        <v>3069</v>
      </c>
      <c r="G13" s="22">
        <f t="shared" si="2"/>
        <v>0.9</v>
      </c>
      <c r="H13" s="159">
        <f t="shared" si="3"/>
        <v>12.3</v>
      </c>
      <c r="I13" s="160">
        <v>249</v>
      </c>
      <c r="J13" s="22">
        <f t="shared" si="1"/>
        <v>0.7</v>
      </c>
      <c r="K13" s="158">
        <v>3061</v>
      </c>
      <c r="L13" s="22">
        <f t="shared" si="4"/>
        <v>1</v>
      </c>
      <c r="M13" s="22">
        <f t="shared" si="5"/>
        <v>12.3</v>
      </c>
      <c r="N13" s="130">
        <v>224</v>
      </c>
      <c r="O13" s="118">
        <v>2703</v>
      </c>
      <c r="P13" s="22">
        <v>12.1</v>
      </c>
    </row>
    <row r="14" spans="1:29" ht="20.25" customHeight="1">
      <c r="B14" s="7"/>
      <c r="C14" s="11" t="s">
        <v>15</v>
      </c>
      <c r="D14" s="118">
        <v>742</v>
      </c>
      <c r="E14" s="22">
        <f t="shared" si="0"/>
        <v>2.1</v>
      </c>
      <c r="F14" s="158">
        <v>13764</v>
      </c>
      <c r="G14" s="22">
        <f t="shared" si="2"/>
        <v>4.0999999999999996</v>
      </c>
      <c r="H14" s="159">
        <f t="shared" si="3"/>
        <v>18.5</v>
      </c>
      <c r="I14" s="160">
        <v>739</v>
      </c>
      <c r="J14" s="22">
        <f t="shared" si="1"/>
        <v>2.2000000000000002</v>
      </c>
      <c r="K14" s="158">
        <v>13702</v>
      </c>
      <c r="L14" s="22">
        <f t="shared" si="4"/>
        <v>4.5</v>
      </c>
      <c r="M14" s="22">
        <f t="shared" si="5"/>
        <v>18.5</v>
      </c>
      <c r="N14" s="130">
        <v>767</v>
      </c>
      <c r="O14" s="118">
        <v>13693</v>
      </c>
      <c r="P14" s="22">
        <v>17.899999999999999</v>
      </c>
    </row>
    <row r="15" spans="1:29" ht="20.25" customHeight="1">
      <c r="B15" s="7"/>
      <c r="C15" s="11" t="s">
        <v>17</v>
      </c>
      <c r="D15" s="118">
        <v>8414</v>
      </c>
      <c r="E15" s="22">
        <f t="shared" si="0"/>
        <v>23.6</v>
      </c>
      <c r="F15" s="158">
        <v>58797</v>
      </c>
      <c r="G15" s="22">
        <f t="shared" si="2"/>
        <v>17.399999999999999</v>
      </c>
      <c r="H15" s="159">
        <f t="shared" si="3"/>
        <v>7</v>
      </c>
      <c r="I15" s="160">
        <v>8413</v>
      </c>
      <c r="J15" s="22">
        <f t="shared" si="1"/>
        <v>24.7</v>
      </c>
      <c r="K15" s="158">
        <v>58794</v>
      </c>
      <c r="L15" s="22">
        <f t="shared" si="4"/>
        <v>19.3</v>
      </c>
      <c r="M15" s="22">
        <f t="shared" si="5"/>
        <v>7</v>
      </c>
      <c r="N15" s="130">
        <v>9451</v>
      </c>
      <c r="O15" s="118">
        <v>61279</v>
      </c>
      <c r="P15" s="22">
        <v>6.5</v>
      </c>
    </row>
    <row r="16" spans="1:29" ht="20.25" customHeight="1">
      <c r="B16" s="7"/>
      <c r="C16" s="11" t="s">
        <v>18</v>
      </c>
      <c r="D16" s="118">
        <v>612</v>
      </c>
      <c r="E16" s="22">
        <f t="shared" si="0"/>
        <v>1.7</v>
      </c>
      <c r="F16" s="158">
        <v>8092</v>
      </c>
      <c r="G16" s="22">
        <f t="shared" si="2"/>
        <v>2.4</v>
      </c>
      <c r="H16" s="159">
        <f t="shared" si="3"/>
        <v>13.2</v>
      </c>
      <c r="I16" s="160">
        <v>612</v>
      </c>
      <c r="J16" s="22">
        <f t="shared" si="1"/>
        <v>1.8</v>
      </c>
      <c r="K16" s="158">
        <v>8092</v>
      </c>
      <c r="L16" s="22">
        <f t="shared" si="4"/>
        <v>2.7</v>
      </c>
      <c r="M16" s="22">
        <f t="shared" si="5"/>
        <v>13.2</v>
      </c>
      <c r="N16" s="130">
        <v>639</v>
      </c>
      <c r="O16" s="118">
        <v>7953</v>
      </c>
      <c r="P16" s="22">
        <v>12.4</v>
      </c>
    </row>
    <row r="17" spans="2:16" ht="20.25" customHeight="1">
      <c r="B17" s="7"/>
      <c r="C17" s="11" t="s">
        <v>20</v>
      </c>
      <c r="D17" s="118">
        <v>2247</v>
      </c>
      <c r="E17" s="22">
        <f t="shared" si="0"/>
        <v>6.3</v>
      </c>
      <c r="F17" s="158">
        <v>6850</v>
      </c>
      <c r="G17" s="22">
        <f t="shared" si="2"/>
        <v>2</v>
      </c>
      <c r="H17" s="159">
        <f t="shared" si="3"/>
        <v>3</v>
      </c>
      <c r="I17" s="160">
        <v>2233</v>
      </c>
      <c r="J17" s="22">
        <f t="shared" si="1"/>
        <v>6.5</v>
      </c>
      <c r="K17" s="158">
        <v>6774</v>
      </c>
      <c r="L17" s="22">
        <f t="shared" si="4"/>
        <v>2.2000000000000002</v>
      </c>
      <c r="M17" s="22">
        <f t="shared" si="5"/>
        <v>3</v>
      </c>
      <c r="N17" s="130">
        <v>2139</v>
      </c>
      <c r="O17" s="118">
        <v>6535</v>
      </c>
      <c r="P17" s="22">
        <v>3.1</v>
      </c>
    </row>
    <row r="18" spans="2:16" ht="20.25" customHeight="1">
      <c r="B18" s="7"/>
      <c r="C18" s="11" t="s">
        <v>23</v>
      </c>
      <c r="D18" s="118">
        <v>1385</v>
      </c>
      <c r="E18" s="22">
        <f t="shared" si="0"/>
        <v>3.9</v>
      </c>
      <c r="F18" s="158">
        <v>8052</v>
      </c>
      <c r="G18" s="22">
        <f t="shared" si="2"/>
        <v>2.4</v>
      </c>
      <c r="H18" s="159">
        <f t="shared" si="3"/>
        <v>5.8</v>
      </c>
      <c r="I18" s="160">
        <v>1346</v>
      </c>
      <c r="J18" s="22">
        <f t="shared" si="1"/>
        <v>3.9</v>
      </c>
      <c r="K18" s="158">
        <v>7081</v>
      </c>
      <c r="L18" s="22">
        <f t="shared" si="4"/>
        <v>2.2999999999999998</v>
      </c>
      <c r="M18" s="22">
        <f t="shared" si="5"/>
        <v>5.3</v>
      </c>
      <c r="N18" s="130">
        <v>1243</v>
      </c>
      <c r="O18" s="118">
        <v>6204</v>
      </c>
      <c r="P18" s="22">
        <v>5</v>
      </c>
    </row>
    <row r="19" spans="2:16" ht="20.25" customHeight="1">
      <c r="B19" s="7"/>
      <c r="C19" s="11" t="s">
        <v>25</v>
      </c>
      <c r="D19" s="118">
        <v>3937</v>
      </c>
      <c r="E19" s="22">
        <f t="shared" si="0"/>
        <v>11.1</v>
      </c>
      <c r="F19" s="158">
        <v>23704</v>
      </c>
      <c r="G19" s="22">
        <f t="shared" si="2"/>
        <v>7</v>
      </c>
      <c r="H19" s="159">
        <f t="shared" si="3"/>
        <v>6</v>
      </c>
      <c r="I19" s="160">
        <v>3903</v>
      </c>
      <c r="J19" s="22">
        <f t="shared" si="1"/>
        <v>11.4</v>
      </c>
      <c r="K19" s="158">
        <v>23425</v>
      </c>
      <c r="L19" s="22">
        <f t="shared" si="4"/>
        <v>7.7</v>
      </c>
      <c r="M19" s="22">
        <f t="shared" si="5"/>
        <v>6</v>
      </c>
      <c r="N19" s="130">
        <v>4515</v>
      </c>
      <c r="O19" s="118">
        <v>27015</v>
      </c>
      <c r="P19" s="22">
        <v>6</v>
      </c>
    </row>
    <row r="20" spans="2:16" ht="20.25" customHeight="1">
      <c r="B20" s="7"/>
      <c r="C20" s="11" t="s">
        <v>26</v>
      </c>
      <c r="D20" s="118">
        <v>3202</v>
      </c>
      <c r="E20" s="22">
        <f t="shared" si="0"/>
        <v>9</v>
      </c>
      <c r="F20" s="158">
        <v>11646</v>
      </c>
      <c r="G20" s="22">
        <f t="shared" si="2"/>
        <v>3.4</v>
      </c>
      <c r="H20" s="159">
        <f t="shared" si="3"/>
        <v>3.6</v>
      </c>
      <c r="I20" s="160">
        <v>3177</v>
      </c>
      <c r="J20" s="22">
        <f t="shared" si="1"/>
        <v>9.3000000000000007</v>
      </c>
      <c r="K20" s="158">
        <v>11499</v>
      </c>
      <c r="L20" s="22">
        <f t="shared" si="4"/>
        <v>3.8</v>
      </c>
      <c r="M20" s="22">
        <f t="shared" si="5"/>
        <v>3.6</v>
      </c>
      <c r="N20" s="130">
        <v>3519</v>
      </c>
      <c r="O20" s="118">
        <v>12471</v>
      </c>
      <c r="P20" s="22">
        <v>3.5</v>
      </c>
    </row>
    <row r="21" spans="2:16" ht="20.25" customHeight="1">
      <c r="B21" s="7"/>
      <c r="C21" s="11" t="s">
        <v>28</v>
      </c>
      <c r="D21" s="118">
        <v>1626</v>
      </c>
      <c r="E21" s="22">
        <f t="shared" si="0"/>
        <v>4.5999999999999996</v>
      </c>
      <c r="F21" s="158">
        <v>21407</v>
      </c>
      <c r="G21" s="22">
        <f t="shared" si="2"/>
        <v>6.3</v>
      </c>
      <c r="H21" s="159">
        <f t="shared" si="3"/>
        <v>13.2</v>
      </c>
      <c r="I21" s="160">
        <v>1093</v>
      </c>
      <c r="J21" s="22">
        <f t="shared" si="1"/>
        <v>3.2</v>
      </c>
      <c r="K21" s="158">
        <v>10711</v>
      </c>
      <c r="L21" s="22">
        <f t="shared" si="4"/>
        <v>3.5</v>
      </c>
      <c r="M21" s="22">
        <f t="shared" si="5"/>
        <v>9.8000000000000007</v>
      </c>
      <c r="N21" s="130">
        <v>1096</v>
      </c>
      <c r="O21" s="118">
        <v>10111</v>
      </c>
      <c r="P21" s="22">
        <v>9.1999999999999993</v>
      </c>
    </row>
    <row r="22" spans="2:16" ht="20.25" customHeight="1">
      <c r="B22" s="7"/>
      <c r="C22" s="11" t="s">
        <v>30</v>
      </c>
      <c r="D22" s="118">
        <v>3407</v>
      </c>
      <c r="E22" s="22">
        <f t="shared" si="0"/>
        <v>9.6</v>
      </c>
      <c r="F22" s="158">
        <v>64061</v>
      </c>
      <c r="G22" s="22">
        <f t="shared" si="2"/>
        <v>18.899999999999999</v>
      </c>
      <c r="H22" s="159">
        <f t="shared" si="3"/>
        <v>18.8</v>
      </c>
      <c r="I22" s="160">
        <v>3154</v>
      </c>
      <c r="J22" s="22">
        <f t="shared" si="1"/>
        <v>9.1999999999999993</v>
      </c>
      <c r="K22" s="158">
        <v>58082</v>
      </c>
      <c r="L22" s="22">
        <f t="shared" si="4"/>
        <v>19.100000000000001</v>
      </c>
      <c r="M22" s="22">
        <f t="shared" si="5"/>
        <v>18.399999999999999</v>
      </c>
      <c r="N22" s="130">
        <v>2913</v>
      </c>
      <c r="O22" s="118">
        <v>53592</v>
      </c>
      <c r="P22" s="22">
        <v>18.399999999999999</v>
      </c>
    </row>
    <row r="23" spans="2:16" ht="20.25" customHeight="1">
      <c r="B23" s="7"/>
      <c r="C23" s="11" t="s">
        <v>31</v>
      </c>
      <c r="D23" s="118">
        <v>309</v>
      </c>
      <c r="E23" s="22">
        <f t="shared" si="0"/>
        <v>0.9</v>
      </c>
      <c r="F23" s="158">
        <v>3285</v>
      </c>
      <c r="G23" s="22">
        <f t="shared" si="2"/>
        <v>1</v>
      </c>
      <c r="H23" s="159">
        <f t="shared" si="3"/>
        <v>10.6</v>
      </c>
      <c r="I23" s="160">
        <v>307</v>
      </c>
      <c r="J23" s="22">
        <f t="shared" si="1"/>
        <v>0.9</v>
      </c>
      <c r="K23" s="158">
        <v>3281</v>
      </c>
      <c r="L23" s="22">
        <f t="shared" si="4"/>
        <v>1.1000000000000001</v>
      </c>
      <c r="M23" s="22">
        <f t="shared" si="5"/>
        <v>10.7</v>
      </c>
      <c r="N23" s="130">
        <v>356</v>
      </c>
      <c r="O23" s="118">
        <v>4073</v>
      </c>
      <c r="P23" s="22">
        <v>11.4</v>
      </c>
    </row>
    <row r="24" spans="2:16" ht="20.25" customHeight="1">
      <c r="B24" s="7"/>
      <c r="C24" s="11" t="s">
        <v>142</v>
      </c>
      <c r="D24" s="118">
        <v>2834</v>
      </c>
      <c r="E24" s="22">
        <f t="shared" si="0"/>
        <v>8</v>
      </c>
      <c r="F24" s="158">
        <v>22322</v>
      </c>
      <c r="G24" s="22">
        <f t="shared" si="2"/>
        <v>6.6</v>
      </c>
      <c r="H24" s="159">
        <f t="shared" si="3"/>
        <v>7.9</v>
      </c>
      <c r="I24" s="160">
        <v>2739</v>
      </c>
      <c r="J24" s="22">
        <f t="shared" si="1"/>
        <v>8</v>
      </c>
      <c r="K24" s="158">
        <v>21269</v>
      </c>
      <c r="L24" s="22">
        <f t="shared" si="4"/>
        <v>7</v>
      </c>
      <c r="M24" s="22">
        <f t="shared" si="5"/>
        <v>7.8</v>
      </c>
      <c r="N24" s="130">
        <v>2578</v>
      </c>
      <c r="O24" s="118">
        <v>18428</v>
      </c>
      <c r="P24" s="22">
        <v>7.1</v>
      </c>
    </row>
    <row r="25" spans="2:16" ht="20.25" customHeight="1">
      <c r="B25" s="8"/>
      <c r="C25" s="12" t="s">
        <v>143</v>
      </c>
      <c r="D25" s="119">
        <v>458</v>
      </c>
      <c r="E25" s="23">
        <f t="shared" si="0"/>
        <v>1.3</v>
      </c>
      <c r="F25" s="158">
        <v>14300</v>
      </c>
      <c r="G25" s="23">
        <f t="shared" si="2"/>
        <v>4.2</v>
      </c>
      <c r="H25" s="159">
        <f t="shared" si="3"/>
        <v>31.2</v>
      </c>
      <c r="I25" s="161" t="s">
        <v>150</v>
      </c>
      <c r="J25" s="127" t="s">
        <v>150</v>
      </c>
      <c r="K25" s="162" t="s">
        <v>150</v>
      </c>
      <c r="L25" s="127" t="s">
        <v>150</v>
      </c>
      <c r="M25" s="128" t="s">
        <v>150</v>
      </c>
      <c r="N25" s="132" t="s">
        <v>150</v>
      </c>
      <c r="O25" s="119" t="s">
        <v>149</v>
      </c>
      <c r="P25" s="23" t="s">
        <v>149</v>
      </c>
    </row>
    <row r="26" spans="2:16" ht="20.25" customHeight="1">
      <c r="B26" s="133"/>
      <c r="C26" s="125" t="s">
        <v>141</v>
      </c>
      <c r="D26" s="119">
        <v>38535</v>
      </c>
      <c r="E26" s="23" t="s">
        <v>150</v>
      </c>
      <c r="F26" s="163" t="s">
        <v>150</v>
      </c>
      <c r="G26" s="126" t="s">
        <v>150</v>
      </c>
      <c r="H26" s="136" t="s">
        <v>150</v>
      </c>
      <c r="I26" s="164">
        <v>37028</v>
      </c>
      <c r="J26" s="23" t="s">
        <v>150</v>
      </c>
      <c r="K26" s="163" t="s">
        <v>150</v>
      </c>
      <c r="L26" s="126" t="s">
        <v>150</v>
      </c>
      <c r="M26" s="129" t="s">
        <v>150</v>
      </c>
      <c r="N26" s="132" t="s">
        <v>149</v>
      </c>
      <c r="O26" s="119" t="s">
        <v>149</v>
      </c>
      <c r="P26" s="23" t="s">
        <v>149</v>
      </c>
    </row>
    <row r="27" spans="2:16" ht="6.6" customHeight="1">
      <c r="B27" s="9"/>
      <c r="C27" s="10"/>
      <c r="D27" s="15"/>
      <c r="E27" s="24"/>
      <c r="F27" s="15"/>
      <c r="G27" s="24"/>
      <c r="H27" s="26"/>
      <c r="I27" s="15"/>
      <c r="J27" s="24"/>
      <c r="K27" s="15"/>
      <c r="L27" s="24"/>
      <c r="M27" s="26"/>
      <c r="N27" s="15"/>
      <c r="O27" s="15"/>
      <c r="P27" s="24"/>
    </row>
    <row r="28" spans="2:16" ht="42.4" customHeight="1">
      <c r="B28" s="171" t="s">
        <v>153</v>
      </c>
      <c r="C28" s="171"/>
      <c r="D28" s="171"/>
      <c r="E28" s="171"/>
      <c r="F28" s="171"/>
      <c r="G28" s="171"/>
      <c r="H28" s="171"/>
      <c r="I28" s="171"/>
      <c r="J28" s="171"/>
      <c r="K28" s="171"/>
      <c r="L28" s="171"/>
      <c r="M28" s="171"/>
      <c r="N28" s="171"/>
      <c r="O28" s="171"/>
      <c r="P28" s="171"/>
    </row>
    <row r="29" spans="2:16" ht="13.5" customHeight="1">
      <c r="B29" s="171"/>
      <c r="C29" s="171"/>
      <c r="D29" s="171"/>
      <c r="E29" s="171"/>
      <c r="F29" s="171"/>
      <c r="G29" s="171"/>
      <c r="H29" s="171"/>
      <c r="I29" s="171"/>
      <c r="J29" s="171"/>
      <c r="K29" s="171"/>
      <c r="L29" s="171"/>
      <c r="M29" s="171"/>
      <c r="N29" s="171"/>
      <c r="O29" s="171"/>
      <c r="P29" s="171"/>
    </row>
  </sheetData>
  <mergeCells count="17">
    <mergeCell ref="D3:M3"/>
    <mergeCell ref="B29:P29"/>
    <mergeCell ref="H5:H6"/>
    <mergeCell ref="D5:D6"/>
    <mergeCell ref="N4:P4"/>
    <mergeCell ref="N5:N6"/>
    <mergeCell ref="P5:P6"/>
    <mergeCell ref="B28:P28"/>
    <mergeCell ref="O5:O6"/>
    <mergeCell ref="B3:C6"/>
    <mergeCell ref="N3:P3"/>
    <mergeCell ref="F5:F6"/>
    <mergeCell ref="D4:H4"/>
    <mergeCell ref="I4:M4"/>
    <mergeCell ref="I5:I6"/>
    <mergeCell ref="K5:K6"/>
    <mergeCell ref="M5:M6"/>
  </mergeCells>
  <phoneticPr fontId="2"/>
  <printOptions horizontalCentered="1"/>
  <pageMargins left="0.23622047244094488" right="0.23622047244094488"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vt:lpstr>
      <vt:lpstr>2</vt:lpstr>
      <vt:lpstr>3</vt:lpstr>
      <vt:lpstr>4</vt:lpstr>
      <vt:lpstr>５</vt:lpstr>
      <vt:lpstr>６</vt:lpstr>
      <vt:lpstr>7</vt:lpstr>
      <vt:lpstr>'2'!Print_Area</vt:lpstr>
      <vt:lpstr>'3'!Print_Area</vt:lpstr>
      <vt:lpstr>'4'!Print_Area</vt:lpstr>
      <vt:lpstr>'５'!Print_Area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matsubara fumiaki</cp:lastModifiedBy>
  <cp:lastPrinted>2023-06-26T06:38:20Z</cp:lastPrinted>
  <dcterms:created xsi:type="dcterms:W3CDTF">2013-01-29T01:41:41Z</dcterms:created>
  <dcterms:modified xsi:type="dcterms:W3CDTF">2023-06-26T06:38:28Z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2019-01-28T05:15:51Z</vt:filetime>
  </property>
</Properties>
</file>