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5" yWindow="270" windowWidth="15090" windowHeight="6360" activeTab="0"/>
  </bookViews>
  <sheets>
    <sheet name="内訳書" sheetId="1" r:id="rId1"/>
    <sheet name="係数" sheetId="2" r:id="rId2"/>
  </sheets>
  <definedNames>
    <definedName name="EMS">#REF!</definedName>
    <definedName name="EMSS">#REF!</definedName>
    <definedName name="HFC" localSheetId="1">'係数'!#REF!</definedName>
    <definedName name="HFC">#REF!</definedName>
    <definedName name="ISO">#REF!</definedName>
    <definedName name="KES">#REF!</definedName>
    <definedName name="PFC" localSheetId="1">'係数'!#REF!</definedName>
    <definedName name="PFC">#REF!</definedName>
    <definedName name="PPS">#REF!</definedName>
    <definedName name="_xlnm.Print_Area" localSheetId="1">'係数'!$A$1:$G$94</definedName>
    <definedName name="_xlnm.Print_Area" localSheetId="0">'内訳書'!$A$1:$L$50</definedName>
    <definedName name="ﾁｪｯｸ" localSheetId="1">'係数'!#REF!</definedName>
    <definedName name="ﾁｪｯｸ">#REF!</definedName>
    <definedName name="期間">#REF!</definedName>
    <definedName name="記載区分">#REF!</definedName>
    <definedName name="区分">#REF!</definedName>
    <definedName name="計画期間">#REF!</definedName>
    <definedName name="電気">#REF!</definedName>
    <definedName name="年度">#REF!</definedName>
    <definedName name="燃料" localSheetId="1">'係数'!#REF!</definedName>
    <definedName name="燃料">#REF!</definedName>
    <definedName name="報告年度">#REF!</definedName>
  </definedNames>
  <calcPr fullCalcOnLoad="1"/>
</workbook>
</file>

<file path=xl/comments1.xml><?xml version="1.0" encoding="utf-8"?>
<comments xmlns="http://schemas.openxmlformats.org/spreadsheetml/2006/main">
  <authors>
    <author>kanrisya</author>
    <author>kakeya</author>
  </authors>
  <commentList>
    <comment ref="N42" authorId="0">
      <text>
        <r>
          <rPr>
            <sz val="9"/>
            <rFont val="ＭＳ Ｐゴシック"/>
            <family val="3"/>
          </rPr>
          <t xml:space="preserve">特記事項欄に数値記載
</t>
        </r>
      </text>
    </comment>
    <comment ref="J21" authorId="1">
      <text>
        <r>
          <rPr>
            <sz val="9"/>
            <rFont val="ＭＳ Ｐゴシック"/>
            <family val="3"/>
          </rPr>
          <t>電気事業者が異なる場合（四国電力株式会社以外の場合）は、当該事業者の排出係数を『係数』シートに入力して使用ください。</t>
        </r>
      </text>
    </comment>
    <comment ref="J22" authorId="1">
      <text>
        <r>
          <rPr>
            <sz val="9"/>
            <rFont val="ＭＳ Ｐゴシック"/>
            <family val="3"/>
          </rPr>
          <t>電気事業者が異なる場合（四国電力株式会社以外の場合）は、当該事業者の排出係数を『係数』シートに入力して使用ください。</t>
        </r>
      </text>
    </comment>
  </commentList>
</comments>
</file>

<file path=xl/sharedStrings.xml><?xml version="1.0" encoding="utf-8"?>
<sst xmlns="http://schemas.openxmlformats.org/spreadsheetml/2006/main" count="339" uniqueCount="211">
  <si>
    <t>その他</t>
  </si>
  <si>
    <t>記載年度の区分</t>
  </si>
  <si>
    <t>記載年度</t>
  </si>
  <si>
    <t>エネルギー種別</t>
  </si>
  <si>
    <t>単位</t>
  </si>
  <si>
    <t>灯　　　油</t>
  </si>
  <si>
    <t>Ａ　重　油</t>
  </si>
  <si>
    <t>電気</t>
  </si>
  <si>
    <t>産業用蒸気</t>
  </si>
  <si>
    <t>注 １</t>
  </si>
  <si>
    <t>　(1) 燃料の燃焼</t>
  </si>
  <si>
    <t>換算係数</t>
  </si>
  <si>
    <t>排出係数</t>
  </si>
  <si>
    <t>数値</t>
  </si>
  <si>
    <t>原　　油</t>
  </si>
  <si>
    <t>GJ/kl</t>
  </si>
  <si>
    <t>ｔ－C/GJ</t>
  </si>
  <si>
    <t>Ｂ　重　油</t>
  </si>
  <si>
    <t>Ｃ　重　油</t>
  </si>
  <si>
    <t>ジェット燃料油</t>
  </si>
  <si>
    <t>コークス炉ガス</t>
  </si>
  <si>
    <t>コールタール</t>
  </si>
  <si>
    <t>石油アスファルト</t>
  </si>
  <si>
    <t>その他可燃性天然ガス</t>
  </si>
  <si>
    <t>石油コークス</t>
  </si>
  <si>
    <t>石油系炭化水素ガス</t>
  </si>
  <si>
    <t>一　般　炭</t>
  </si>
  <si>
    <t>GJ/t</t>
  </si>
  <si>
    <t>原　料　炭</t>
  </si>
  <si>
    <t>高炉ガス</t>
  </si>
  <si>
    <t>無　煙　炭</t>
  </si>
  <si>
    <t>石炭コークス</t>
  </si>
  <si>
    <t>転炉ガス</t>
  </si>
  <si>
    <t>　(2) 他人から供給を受けた熱</t>
  </si>
  <si>
    <t>産業用蒸気</t>
  </si>
  <si>
    <t>－</t>
  </si>
  <si>
    <t>産業用以外の蒸気，温水，冷水</t>
  </si>
  <si>
    <t>　(3) 他人から供給を受けた電気</t>
  </si>
  <si>
    <t>昼間買電</t>
  </si>
  <si>
    <t>kJ/kWh</t>
  </si>
  <si>
    <t>夜間買電</t>
  </si>
  <si>
    <t>２　非エネルギー起源</t>
  </si>
  <si>
    <t>活動量</t>
  </si>
  <si>
    <t>廃油(動物性，植物性を除く。)</t>
  </si>
  <si>
    <t>排出ﾍﾞｰｽ</t>
  </si>
  <si>
    <t>合成繊維</t>
  </si>
  <si>
    <t>乾燥ﾍﾞｰｽ</t>
  </si>
  <si>
    <t>廃ゴムタイヤ</t>
  </si>
  <si>
    <t>廃ﾌﾟﾗｽﾁｯｸ</t>
  </si>
  <si>
    <t>産業廃棄物</t>
  </si>
  <si>
    <t>一般廃棄物</t>
  </si>
  <si>
    <t>ご　み　　　　　　　　　　　　　　　　　　　　　　　　　　　　　　　　　　　　　　　　　　　　　　　　　　　　　　　　　　　　　　　　　　　　　　　　　　　　　　　　　　　　　　　　　固形燃料</t>
  </si>
  <si>
    <t>ＲＰＦ</t>
  </si>
  <si>
    <t>ＲＤＦ</t>
  </si>
  <si>
    <t>温暖化係数</t>
  </si>
  <si>
    <t>温暖化係数</t>
  </si>
  <si>
    <t>二酸化炭素(非ｴﾈﾙｷﾞｰ起源)</t>
  </si>
  <si>
    <t>メタン</t>
  </si>
  <si>
    <t>一酸化二窒素</t>
  </si>
  <si>
    <t>ハイドロフルオロカーボン類                                                                    　　　　　　　　　　　　　　　　　　　　　　　　　　　　　　　　　　　　　　　　　ＨＦＣs</t>
  </si>
  <si>
    <t>六ふっ化硫黄</t>
  </si>
  <si>
    <t>HFC-23</t>
  </si>
  <si>
    <t>HFC-32</t>
  </si>
  <si>
    <t>HFC-41</t>
  </si>
  <si>
    <t>HFC-125</t>
  </si>
  <si>
    <t>HFC-134</t>
  </si>
  <si>
    <t>HFC-134a</t>
  </si>
  <si>
    <t>HFC-143</t>
  </si>
  <si>
    <t>HFC-143a</t>
  </si>
  <si>
    <t>HFC-152a</t>
  </si>
  <si>
    <t>HFC-227ea</t>
  </si>
  <si>
    <t>HFC-235fa</t>
  </si>
  <si>
    <t>HFC-245ca</t>
  </si>
  <si>
    <t>HFC-43-10-mee</t>
  </si>
  <si>
    <t>PFC-14</t>
  </si>
  <si>
    <t>PFC-116</t>
  </si>
  <si>
    <t>PFC-218</t>
  </si>
  <si>
    <t>PFC-31-10</t>
  </si>
  <si>
    <t>PFC-c318</t>
  </si>
  <si>
    <t>PFC-41-12</t>
  </si>
  <si>
    <t>PFC-51-14</t>
  </si>
  <si>
    <t>原油換算及び二酸化炭素排出係数</t>
  </si>
  <si>
    <t>１　エネルギー起源</t>
  </si>
  <si>
    <t>kJ/kWh</t>
  </si>
  <si>
    <t>パーフルオロカーボン類　　　　　　　　　　　　　　　　　　　　　　　　　　　　　　　　　　　　　　　　　　　　　　　　　　　　　　　　　　　　　　　　　　　　　　　　　　　　　　　　　　ＰＦＣs</t>
  </si>
  <si>
    <t>提出書類の区分</t>
  </si>
  <si>
    <t>揮発油(ガソリン)</t>
  </si>
  <si>
    <t>千立方メートル</t>
  </si>
  <si>
    <t>千キロワット時</t>
  </si>
  <si>
    <t>温室効果ガスの種別</t>
  </si>
  <si>
    <t>実数値</t>
  </si>
  <si>
    <t>温室効果ガス排出量</t>
  </si>
  <si>
    <t>二酸化炭素換算
数量（トン）</t>
  </si>
  <si>
    <t>液化石油ガス(LPG)</t>
  </si>
  <si>
    <t>液化天然ガス(LNG)</t>
  </si>
  <si>
    <t>産業用蒸気以外の蒸気、温水、冷水</t>
  </si>
  <si>
    <t>一般電気事業者</t>
  </si>
  <si>
    <t>上記以外のエネルギー</t>
  </si>
  <si>
    <t>二酸化炭素換算数量（トン）</t>
  </si>
  <si>
    <t>該当する□には、レ印を記入してください。</t>
  </si>
  <si>
    <t>「基準年度」とは計画期間の前年度を、「目標年度」とは計画期間の最終年度を、「報告年度」とは計画期間のうち、今回報告の対象となる年度をいいます。</t>
  </si>
  <si>
    <t>産業用蒸気とは、熱供給事業者以外から供給を受ける蒸気をいいます。</t>
  </si>
  <si>
    <t>一般電気事業者からの買電で、昼夜別契約をしていない場合は、全量昼間買電として計算してください。</t>
  </si>
  <si>
    <r>
      <t xml:space="preserve"> </t>
    </r>
    <r>
      <rPr>
        <sz val="10.5"/>
        <rFont val="ＭＳ 明朝"/>
        <family val="1"/>
      </rPr>
      <t xml:space="preserve"> 　基準年度（実績）
  　目標年度（計画）
  　報告年度（実績）</t>
    </r>
  </si>
  <si>
    <t>キロリットル</t>
  </si>
  <si>
    <t>キロリットル</t>
  </si>
  <si>
    <t>キロリットル</t>
  </si>
  <si>
    <t>（　　　　　）</t>
  </si>
  <si>
    <t>ギガジュール</t>
  </si>
  <si>
    <t>（　　　　　　）</t>
  </si>
  <si>
    <t>－</t>
  </si>
  <si>
    <t>トン</t>
  </si>
  <si>
    <r>
      <t>一酸化二窒素(N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O)</t>
    </r>
  </si>
  <si>
    <t>トン</t>
  </si>
  <si>
    <t>パーフルオロカーボン(PFCs)</t>
  </si>
  <si>
    <t>ハイドロフルオロカーボン(HFCs)</t>
  </si>
  <si>
    <r>
      <t>六ふっ化硫黄(SF</t>
    </r>
    <r>
      <rPr>
        <sz val="8"/>
        <rFont val="ＭＳ 明朝"/>
        <family val="1"/>
      </rPr>
      <t>6</t>
    </r>
    <r>
      <rPr>
        <sz val="10.5"/>
        <rFont val="ＭＳ 明朝"/>
        <family val="1"/>
      </rPr>
      <t>)</t>
    </r>
  </si>
  <si>
    <t>トン</t>
  </si>
  <si>
    <t>該当する排出源の名称</t>
  </si>
  <si>
    <t>２</t>
  </si>
  <si>
    <t>都市ガス(CNGを含む。)</t>
  </si>
  <si>
    <t>Ａ　二酸化炭素の排出区分</t>
  </si>
  <si>
    <t>Ｂ　その他のガス排出区分</t>
  </si>
  <si>
    <t>計    ①</t>
  </si>
  <si>
    <t>４</t>
  </si>
  <si>
    <t>５</t>
  </si>
  <si>
    <t>灯　　油</t>
  </si>
  <si>
    <t>GJ/kl</t>
  </si>
  <si>
    <t>ｔ－C/GJ</t>
  </si>
  <si>
    <t>揮発油(ｶﾞｿﾘﾝ)</t>
  </si>
  <si>
    <t>GJ/kl</t>
  </si>
  <si>
    <t>ｔ－C/GJ</t>
  </si>
  <si>
    <t>ナ　フ　サ</t>
  </si>
  <si>
    <t>軽　　油</t>
  </si>
  <si>
    <t>Ａ　重　油</t>
  </si>
  <si>
    <t>四国電力</t>
  </si>
  <si>
    <t>軽　　　油</t>
  </si>
  <si>
    <t>様式第１号</t>
  </si>
  <si>
    <t>７</t>
  </si>
  <si>
    <t>計　　　②</t>
  </si>
  <si>
    <t>合計　　③（①－②）</t>
  </si>
  <si>
    <t>「Ｂ　その他のガス排出区分」の二酸化炭素は、別表第１の「２　非エネルギー起源」などを参考に二酸化炭素換算数量を計算してください。</t>
  </si>
  <si>
    <t>その他電気事業者</t>
  </si>
  <si>
    <r>
      <t>二酸化炭素(CO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)</t>
    </r>
  </si>
  <si>
    <t>GJ/千㎥</t>
  </si>
  <si>
    <t>GJ/千㎥</t>
  </si>
  <si>
    <r>
      <t>ｔ－CO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/GJ</t>
    </r>
  </si>
  <si>
    <r>
      <t>ｔ－CO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/千kWh</t>
    </r>
  </si>
  <si>
    <r>
      <t xml:space="preserve">原油換算数量
</t>
    </r>
    <r>
      <rPr>
        <sz val="10"/>
        <rFont val="ＭＳ 明朝"/>
        <family val="1"/>
      </rPr>
      <t>（キロリットル）</t>
    </r>
  </si>
  <si>
    <t>－</t>
  </si>
  <si>
    <t>－</t>
  </si>
  <si>
    <t>計    ④</t>
  </si>
  <si>
    <t>都市ガス（四国ガス）</t>
  </si>
  <si>
    <t>３</t>
  </si>
  <si>
    <t>６</t>
  </si>
  <si>
    <t>合計　③＋④　③は二酸化炭素換算数量に限る</t>
  </si>
  <si>
    <t>売　　　　電</t>
  </si>
  <si>
    <t>（　　　　　　　　　）</t>
  </si>
  <si>
    <t>自家発電は、「電気」の「その他」に実数値のみを記入してください。</t>
  </si>
  <si>
    <t>８</t>
  </si>
  <si>
    <t>工場等の名称</t>
  </si>
  <si>
    <t>工場等の　　　　　　　　　　　　　　　　　　　　　　　　　　　　　　　　　　　　　　　　　　　　　　　　　　　　　　　　　　　　　　　　　　　　　　　　　　　　　　　　　　　　　主たる用途</t>
  </si>
  <si>
    <t>氏名又は名称</t>
  </si>
  <si>
    <t>他人への供給</t>
  </si>
  <si>
    <t>燃料、蒸気、温水、冷水、電気を販売している場合は、「他人への供給」に実数値及び換算数量を記入してください。</t>
  </si>
  <si>
    <t>第一種エネルギー管理指定工場等又は第二種エネルギー管理指定工場等を設置している場合は、事業者の内訳書の外、当該工場等毎の内訳書を添付してください。当該工場等毎の内訳書については、「工場等の名称」、「工場等の住所又は所在地」及び「工場等の主たる用途」を記入してください。</t>
  </si>
  <si>
    <t>工場等の住所又は所在地</t>
  </si>
  <si>
    <r>
      <t>ｔ－C</t>
    </r>
    <r>
      <rPr>
        <sz val="10.5"/>
        <rFont val="ＭＳ 明朝"/>
        <family val="1"/>
      </rPr>
      <t>/GJ</t>
    </r>
  </si>
  <si>
    <t>調整後温室効果ガス排出量</t>
  </si>
  <si>
    <t>HFC-23</t>
  </si>
  <si>
    <t>HFC-32</t>
  </si>
  <si>
    <t>HFC-41</t>
  </si>
  <si>
    <t>HFC-43-10mee</t>
  </si>
  <si>
    <t>HFC-125</t>
  </si>
  <si>
    <t>HFC-134</t>
  </si>
  <si>
    <t>HFC-134a</t>
  </si>
  <si>
    <t>HFC-143</t>
  </si>
  <si>
    <t>HFC-143a</t>
  </si>
  <si>
    <t>HFC-152</t>
  </si>
  <si>
    <t>HFC-152a</t>
  </si>
  <si>
    <t>HFC-161</t>
  </si>
  <si>
    <t>HFC-227ea</t>
  </si>
  <si>
    <t>HFC-236cb</t>
  </si>
  <si>
    <t>HFC-236ea</t>
  </si>
  <si>
    <t>HFC-236fa</t>
  </si>
  <si>
    <t>HFC-245ca</t>
  </si>
  <si>
    <t>HFC-245fa</t>
  </si>
  <si>
    <t>HFC-365mfc</t>
  </si>
  <si>
    <t>PFC-14</t>
  </si>
  <si>
    <t>PFC-116</t>
  </si>
  <si>
    <t>PFC-218</t>
  </si>
  <si>
    <t>PFC-31-10</t>
  </si>
  <si>
    <t>PFC-c318</t>
  </si>
  <si>
    <t>PFC-41-12</t>
  </si>
  <si>
    <t>PFC-51-14</t>
  </si>
  <si>
    <t>PFC-91-18</t>
  </si>
  <si>
    <t>ﾊﾟｰﾌﾙｵﾛｼｸﾛﾌﾟﾛﾊﾟﾝ</t>
  </si>
  <si>
    <t>三ふっ化窒素</t>
  </si>
  <si>
    <t>三ふっ化窒素(NF₃)</t>
  </si>
  <si>
    <r>
      <t xml:space="preserve">  　年度
( 　　年度</t>
    </r>
    <r>
      <rPr>
        <sz val="10.5"/>
        <rFont val="ＭＳ 明朝"/>
        <family val="1"/>
      </rPr>
      <t xml:space="preserve"> ～   　年度)</t>
    </r>
  </si>
  <si>
    <r>
      <t>メタン(CH</t>
    </r>
    <r>
      <rPr>
        <sz val="8"/>
        <rFont val="ＭＳ 明朝"/>
        <family val="1"/>
      </rPr>
      <t>4</t>
    </r>
    <r>
      <rPr>
        <sz val="10.5"/>
        <rFont val="ＭＳ 明朝"/>
        <family val="1"/>
      </rPr>
      <t>)</t>
    </r>
  </si>
  <si>
    <r>
      <t>原油(ｺﾝﾃﾞﾝｾｰﾄ</t>
    </r>
    <r>
      <rPr>
        <sz val="10.5"/>
        <rFont val="ＭＳ 明朝"/>
        <family val="1"/>
      </rPr>
      <t>)</t>
    </r>
  </si>
  <si>
    <r>
      <t>液化石油ガス(</t>
    </r>
    <r>
      <rPr>
        <sz val="10.5"/>
        <rFont val="ＭＳ 明朝"/>
        <family val="1"/>
      </rPr>
      <t>LPG)</t>
    </r>
  </si>
  <si>
    <r>
      <t>液化天然ガス(</t>
    </r>
    <r>
      <rPr>
        <sz val="10.5"/>
        <rFont val="ＭＳ 明朝"/>
        <family val="1"/>
      </rPr>
      <t>LNG)</t>
    </r>
  </si>
  <si>
    <r>
      <t>t-CO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/t</t>
    </r>
  </si>
  <si>
    <r>
      <t>t-CO</t>
    </r>
    <r>
      <rPr>
        <sz val="8"/>
        <rFont val="ＭＳ 明朝"/>
        <family val="1"/>
      </rPr>
      <t>2</t>
    </r>
    <r>
      <rPr>
        <sz val="10.5"/>
        <rFont val="ＭＳ 明朝"/>
        <family val="1"/>
      </rPr>
      <t>/t</t>
    </r>
  </si>
  <si>
    <t>電気事業者が異なる場合は、当該事業者の排出係数を入力してください。</t>
  </si>
  <si>
    <t>（四国電力調整後排出係数）</t>
  </si>
  <si>
    <r>
      <t>　　 　</t>
    </r>
    <r>
      <rPr>
        <sz val="10.5"/>
        <rFont val="ＭＳ 明朝"/>
        <family val="1"/>
      </rPr>
      <t xml:space="preserve"> </t>
    </r>
    <r>
      <rPr>
        <sz val="9"/>
        <rFont val="ＭＳ 明朝"/>
        <family val="1"/>
      </rPr>
      <t>温室効果ガスの排出削減計画書</t>
    </r>
    <r>
      <rPr>
        <sz val="10.5"/>
        <rFont val="ＭＳ 明朝"/>
        <family val="1"/>
      </rPr>
      <t xml:space="preserve">
　　  実施状況等報告書　　　</t>
    </r>
  </si>
  <si>
    <t>※令和4年度実績算定用の基礎排出係数</t>
  </si>
  <si>
    <t>温　室　効　果　ガ　ス　排　出　量　内　訳　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</si>
</sst>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);[Red]\(0.0\)"/>
    <numFmt numFmtId="180" formatCode="0.0000_ "/>
    <numFmt numFmtId="181" formatCode="0.00_);[Red]\(0.00\)"/>
    <numFmt numFmtId="182" formatCode="0.00_ "/>
    <numFmt numFmtId="183" formatCode="0.000_ "/>
    <numFmt numFmtId="184" formatCode="0.000_);[Red]\(0.000\)"/>
    <numFmt numFmtId="185" formatCode="0.0000_);[Red]\(0.0000\)"/>
    <numFmt numFmtId="186" formatCode="#,##0.000_ "/>
    <numFmt numFmtId="187" formatCode="0;&quot;△ &quot;0"/>
    <numFmt numFmtId="188" formatCode="0.000%"/>
    <numFmt numFmtId="189" formatCode="0.0_ "/>
    <numFmt numFmtId="190" formatCode="#,##0.0_ "/>
    <numFmt numFmtId="191" formatCode="###,###,###,###.###"/>
    <numFmt numFmtId="192" formatCode="#,##0.000;[Red]\-#,##0.000"/>
    <numFmt numFmtId="193" formatCode="0.0%"/>
    <numFmt numFmtId="194" formatCode="#,##0.0_);[Red]\(#,##0.0\)"/>
    <numFmt numFmtId="195" formatCode="0_ "/>
    <numFmt numFmtId="196" formatCode="#,##0.0"/>
    <numFmt numFmtId="197" formatCode="0.000000_ "/>
  </numFmts>
  <fonts count="54">
    <font>
      <sz val="10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9"/>
      <name val="MS UI Gothic"/>
      <family val="3"/>
    </font>
    <font>
      <sz val="10"/>
      <name val="ＭＳ 明朝"/>
      <family val="1"/>
    </font>
    <font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.5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10"/>
      <name val="Calibri"/>
      <family val="2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.5"/>
      <color rgb="FFFF0000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top"/>
    </xf>
    <xf numFmtId="0" fontId="4" fillId="33" borderId="0" xfId="0" applyFont="1" applyFill="1" applyAlignment="1" quotePrefix="1">
      <alignment horizontal="right"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177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shrinkToFit="1"/>
    </xf>
    <xf numFmtId="177" fontId="0" fillId="33" borderId="11" xfId="0" applyNumberFormat="1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9" fontId="0" fillId="33" borderId="11" xfId="0" applyNumberFormat="1" applyFont="1" applyFill="1" applyBorder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180" fontId="0" fillId="33" borderId="11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81" fontId="0" fillId="33" borderId="11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179" fontId="0" fillId="33" borderId="19" xfId="0" applyNumberFormat="1" applyFont="1" applyFill="1" applyBorder="1" applyAlignment="1">
      <alignment vertical="center"/>
    </xf>
    <xf numFmtId="0" fontId="0" fillId="33" borderId="19" xfId="0" applyNumberFormat="1" applyFont="1" applyFill="1" applyBorder="1" applyAlignment="1">
      <alignment horizontal="center" vertical="center"/>
    </xf>
    <xf numFmtId="180" fontId="0" fillId="33" borderId="19" xfId="0" applyNumberFormat="1" applyFont="1" applyFill="1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33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horizontal="center" vertical="center"/>
    </xf>
    <xf numFmtId="180" fontId="0" fillId="33" borderId="0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83" fontId="0" fillId="33" borderId="11" xfId="0" applyNumberFormat="1" applyFont="1" applyFill="1" applyBorder="1" applyAlignment="1">
      <alignment vertical="center"/>
    </xf>
    <xf numFmtId="182" fontId="0" fillId="33" borderId="19" xfId="0" applyNumberFormat="1" applyFont="1" applyFill="1" applyBorder="1" applyAlignment="1">
      <alignment vertical="center"/>
    </xf>
    <xf numFmtId="183" fontId="0" fillId="33" borderId="19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 shrinkToFit="1"/>
    </xf>
    <xf numFmtId="182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3" fontId="0" fillId="0" borderId="19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34" borderId="22" xfId="0" applyFont="1" applyFill="1" applyBorder="1" applyAlignment="1">
      <alignment vertical="center" shrinkToFit="1"/>
    </xf>
    <xf numFmtId="3" fontId="0" fillId="0" borderId="0" xfId="0" applyNumberFormat="1" applyFont="1" applyAlignment="1">
      <alignment vertical="center"/>
    </xf>
    <xf numFmtId="176" fontId="0" fillId="33" borderId="23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83" fontId="52" fillId="0" borderId="11" xfId="0" applyNumberFormat="1" applyFont="1" applyFill="1" applyBorder="1" applyAlignment="1">
      <alignment vertical="center"/>
    </xf>
    <xf numFmtId="0" fontId="0" fillId="33" borderId="24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177" fontId="0" fillId="33" borderId="25" xfId="0" applyNumberFormat="1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left" vertical="center" shrinkToFit="1"/>
    </xf>
    <xf numFmtId="0" fontId="0" fillId="33" borderId="14" xfId="0" applyFont="1" applyFill="1" applyBorder="1" applyAlignment="1">
      <alignment horizontal="left" vertical="center" shrinkToFit="1"/>
    </xf>
    <xf numFmtId="0" fontId="0" fillId="33" borderId="24" xfId="0" applyFont="1" applyFill="1" applyBorder="1" applyAlignment="1">
      <alignment horizontal="left" vertical="center" shrinkToFit="1"/>
    </xf>
    <xf numFmtId="0" fontId="0" fillId="33" borderId="26" xfId="0" applyFont="1" applyFill="1" applyBorder="1" applyAlignment="1">
      <alignment horizontal="left" vertical="center" shrinkToFit="1"/>
    </xf>
    <xf numFmtId="0" fontId="0" fillId="33" borderId="27" xfId="0" applyFont="1" applyFill="1" applyBorder="1" applyAlignment="1">
      <alignment horizontal="left" vertical="center" shrinkToFit="1"/>
    </xf>
    <xf numFmtId="0" fontId="0" fillId="33" borderId="29" xfId="0" applyFont="1" applyFill="1" applyBorder="1" applyAlignment="1">
      <alignment horizontal="left" vertical="center" shrinkToFi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 textRotation="255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0" fillId="33" borderId="15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top" wrapText="1"/>
    </xf>
    <xf numFmtId="0" fontId="0" fillId="33" borderId="25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 shrinkToFit="1"/>
    </xf>
    <xf numFmtId="0" fontId="0" fillId="33" borderId="17" xfId="0" applyFont="1" applyFill="1" applyBorder="1" applyAlignment="1">
      <alignment vertical="center" shrinkToFit="1"/>
    </xf>
    <xf numFmtId="0" fontId="0" fillId="33" borderId="2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52" fillId="0" borderId="35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609600</xdr:colOff>
      <xdr:row>17</xdr:row>
      <xdr:rowOff>219075</xdr:rowOff>
    </xdr:from>
    <xdr:ext cx="4524375" cy="457200"/>
    <xdr:sp>
      <xdr:nvSpPr>
        <xdr:cNvPr id="1" name="テキスト ボックス 1"/>
        <xdr:cNvSpPr txBox="1">
          <a:spLocks noChangeArrowheads="1"/>
        </xdr:cNvSpPr>
      </xdr:nvSpPr>
      <xdr:spPr>
        <a:xfrm>
          <a:off x="9544050" y="4953000"/>
          <a:ext cx="45243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電気事業者が異なる場合（四国電力株式会社以外の場合）は、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当該事業者の排出係数を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係数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シートに入力して使用ください。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125"/>
  <sheetViews>
    <sheetView tabSelected="1" view="pageBreakPreview" zoomScale="85" zoomScaleSheetLayoutView="85" zoomScalePageLayoutView="0" workbookViewId="0" topLeftCell="A1">
      <selection activeCell="N1" sqref="N1"/>
    </sheetView>
  </sheetViews>
  <sheetFormatPr defaultColWidth="9.00390625" defaultRowHeight="12.75"/>
  <cols>
    <col min="1" max="1" width="1.12109375" style="10" customWidth="1"/>
    <col min="2" max="2" width="2.00390625" style="10" customWidth="1"/>
    <col min="3" max="3" width="2.875" style="10" customWidth="1"/>
    <col min="4" max="4" width="5.75390625" style="10" customWidth="1"/>
    <col min="5" max="5" width="10.375" style="10" customWidth="1"/>
    <col min="6" max="6" width="13.75390625" style="10" customWidth="1"/>
    <col min="7" max="7" width="15.25390625" style="10" customWidth="1"/>
    <col min="8" max="8" width="13.75390625" style="10" customWidth="1"/>
    <col min="9" max="10" width="16.75390625" style="10" customWidth="1"/>
    <col min="11" max="11" width="1.12109375" style="10" customWidth="1"/>
    <col min="12" max="12" width="1.25" style="10" customWidth="1"/>
    <col min="13" max="13" width="1.12109375" style="10" customWidth="1"/>
    <col min="14" max="14" width="15.375" style="10" customWidth="1"/>
    <col min="15" max="15" width="15.25390625" style="10" bestFit="1" customWidth="1"/>
    <col min="16" max="16384" width="9.125" style="10" customWidth="1"/>
  </cols>
  <sheetData>
    <row r="1" spans="3:8" ht="29.25" customHeight="1">
      <c r="C1" s="7" t="s">
        <v>137</v>
      </c>
      <c r="D1" s="7"/>
      <c r="E1" s="7"/>
      <c r="F1" s="11"/>
      <c r="G1" s="129"/>
      <c r="H1" s="129"/>
    </row>
    <row r="2" spans="3:10" ht="21" customHeight="1">
      <c r="C2" s="99" t="s">
        <v>210</v>
      </c>
      <c r="D2" s="99"/>
      <c r="E2" s="99"/>
      <c r="F2" s="99"/>
      <c r="G2" s="99"/>
      <c r="H2" s="99"/>
      <c r="I2" s="99"/>
      <c r="J2" s="99"/>
    </row>
    <row r="3" spans="3:10" ht="21" customHeight="1">
      <c r="C3" s="84" t="s">
        <v>162</v>
      </c>
      <c r="D3" s="84"/>
      <c r="E3" s="84"/>
      <c r="F3" s="78"/>
      <c r="G3" s="78"/>
      <c r="H3" s="78"/>
      <c r="I3" s="78"/>
      <c r="J3" s="78"/>
    </row>
    <row r="4" spans="3:10" ht="21" customHeight="1">
      <c r="C4" s="84" t="s">
        <v>160</v>
      </c>
      <c r="D4" s="84"/>
      <c r="E4" s="84"/>
      <c r="F4" s="78"/>
      <c r="G4" s="78"/>
      <c r="H4" s="78"/>
      <c r="I4" s="78"/>
      <c r="J4" s="78"/>
    </row>
    <row r="5" spans="3:10" ht="21" customHeight="1">
      <c r="C5" s="81" t="s">
        <v>166</v>
      </c>
      <c r="D5" s="82"/>
      <c r="E5" s="83"/>
      <c r="F5" s="13"/>
      <c r="G5" s="14"/>
      <c r="H5" s="14"/>
      <c r="I5" s="14"/>
      <c r="J5" s="15"/>
    </row>
    <row r="6" spans="3:10" ht="13.5" customHeight="1">
      <c r="C6" s="93" t="s">
        <v>161</v>
      </c>
      <c r="D6" s="94"/>
      <c r="E6" s="95"/>
      <c r="F6" s="87"/>
      <c r="G6" s="88"/>
      <c r="H6" s="88"/>
      <c r="I6" s="88"/>
      <c r="J6" s="89"/>
    </row>
    <row r="7" spans="3:10" ht="13.5" customHeight="1">
      <c r="C7" s="96"/>
      <c r="D7" s="97"/>
      <c r="E7" s="98"/>
      <c r="F7" s="90"/>
      <c r="G7" s="91"/>
      <c r="H7" s="91"/>
      <c r="I7" s="91"/>
      <c r="J7" s="92"/>
    </row>
    <row r="8" spans="3:10" ht="18.75" customHeight="1">
      <c r="C8" s="79" t="s">
        <v>85</v>
      </c>
      <c r="D8" s="126"/>
      <c r="E8" s="126"/>
      <c r="F8" s="80"/>
      <c r="G8" s="79" t="s">
        <v>2</v>
      </c>
      <c r="H8" s="80"/>
      <c r="I8" s="79" t="s">
        <v>1</v>
      </c>
      <c r="J8" s="80"/>
    </row>
    <row r="9" spans="3:10" ht="43.5" customHeight="1">
      <c r="C9" s="79" t="s">
        <v>208</v>
      </c>
      <c r="D9" s="114"/>
      <c r="E9" s="114"/>
      <c r="F9" s="115"/>
      <c r="G9" s="79" t="s">
        <v>199</v>
      </c>
      <c r="H9" s="80"/>
      <c r="I9" s="79" t="s">
        <v>103</v>
      </c>
      <c r="J9" s="80"/>
    </row>
    <row r="10" spans="3:10" ht="19.5" customHeight="1">
      <c r="C10" s="84" t="s">
        <v>91</v>
      </c>
      <c r="D10" s="84"/>
      <c r="E10" s="84"/>
      <c r="F10" s="84"/>
      <c r="G10" s="84"/>
      <c r="H10" s="84"/>
      <c r="I10" s="84"/>
      <c r="J10" s="84"/>
    </row>
    <row r="11" spans="3:14" ht="33.75" customHeight="1">
      <c r="C11" s="116" t="s">
        <v>121</v>
      </c>
      <c r="D11" s="84" t="s">
        <v>3</v>
      </c>
      <c r="E11" s="84"/>
      <c r="F11" s="84"/>
      <c r="G11" s="12" t="s">
        <v>4</v>
      </c>
      <c r="H11" s="12" t="s">
        <v>90</v>
      </c>
      <c r="I11" s="16" t="s">
        <v>148</v>
      </c>
      <c r="J11" s="16" t="s">
        <v>92</v>
      </c>
      <c r="N11" s="17" t="s">
        <v>168</v>
      </c>
    </row>
    <row r="12" spans="3:14" ht="19.5" customHeight="1">
      <c r="C12" s="116"/>
      <c r="D12" s="81" t="s">
        <v>86</v>
      </c>
      <c r="E12" s="85"/>
      <c r="F12" s="86"/>
      <c r="G12" s="12" t="s">
        <v>104</v>
      </c>
      <c r="H12" s="18"/>
      <c r="I12" s="18">
        <f>IF($H12="","",ROUND($H12*'係数'!$D$15*0.0258,0))</f>
      </c>
      <c r="J12" s="18">
        <f>IF($H12="","",ROUND($H12*'係数'!$D$15*'係数'!$F$15*44/12,0))</f>
      </c>
      <c r="N12" s="18">
        <f>J12</f>
      </c>
    </row>
    <row r="13" spans="3:14" ht="19.5" customHeight="1">
      <c r="C13" s="116"/>
      <c r="D13" s="84" t="s">
        <v>5</v>
      </c>
      <c r="E13" s="84"/>
      <c r="F13" s="84"/>
      <c r="G13" s="12" t="s">
        <v>105</v>
      </c>
      <c r="H13" s="18"/>
      <c r="I13" s="18">
        <f>IF($H13="","",ROUND($H13*'係数'!$D$18*0.0258,0))</f>
      </c>
      <c r="J13" s="18">
        <f>IF($H13="","",ROUND($H13*'係数'!$D$18*'係数'!$F$18*44/12,0))</f>
      </c>
      <c r="N13" s="18">
        <f aca="true" t="shared" si="0" ref="N13:N20">J13</f>
      </c>
    </row>
    <row r="14" spans="3:14" ht="19.5" customHeight="1">
      <c r="C14" s="116"/>
      <c r="D14" s="79" t="s">
        <v>136</v>
      </c>
      <c r="E14" s="124"/>
      <c r="F14" s="125"/>
      <c r="G14" s="12" t="s">
        <v>104</v>
      </c>
      <c r="H14" s="18"/>
      <c r="I14" s="18">
        <f>IF($H14="","",ROUND($H14*'係数'!$D$19*0.0258,0))</f>
      </c>
      <c r="J14" s="18">
        <f>IF($H14="","",ROUND($H14*'係数'!$D$19*'係数'!$F$19*44/12,0))</f>
      </c>
      <c r="N14" s="18">
        <f t="shared" si="0"/>
      </c>
    </row>
    <row r="15" spans="3:14" ht="19.5" customHeight="1">
      <c r="C15" s="116"/>
      <c r="D15" s="84" t="s">
        <v>6</v>
      </c>
      <c r="E15" s="84"/>
      <c r="F15" s="84"/>
      <c r="G15" s="12" t="s">
        <v>106</v>
      </c>
      <c r="H15" s="18"/>
      <c r="I15" s="18">
        <f>IF($H15="","",ROUND($H15*'係数'!$D$20*0.0258,0))</f>
      </c>
      <c r="J15" s="18">
        <f>IF($H15="","",ROUND($H15*'係数'!$D$20*'係数'!$F$20*44/12,0))</f>
      </c>
      <c r="N15" s="18">
        <f t="shared" si="0"/>
      </c>
    </row>
    <row r="16" spans="3:14" ht="19.5" customHeight="1">
      <c r="C16" s="116"/>
      <c r="D16" s="107" t="s">
        <v>93</v>
      </c>
      <c r="E16" s="85"/>
      <c r="F16" s="86"/>
      <c r="G16" s="12" t="s">
        <v>107</v>
      </c>
      <c r="H16" s="18"/>
      <c r="I16" s="18"/>
      <c r="J16" s="18"/>
      <c r="N16" s="18">
        <f t="shared" si="0"/>
        <v>0</v>
      </c>
    </row>
    <row r="17" spans="3:14" ht="19.5" customHeight="1">
      <c r="C17" s="116"/>
      <c r="D17" s="107" t="s">
        <v>94</v>
      </c>
      <c r="E17" s="85"/>
      <c r="F17" s="86"/>
      <c r="G17" s="12" t="s">
        <v>107</v>
      </c>
      <c r="H17" s="18"/>
      <c r="I17" s="18"/>
      <c r="J17" s="18"/>
      <c r="N17" s="18">
        <f t="shared" si="0"/>
        <v>0</v>
      </c>
    </row>
    <row r="18" spans="3:14" ht="19.5" customHeight="1">
      <c r="C18" s="116"/>
      <c r="D18" s="123" t="s">
        <v>120</v>
      </c>
      <c r="E18" s="124"/>
      <c r="F18" s="125"/>
      <c r="G18" s="12" t="s">
        <v>87</v>
      </c>
      <c r="H18" s="18"/>
      <c r="I18" s="18">
        <f>IF($H18="","",ROUND($H18*'係数'!$D$30*0.0258,0))</f>
      </c>
      <c r="J18" s="18">
        <f>IF($H18="","",ROUND($H18*'係数'!$D$30*'係数'!$F$30*44/12,0))</f>
      </c>
      <c r="N18" s="18">
        <f t="shared" si="0"/>
      </c>
    </row>
    <row r="19" spans="3:14" ht="19.5" customHeight="1">
      <c r="C19" s="116"/>
      <c r="D19" s="84" t="s">
        <v>8</v>
      </c>
      <c r="E19" s="84"/>
      <c r="F19" s="84"/>
      <c r="G19" s="12" t="s">
        <v>108</v>
      </c>
      <c r="H19" s="18"/>
      <c r="I19" s="18">
        <f>IF($H19="","",ROUND($H19*'係数'!$D$36*0.0258,0))</f>
      </c>
      <c r="J19" s="18">
        <f>IF($H19="","",ROUND($H19*'係数'!F36,0))</f>
      </c>
      <c r="N19" s="18">
        <f t="shared" si="0"/>
      </c>
    </row>
    <row r="20" spans="3:14" ht="19.5" customHeight="1">
      <c r="C20" s="116"/>
      <c r="D20" s="81" t="s">
        <v>95</v>
      </c>
      <c r="E20" s="82"/>
      <c r="F20" s="83"/>
      <c r="G20" s="12" t="s">
        <v>108</v>
      </c>
      <c r="H20" s="18"/>
      <c r="I20" s="18">
        <f>IF($H20="","",ROUND($H20*'係数'!$D$37*0.0258,0))</f>
      </c>
      <c r="J20" s="18">
        <f>IF($H20="","",ROUND($H20*'係数'!F37,0))</f>
      </c>
      <c r="N20" s="18">
        <f t="shared" si="0"/>
      </c>
    </row>
    <row r="21" spans="3:16" ht="19.5" customHeight="1">
      <c r="C21" s="116"/>
      <c r="D21" s="84" t="s">
        <v>7</v>
      </c>
      <c r="E21" s="103" t="s">
        <v>96</v>
      </c>
      <c r="F21" s="12" t="s">
        <v>38</v>
      </c>
      <c r="G21" s="12" t="s">
        <v>88</v>
      </c>
      <c r="H21" s="18"/>
      <c r="I21" s="18">
        <f>IF($H21="","",ROUND($H21*'係数'!D42/1000*0.0258,0))</f>
      </c>
      <c r="J21" s="18">
        <f>IF($H21="","",ROUND($H21*'係数'!F42,0))</f>
      </c>
      <c r="N21" s="18">
        <f>IF($H21="","",ROUND($H21*O21,0))</f>
      </c>
      <c r="O21" s="71">
        <v>0.532</v>
      </c>
      <c r="P21" s="72" t="s">
        <v>207</v>
      </c>
    </row>
    <row r="22" spans="3:15" ht="19.5" customHeight="1">
      <c r="C22" s="116"/>
      <c r="D22" s="84"/>
      <c r="E22" s="104"/>
      <c r="F22" s="12" t="s">
        <v>40</v>
      </c>
      <c r="G22" s="12" t="s">
        <v>88</v>
      </c>
      <c r="H22" s="18"/>
      <c r="I22" s="18">
        <f>IF($H22="","",ROUND($H22*'係数'!D43/1000*0.0258,0))</f>
      </c>
      <c r="J22" s="18">
        <f>IF($H22="","",ROUND($H22*'係数'!F43,0))</f>
      </c>
      <c r="N22" s="18">
        <f>IF($H22="","",ROUND($H22*O21,0))</f>
      </c>
      <c r="O22" s="19"/>
    </row>
    <row r="23" spans="3:14" ht="19.5" customHeight="1">
      <c r="C23" s="116"/>
      <c r="D23" s="84"/>
      <c r="E23" s="20" t="s">
        <v>0</v>
      </c>
      <c r="F23" s="21" t="s">
        <v>109</v>
      </c>
      <c r="G23" s="12" t="s">
        <v>88</v>
      </c>
      <c r="H23" s="18"/>
      <c r="I23" s="18"/>
      <c r="J23" s="18"/>
      <c r="N23" s="18">
        <f>J23</f>
        <v>0</v>
      </c>
    </row>
    <row r="24" spans="3:14" ht="19.5" customHeight="1">
      <c r="C24" s="116"/>
      <c r="D24" s="108" t="s">
        <v>97</v>
      </c>
      <c r="E24" s="109"/>
      <c r="F24" s="21" t="s">
        <v>109</v>
      </c>
      <c r="G24" s="21" t="s">
        <v>109</v>
      </c>
      <c r="H24" s="18"/>
      <c r="I24" s="18"/>
      <c r="J24" s="18"/>
      <c r="N24" s="18">
        <f>J24</f>
        <v>0</v>
      </c>
    </row>
    <row r="25" spans="3:14" ht="19.5" customHeight="1">
      <c r="C25" s="116"/>
      <c r="D25" s="110"/>
      <c r="E25" s="111"/>
      <c r="F25" s="21" t="s">
        <v>109</v>
      </c>
      <c r="G25" s="21" t="s">
        <v>109</v>
      </c>
      <c r="H25" s="18"/>
      <c r="I25" s="18"/>
      <c r="J25" s="18"/>
      <c r="N25" s="18">
        <f>J25</f>
        <v>0</v>
      </c>
    </row>
    <row r="26" spans="3:14" ht="19.5" customHeight="1">
      <c r="C26" s="116"/>
      <c r="D26" s="112"/>
      <c r="E26" s="113"/>
      <c r="F26" s="21" t="s">
        <v>109</v>
      </c>
      <c r="G26" s="21" t="s">
        <v>109</v>
      </c>
      <c r="H26" s="18"/>
      <c r="I26" s="18"/>
      <c r="J26" s="18"/>
      <c r="N26" s="18">
        <f>J26</f>
        <v>0</v>
      </c>
    </row>
    <row r="27" spans="3:14" ht="19.5" customHeight="1">
      <c r="C27" s="116"/>
      <c r="D27" s="100" t="s">
        <v>123</v>
      </c>
      <c r="E27" s="101"/>
      <c r="F27" s="101"/>
      <c r="G27" s="12" t="s">
        <v>110</v>
      </c>
      <c r="H27" s="22" t="s">
        <v>110</v>
      </c>
      <c r="I27" s="18">
        <f>SUM(I12:I26)</f>
        <v>0</v>
      </c>
      <c r="J27" s="18">
        <f>SUM(J12:J26)</f>
        <v>0</v>
      </c>
      <c r="N27" s="18">
        <f>SUM(N12:N26)</f>
        <v>0</v>
      </c>
    </row>
    <row r="28" spans="3:14" ht="19.5" customHeight="1">
      <c r="C28" s="116"/>
      <c r="D28" s="120" t="s">
        <v>163</v>
      </c>
      <c r="E28" s="100" t="s">
        <v>156</v>
      </c>
      <c r="F28" s="102"/>
      <c r="G28" s="12" t="s">
        <v>88</v>
      </c>
      <c r="H28" s="23"/>
      <c r="I28" s="23"/>
      <c r="J28" s="23"/>
      <c r="N28" s="24"/>
    </row>
    <row r="29" spans="3:14" ht="19.5" customHeight="1">
      <c r="C29" s="117"/>
      <c r="D29" s="121"/>
      <c r="E29" s="100" t="s">
        <v>157</v>
      </c>
      <c r="F29" s="102"/>
      <c r="G29" s="21" t="s">
        <v>109</v>
      </c>
      <c r="H29" s="23"/>
      <c r="I29" s="23"/>
      <c r="J29" s="23"/>
      <c r="N29" s="24"/>
    </row>
    <row r="30" spans="3:14" ht="19.5" customHeight="1">
      <c r="C30" s="117"/>
      <c r="D30" s="122"/>
      <c r="E30" s="100" t="s">
        <v>139</v>
      </c>
      <c r="F30" s="102"/>
      <c r="G30" s="12" t="s">
        <v>150</v>
      </c>
      <c r="H30" s="22" t="s">
        <v>149</v>
      </c>
      <c r="I30" s="18">
        <f>SUM(I28:I29)</f>
        <v>0</v>
      </c>
      <c r="J30" s="18">
        <f>SUM(J28:J29)</f>
        <v>0</v>
      </c>
      <c r="N30" s="18">
        <f>SUM(N28:N29)</f>
        <v>0</v>
      </c>
    </row>
    <row r="31" spans="3:14" ht="19.5" customHeight="1">
      <c r="C31" s="117"/>
      <c r="D31" s="128" t="s">
        <v>140</v>
      </c>
      <c r="E31" s="128"/>
      <c r="F31" s="128"/>
      <c r="G31" s="12" t="s">
        <v>110</v>
      </c>
      <c r="H31" s="22" t="s">
        <v>110</v>
      </c>
      <c r="I31" s="18">
        <f>I27-I30</f>
        <v>0</v>
      </c>
      <c r="J31" s="18">
        <f>J27-J30</f>
        <v>0</v>
      </c>
      <c r="N31" s="18">
        <f>N27-N30</f>
        <v>0</v>
      </c>
    </row>
    <row r="32" spans="3:14" ht="33.75" customHeight="1">
      <c r="C32" s="116" t="s">
        <v>122</v>
      </c>
      <c r="D32" s="84" t="s">
        <v>89</v>
      </c>
      <c r="E32" s="84"/>
      <c r="F32" s="84"/>
      <c r="G32" s="12" t="s">
        <v>4</v>
      </c>
      <c r="H32" s="12" t="s">
        <v>90</v>
      </c>
      <c r="I32" s="81" t="s">
        <v>98</v>
      </c>
      <c r="J32" s="83"/>
      <c r="N32" s="24"/>
    </row>
    <row r="33" spans="3:14" ht="19.5" customHeight="1">
      <c r="C33" s="116"/>
      <c r="D33" s="79" t="s">
        <v>143</v>
      </c>
      <c r="E33" s="101"/>
      <c r="F33" s="102"/>
      <c r="G33" s="12" t="s">
        <v>111</v>
      </c>
      <c r="H33" s="23"/>
      <c r="I33" s="105">
        <f>IF($H33="","",ROUND($H33*'係数'!F62,0))</f>
      </c>
      <c r="J33" s="106"/>
      <c r="N33" s="18">
        <f aca="true" t="shared" si="1" ref="N33:N38">I33</f>
      </c>
    </row>
    <row r="34" spans="3:14" ht="19.5" customHeight="1">
      <c r="C34" s="116"/>
      <c r="D34" s="100" t="s">
        <v>200</v>
      </c>
      <c r="E34" s="101"/>
      <c r="F34" s="102"/>
      <c r="G34" s="12" t="s">
        <v>111</v>
      </c>
      <c r="H34" s="23"/>
      <c r="I34" s="105">
        <f>IF($H34="","",ROUND($H34*'係数'!F63,0))</f>
      </c>
      <c r="J34" s="106"/>
      <c r="N34" s="18">
        <f t="shared" si="1"/>
      </c>
    </row>
    <row r="35" spans="3:14" ht="19.5" customHeight="1">
      <c r="C35" s="116"/>
      <c r="D35" s="100" t="s">
        <v>112</v>
      </c>
      <c r="E35" s="101"/>
      <c r="F35" s="102"/>
      <c r="G35" s="12" t="s">
        <v>113</v>
      </c>
      <c r="H35" s="23"/>
      <c r="I35" s="105">
        <f>IF($H35="","",ROUND($H35*'係数'!F64,0))</f>
      </c>
      <c r="J35" s="106"/>
      <c r="N35" s="18">
        <f t="shared" si="1"/>
      </c>
    </row>
    <row r="36" spans="3:14" ht="19.5" customHeight="1">
      <c r="C36" s="116"/>
      <c r="D36" s="81" t="s">
        <v>114</v>
      </c>
      <c r="E36" s="82"/>
      <c r="F36" s="83"/>
      <c r="G36" s="12" t="s">
        <v>113</v>
      </c>
      <c r="H36" s="23"/>
      <c r="I36" s="105"/>
      <c r="J36" s="106"/>
      <c r="N36" s="18">
        <f t="shared" si="1"/>
        <v>0</v>
      </c>
    </row>
    <row r="37" spans="3:14" ht="19.5" customHeight="1">
      <c r="C37" s="116"/>
      <c r="D37" s="81" t="s">
        <v>115</v>
      </c>
      <c r="E37" s="82"/>
      <c r="F37" s="83"/>
      <c r="G37" s="12" t="s">
        <v>113</v>
      </c>
      <c r="H37" s="23"/>
      <c r="I37" s="105"/>
      <c r="J37" s="106"/>
      <c r="N37" s="18">
        <f t="shared" si="1"/>
        <v>0</v>
      </c>
    </row>
    <row r="38" spans="3:14" ht="19.5" customHeight="1">
      <c r="C38" s="116"/>
      <c r="D38" s="100" t="s">
        <v>116</v>
      </c>
      <c r="E38" s="101"/>
      <c r="F38" s="102"/>
      <c r="G38" s="12" t="s">
        <v>117</v>
      </c>
      <c r="H38" s="23"/>
      <c r="I38" s="105">
        <f>IF($H38="","",ROUND($H38*'係数'!F93,0))</f>
      </c>
      <c r="J38" s="106"/>
      <c r="N38" s="18">
        <f t="shared" si="1"/>
      </c>
    </row>
    <row r="39" spans="3:14" ht="19.5" customHeight="1">
      <c r="C39" s="116"/>
      <c r="D39" s="100" t="s">
        <v>198</v>
      </c>
      <c r="E39" s="101"/>
      <c r="F39" s="102"/>
      <c r="G39" s="12" t="s">
        <v>111</v>
      </c>
      <c r="H39" s="23"/>
      <c r="I39" s="118">
        <f>IF($H39="","",ROUND($H39*'係数'!F94,0))</f>
      </c>
      <c r="J39" s="119"/>
      <c r="N39" s="18"/>
    </row>
    <row r="40" spans="3:14" ht="19.5" customHeight="1">
      <c r="C40" s="116"/>
      <c r="D40" s="100" t="s">
        <v>151</v>
      </c>
      <c r="E40" s="101"/>
      <c r="F40" s="101"/>
      <c r="G40" s="12" t="s">
        <v>110</v>
      </c>
      <c r="H40" s="22" t="s">
        <v>110</v>
      </c>
      <c r="I40" s="105">
        <f>IF(SUM(I33:I39)=0,"",SUM(I33:I39))</f>
      </c>
      <c r="J40" s="106"/>
      <c r="N40" s="18">
        <f>SUM(N33:N38)</f>
        <v>0</v>
      </c>
    </row>
    <row r="41" spans="3:15" ht="19.5" customHeight="1" thickBot="1">
      <c r="C41" s="116"/>
      <c r="D41" s="84" t="s">
        <v>118</v>
      </c>
      <c r="E41" s="84"/>
      <c r="F41" s="84"/>
      <c r="G41" s="134"/>
      <c r="H41" s="135"/>
      <c r="I41" s="135"/>
      <c r="J41" s="136"/>
      <c r="N41" s="25"/>
      <c r="O41" s="19"/>
    </row>
    <row r="42" spans="3:14" ht="19.5" customHeight="1" thickBot="1">
      <c r="C42" s="131" t="s">
        <v>155</v>
      </c>
      <c r="D42" s="132"/>
      <c r="E42" s="132"/>
      <c r="F42" s="133"/>
      <c r="G42" s="26"/>
      <c r="H42" s="26"/>
      <c r="I42" s="26"/>
      <c r="J42" s="27">
        <f>SUM(J31,I40)</f>
        <v>0</v>
      </c>
      <c r="N42" s="28">
        <f>N31+N40</f>
        <v>0</v>
      </c>
    </row>
    <row r="43" spans="3:10" ht="14.25" customHeight="1">
      <c r="C43" s="1"/>
      <c r="D43" s="2" t="s">
        <v>9</v>
      </c>
      <c r="E43" s="130" t="s">
        <v>99</v>
      </c>
      <c r="F43" s="130"/>
      <c r="G43" s="130"/>
      <c r="H43" s="130"/>
      <c r="I43" s="130"/>
      <c r="J43" s="130"/>
    </row>
    <row r="44" spans="3:10" ht="24" customHeight="1">
      <c r="C44" s="1"/>
      <c r="D44" s="3" t="s">
        <v>119</v>
      </c>
      <c r="E44" s="130" t="s">
        <v>100</v>
      </c>
      <c r="F44" s="130"/>
      <c r="G44" s="130"/>
      <c r="H44" s="130"/>
      <c r="I44" s="130"/>
      <c r="J44" s="130"/>
    </row>
    <row r="45" spans="3:10" ht="14.25" customHeight="1">
      <c r="C45" s="1"/>
      <c r="D45" s="3" t="s">
        <v>153</v>
      </c>
      <c r="E45" s="127" t="s">
        <v>101</v>
      </c>
      <c r="F45" s="127"/>
      <c r="G45" s="127"/>
      <c r="H45" s="127"/>
      <c r="I45" s="127"/>
      <c r="J45" s="127"/>
    </row>
    <row r="46" spans="3:10" ht="14.25" customHeight="1">
      <c r="C46" s="1"/>
      <c r="D46" s="3" t="s">
        <v>124</v>
      </c>
      <c r="E46" s="127" t="s">
        <v>102</v>
      </c>
      <c r="F46" s="127"/>
      <c r="G46" s="127"/>
      <c r="H46" s="127"/>
      <c r="I46" s="127"/>
      <c r="J46" s="127"/>
    </row>
    <row r="47" spans="3:10" ht="14.25" customHeight="1">
      <c r="C47" s="1"/>
      <c r="D47" s="3" t="s">
        <v>125</v>
      </c>
      <c r="E47" s="127" t="s">
        <v>158</v>
      </c>
      <c r="F47" s="127"/>
      <c r="G47" s="127"/>
      <c r="H47" s="127"/>
      <c r="I47" s="127"/>
      <c r="J47" s="127"/>
    </row>
    <row r="48" spans="3:10" ht="24" customHeight="1">
      <c r="C48" s="1"/>
      <c r="D48" s="3" t="s">
        <v>154</v>
      </c>
      <c r="E48" s="130" t="s">
        <v>164</v>
      </c>
      <c r="F48" s="130"/>
      <c r="G48" s="130"/>
      <c r="H48" s="130"/>
      <c r="I48" s="130"/>
      <c r="J48" s="130"/>
    </row>
    <row r="49" spans="3:10" ht="24" customHeight="1">
      <c r="C49" s="1"/>
      <c r="D49" s="3" t="s">
        <v>138</v>
      </c>
      <c r="E49" s="130" t="s">
        <v>141</v>
      </c>
      <c r="F49" s="130"/>
      <c r="G49" s="130"/>
      <c r="H49" s="130"/>
      <c r="I49" s="130"/>
      <c r="J49" s="130"/>
    </row>
    <row r="50" spans="4:10" ht="36.75" customHeight="1">
      <c r="D50" s="3" t="s">
        <v>159</v>
      </c>
      <c r="E50" s="130" t="s">
        <v>165</v>
      </c>
      <c r="F50" s="130"/>
      <c r="G50" s="130"/>
      <c r="H50" s="130"/>
      <c r="I50" s="130"/>
      <c r="J50" s="130"/>
    </row>
    <row r="54" spans="3:21" s="1" customFormat="1" ht="13.5" customHeight="1">
      <c r="C54" s="10"/>
      <c r="D54" s="10"/>
      <c r="E54" s="10"/>
      <c r="F54" s="10"/>
      <c r="G54" s="10"/>
      <c r="H54" s="10"/>
      <c r="I54" s="10"/>
      <c r="J54" s="10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3:21" s="1" customFormat="1" ht="25.5" customHeight="1">
      <c r="C55" s="10"/>
      <c r="D55" s="10"/>
      <c r="E55" s="10"/>
      <c r="F55" s="10"/>
      <c r="G55" s="10"/>
      <c r="H55" s="10"/>
      <c r="I55" s="10"/>
      <c r="J55" s="10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3:21" s="1" customFormat="1" ht="59.25" customHeight="1">
      <c r="C56" s="10"/>
      <c r="D56" s="10"/>
      <c r="E56" s="10"/>
      <c r="F56" s="10"/>
      <c r="G56" s="10"/>
      <c r="H56" s="10"/>
      <c r="I56" s="10"/>
      <c r="J56" s="10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3:21" s="1" customFormat="1" ht="25.5" customHeight="1">
      <c r="C57" s="10"/>
      <c r="D57" s="10"/>
      <c r="E57" s="10"/>
      <c r="F57" s="10"/>
      <c r="G57" s="10"/>
      <c r="H57" s="10"/>
      <c r="I57" s="10"/>
      <c r="J57" s="1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3:21" s="1" customFormat="1" ht="13.5">
      <c r="C58" s="10"/>
      <c r="D58" s="10"/>
      <c r="E58" s="10"/>
      <c r="F58" s="10"/>
      <c r="G58" s="10"/>
      <c r="H58" s="10"/>
      <c r="I58" s="10"/>
      <c r="J58" s="1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3:21" s="1" customFormat="1" ht="13.5">
      <c r="C59" s="10"/>
      <c r="D59" s="10"/>
      <c r="E59" s="10"/>
      <c r="F59" s="10"/>
      <c r="G59" s="10"/>
      <c r="H59" s="10"/>
      <c r="I59" s="10"/>
      <c r="J59" s="1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3:21" s="1" customFormat="1" ht="13.5">
      <c r="C60" s="10"/>
      <c r="D60" s="10"/>
      <c r="E60" s="10"/>
      <c r="F60" s="10"/>
      <c r="G60" s="10"/>
      <c r="H60" s="10"/>
      <c r="I60" s="10"/>
      <c r="J60" s="1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ht="7.5" customHeight="1"/>
    <row r="62" ht="3.75" customHeight="1"/>
    <row r="106" ht="12.75">
      <c r="O106" s="29" t="s">
        <v>61</v>
      </c>
    </row>
    <row r="107" ht="12.75">
      <c r="O107" s="29" t="s">
        <v>62</v>
      </c>
    </row>
    <row r="108" ht="12.75">
      <c r="O108" s="29" t="s">
        <v>63</v>
      </c>
    </row>
    <row r="109" ht="12.75">
      <c r="O109" s="29" t="s">
        <v>64</v>
      </c>
    </row>
    <row r="110" ht="12.75">
      <c r="O110" s="29" t="s">
        <v>65</v>
      </c>
    </row>
    <row r="111" ht="12.75">
      <c r="O111" s="29" t="s">
        <v>66</v>
      </c>
    </row>
    <row r="112" ht="12.75">
      <c r="O112" s="29" t="s">
        <v>67</v>
      </c>
    </row>
    <row r="113" ht="12.75">
      <c r="O113" s="29" t="s">
        <v>68</v>
      </c>
    </row>
    <row r="114" ht="12.75">
      <c r="O114" s="29" t="s">
        <v>69</v>
      </c>
    </row>
    <row r="115" ht="12.75">
      <c r="O115" s="29" t="s">
        <v>70</v>
      </c>
    </row>
    <row r="116" ht="12.75">
      <c r="O116" s="29" t="s">
        <v>71</v>
      </c>
    </row>
    <row r="117" ht="12.75">
      <c r="O117" s="29" t="s">
        <v>72</v>
      </c>
    </row>
    <row r="118" ht="12.75">
      <c r="O118" s="29" t="s">
        <v>73</v>
      </c>
    </row>
    <row r="119" ht="12.75">
      <c r="O119" s="29" t="s">
        <v>74</v>
      </c>
    </row>
    <row r="120" ht="12.75">
      <c r="O120" s="29" t="s">
        <v>75</v>
      </c>
    </row>
    <row r="121" ht="12.75">
      <c r="O121" s="29" t="s">
        <v>76</v>
      </c>
    </row>
    <row r="122" ht="12.75">
      <c r="O122" s="29" t="s">
        <v>77</v>
      </c>
    </row>
    <row r="123" ht="12.75">
      <c r="O123" s="29" t="s">
        <v>78</v>
      </c>
    </row>
    <row r="124" ht="12.75">
      <c r="O124" s="29" t="s">
        <v>79</v>
      </c>
    </row>
    <row r="125" ht="12.75">
      <c r="O125" s="29" t="s">
        <v>80</v>
      </c>
    </row>
  </sheetData>
  <sheetProtection/>
  <mergeCells count="66">
    <mergeCell ref="G1:H1"/>
    <mergeCell ref="E50:J50"/>
    <mergeCell ref="E43:J43"/>
    <mergeCell ref="C42:F42"/>
    <mergeCell ref="G41:J41"/>
    <mergeCell ref="E44:J44"/>
    <mergeCell ref="E49:J49"/>
    <mergeCell ref="E45:J45"/>
    <mergeCell ref="E48:J48"/>
    <mergeCell ref="E47:J47"/>
    <mergeCell ref="E46:J46"/>
    <mergeCell ref="G8:H8"/>
    <mergeCell ref="I8:J8"/>
    <mergeCell ref="D31:F31"/>
    <mergeCell ref="D32:F32"/>
    <mergeCell ref="C32:C41"/>
    <mergeCell ref="D14:F14"/>
    <mergeCell ref="I33:J33"/>
    <mergeCell ref="D40:F40"/>
    <mergeCell ref="I40:J40"/>
    <mergeCell ref="D28:D30"/>
    <mergeCell ref="D33:F33"/>
    <mergeCell ref="D18:F18"/>
    <mergeCell ref="D27:F27"/>
    <mergeCell ref="D35:F35"/>
    <mergeCell ref="C8:F8"/>
    <mergeCell ref="D41:F41"/>
    <mergeCell ref="D13:F13"/>
    <mergeCell ref="C9:F9"/>
    <mergeCell ref="C11:C31"/>
    <mergeCell ref="E29:F29"/>
    <mergeCell ref="I37:J37"/>
    <mergeCell ref="I35:J35"/>
    <mergeCell ref="D38:F38"/>
    <mergeCell ref="D39:F39"/>
    <mergeCell ref="I39:J39"/>
    <mergeCell ref="D36:F36"/>
    <mergeCell ref="I38:J38"/>
    <mergeCell ref="I36:J36"/>
    <mergeCell ref="D37:F37"/>
    <mergeCell ref="D16:F16"/>
    <mergeCell ref="E28:F28"/>
    <mergeCell ref="D24:E26"/>
    <mergeCell ref="D19:F19"/>
    <mergeCell ref="D20:F20"/>
    <mergeCell ref="D17:F17"/>
    <mergeCell ref="C2:J2"/>
    <mergeCell ref="D34:F34"/>
    <mergeCell ref="I9:J9"/>
    <mergeCell ref="D15:F15"/>
    <mergeCell ref="D21:D23"/>
    <mergeCell ref="E21:E22"/>
    <mergeCell ref="C3:E3"/>
    <mergeCell ref="E30:F30"/>
    <mergeCell ref="I32:J32"/>
    <mergeCell ref="I34:J34"/>
    <mergeCell ref="F3:J3"/>
    <mergeCell ref="G9:H9"/>
    <mergeCell ref="C5:E5"/>
    <mergeCell ref="C10:J10"/>
    <mergeCell ref="D12:F12"/>
    <mergeCell ref="F6:J7"/>
    <mergeCell ref="C4:E4"/>
    <mergeCell ref="F4:J4"/>
    <mergeCell ref="D11:F11"/>
    <mergeCell ref="C6:E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view="pageBreakPreview" zoomScaleSheetLayoutView="100" zoomScalePageLayoutView="0" workbookViewId="0" topLeftCell="A1">
      <selection activeCell="I39" sqref="I39"/>
    </sheetView>
  </sheetViews>
  <sheetFormatPr defaultColWidth="9.00390625" defaultRowHeight="12.75"/>
  <cols>
    <col min="1" max="1" width="2.75390625" style="30" customWidth="1"/>
    <col min="2" max="3" width="13.75390625" style="30" customWidth="1"/>
    <col min="4" max="6" width="11.75390625" style="30" customWidth="1"/>
    <col min="7" max="7" width="14.75390625" style="30" customWidth="1"/>
    <col min="8" max="9" width="9.125" style="30" customWidth="1"/>
    <col min="10" max="10" width="14.125" style="30" bestFit="1" customWidth="1"/>
    <col min="11" max="11" width="18.75390625" style="30" bestFit="1" customWidth="1"/>
    <col min="12" max="12" width="8.75390625" style="30" customWidth="1"/>
    <col min="13" max="16384" width="9.125" style="30" customWidth="1"/>
  </cols>
  <sheetData>
    <row r="1" spans="2:7" ht="17.25">
      <c r="B1" s="168" t="s">
        <v>81</v>
      </c>
      <c r="C1" s="168"/>
      <c r="D1" s="168"/>
      <c r="E1" s="168"/>
      <c r="F1" s="168"/>
      <c r="G1" s="168"/>
    </row>
    <row r="2" spans="2:7" ht="14.25">
      <c r="B2" s="154" t="s">
        <v>82</v>
      </c>
      <c r="C2" s="154"/>
      <c r="D2" s="154"/>
      <c r="E2" s="154"/>
      <c r="F2" s="154"/>
      <c r="G2" s="154"/>
    </row>
    <row r="3" spans="2:7" ht="15" thickBot="1">
      <c r="B3" s="154" t="s">
        <v>10</v>
      </c>
      <c r="C3" s="154"/>
      <c r="D3" s="154"/>
      <c r="E3" s="154"/>
      <c r="F3" s="154"/>
      <c r="G3" s="154"/>
    </row>
    <row r="4" spans="2:7" ht="12.75">
      <c r="B4" s="139"/>
      <c r="C4" s="140"/>
      <c r="D4" s="140" t="s">
        <v>11</v>
      </c>
      <c r="E4" s="140"/>
      <c r="F4" s="140" t="s">
        <v>12</v>
      </c>
      <c r="G4" s="155"/>
    </row>
    <row r="5" spans="2:7" ht="12.75">
      <c r="B5" s="152"/>
      <c r="C5" s="153"/>
      <c r="D5" s="31" t="s">
        <v>13</v>
      </c>
      <c r="E5" s="31" t="s">
        <v>4</v>
      </c>
      <c r="F5" s="31" t="s">
        <v>13</v>
      </c>
      <c r="G5" s="32" t="s">
        <v>4</v>
      </c>
    </row>
    <row r="6" spans="2:12" ht="12.75" customHeight="1">
      <c r="B6" s="150" t="s">
        <v>28</v>
      </c>
      <c r="C6" s="157"/>
      <c r="D6" s="33">
        <v>29</v>
      </c>
      <c r="E6" s="34" t="s">
        <v>27</v>
      </c>
      <c r="F6" s="35">
        <v>0.0245</v>
      </c>
      <c r="G6" s="36" t="s">
        <v>16</v>
      </c>
      <c r="J6" s="37"/>
      <c r="K6" s="37"/>
      <c r="L6" s="37"/>
    </row>
    <row r="7" spans="2:12" ht="12.75" customHeight="1">
      <c r="B7" s="162" t="s">
        <v>26</v>
      </c>
      <c r="C7" s="163"/>
      <c r="D7" s="33">
        <v>25.7</v>
      </c>
      <c r="E7" s="34" t="s">
        <v>27</v>
      </c>
      <c r="F7" s="35">
        <v>0.0247</v>
      </c>
      <c r="G7" s="36" t="s">
        <v>16</v>
      </c>
      <c r="J7" s="37"/>
      <c r="K7" s="37"/>
      <c r="L7" s="37"/>
    </row>
    <row r="8" spans="2:12" ht="12.75" customHeight="1">
      <c r="B8" s="162" t="s">
        <v>30</v>
      </c>
      <c r="C8" s="163"/>
      <c r="D8" s="33">
        <v>26.9</v>
      </c>
      <c r="E8" s="34" t="s">
        <v>27</v>
      </c>
      <c r="F8" s="35">
        <v>0.0255</v>
      </c>
      <c r="G8" s="36" t="s">
        <v>16</v>
      </c>
      <c r="J8" s="37"/>
      <c r="K8" s="37"/>
      <c r="L8" s="37"/>
    </row>
    <row r="9" spans="2:12" ht="12.75">
      <c r="B9" s="162" t="s">
        <v>31</v>
      </c>
      <c r="C9" s="163"/>
      <c r="D9" s="33">
        <v>29.4</v>
      </c>
      <c r="E9" s="34" t="s">
        <v>27</v>
      </c>
      <c r="F9" s="35">
        <v>0.0294</v>
      </c>
      <c r="G9" s="36" t="s">
        <v>16</v>
      </c>
      <c r="J9" s="37"/>
      <c r="K9" s="37"/>
      <c r="L9" s="37"/>
    </row>
    <row r="10" spans="2:12" ht="12.75" customHeight="1">
      <c r="B10" s="150" t="s">
        <v>24</v>
      </c>
      <c r="C10" s="157"/>
      <c r="D10" s="33">
        <v>29.9</v>
      </c>
      <c r="E10" s="34" t="s">
        <v>27</v>
      </c>
      <c r="F10" s="35">
        <v>0.0254</v>
      </c>
      <c r="G10" s="36" t="s">
        <v>16</v>
      </c>
      <c r="J10" s="37"/>
      <c r="K10" s="37"/>
      <c r="L10" s="37"/>
    </row>
    <row r="11" spans="2:12" ht="12.75" customHeight="1">
      <c r="B11" s="162" t="s">
        <v>21</v>
      </c>
      <c r="C11" s="163"/>
      <c r="D11" s="33">
        <v>37.3</v>
      </c>
      <c r="E11" s="34" t="s">
        <v>27</v>
      </c>
      <c r="F11" s="35">
        <v>0.0209</v>
      </c>
      <c r="G11" s="36" t="s">
        <v>16</v>
      </c>
      <c r="J11" s="37"/>
      <c r="K11" s="37"/>
      <c r="L11" s="37"/>
    </row>
    <row r="12" spans="2:12" ht="12.75" customHeight="1">
      <c r="B12" s="162" t="s">
        <v>22</v>
      </c>
      <c r="C12" s="163"/>
      <c r="D12" s="33">
        <v>40.9</v>
      </c>
      <c r="E12" s="34" t="s">
        <v>27</v>
      </c>
      <c r="F12" s="35">
        <v>0.0208</v>
      </c>
      <c r="G12" s="36" t="s">
        <v>16</v>
      </c>
      <c r="J12" s="37"/>
      <c r="K12" s="37"/>
      <c r="L12" s="37"/>
    </row>
    <row r="13" spans="2:12" ht="12.75" customHeight="1">
      <c r="B13" s="162" t="s">
        <v>201</v>
      </c>
      <c r="C13" s="163"/>
      <c r="D13" s="33">
        <v>35.3</v>
      </c>
      <c r="E13" s="34" t="s">
        <v>15</v>
      </c>
      <c r="F13" s="35">
        <v>0.0184</v>
      </c>
      <c r="G13" s="36" t="s">
        <v>16</v>
      </c>
      <c r="J13" s="37"/>
      <c r="K13" s="37"/>
      <c r="L13" s="37"/>
    </row>
    <row r="14" spans="2:12" ht="12.75" customHeight="1">
      <c r="B14" s="150" t="s">
        <v>14</v>
      </c>
      <c r="C14" s="157"/>
      <c r="D14" s="33">
        <v>38.2</v>
      </c>
      <c r="E14" s="34" t="s">
        <v>15</v>
      </c>
      <c r="F14" s="35">
        <v>0.0187</v>
      </c>
      <c r="G14" s="36" t="s">
        <v>16</v>
      </c>
      <c r="J14" s="37"/>
      <c r="K14" s="37"/>
      <c r="L14" s="37"/>
    </row>
    <row r="15" spans="2:12" ht="12.75" customHeight="1">
      <c r="B15" s="166" t="s">
        <v>129</v>
      </c>
      <c r="C15" s="167"/>
      <c r="D15" s="38">
        <v>34.6</v>
      </c>
      <c r="E15" s="39" t="s">
        <v>130</v>
      </c>
      <c r="F15" s="40">
        <v>0.0183</v>
      </c>
      <c r="G15" s="41" t="s">
        <v>131</v>
      </c>
      <c r="J15" s="37"/>
      <c r="K15" s="37"/>
      <c r="L15" s="37"/>
    </row>
    <row r="16" spans="2:12" ht="12.75" customHeight="1">
      <c r="B16" s="166" t="s">
        <v>132</v>
      </c>
      <c r="C16" s="167"/>
      <c r="D16" s="38">
        <v>33.6</v>
      </c>
      <c r="E16" s="39" t="s">
        <v>130</v>
      </c>
      <c r="F16" s="40">
        <v>0.0182</v>
      </c>
      <c r="G16" s="41" t="s">
        <v>131</v>
      </c>
      <c r="J16" s="37"/>
      <c r="K16" s="37"/>
      <c r="L16" s="37"/>
    </row>
    <row r="17" spans="2:12" ht="12.75" customHeight="1">
      <c r="B17" s="162" t="s">
        <v>19</v>
      </c>
      <c r="C17" s="163"/>
      <c r="D17" s="33">
        <v>36.7</v>
      </c>
      <c r="E17" s="34" t="s">
        <v>15</v>
      </c>
      <c r="F17" s="35">
        <v>0.0183</v>
      </c>
      <c r="G17" s="36" t="s">
        <v>16</v>
      </c>
      <c r="J17" s="37"/>
      <c r="K17" s="37"/>
      <c r="L17" s="37"/>
    </row>
    <row r="18" spans="2:12" ht="12.75" customHeight="1">
      <c r="B18" s="162" t="s">
        <v>126</v>
      </c>
      <c r="C18" s="163"/>
      <c r="D18" s="33">
        <v>36.7</v>
      </c>
      <c r="E18" s="34" t="s">
        <v>127</v>
      </c>
      <c r="F18" s="35">
        <v>0.0185</v>
      </c>
      <c r="G18" s="36" t="s">
        <v>128</v>
      </c>
      <c r="J18" s="37"/>
      <c r="K18" s="37"/>
      <c r="L18" s="37"/>
    </row>
    <row r="19" spans="2:12" ht="12.75" customHeight="1">
      <c r="B19" s="162" t="s">
        <v>133</v>
      </c>
      <c r="C19" s="163"/>
      <c r="D19" s="33">
        <v>37.7</v>
      </c>
      <c r="E19" s="34" t="s">
        <v>127</v>
      </c>
      <c r="F19" s="35">
        <v>0.0187</v>
      </c>
      <c r="G19" s="36" t="s">
        <v>128</v>
      </c>
      <c r="J19" s="37"/>
      <c r="K19" s="37"/>
      <c r="L19" s="37"/>
    </row>
    <row r="20" spans="2:12" ht="12.75" customHeight="1">
      <c r="B20" s="162" t="s">
        <v>134</v>
      </c>
      <c r="C20" s="163"/>
      <c r="D20" s="33">
        <v>39.1</v>
      </c>
      <c r="E20" s="34" t="s">
        <v>127</v>
      </c>
      <c r="F20" s="35">
        <v>0.0189</v>
      </c>
      <c r="G20" s="36" t="s">
        <v>128</v>
      </c>
      <c r="J20" s="37"/>
      <c r="K20" s="37"/>
      <c r="L20" s="37"/>
    </row>
    <row r="21" spans="2:12" ht="12.75" customHeight="1">
      <c r="B21" s="150" t="s">
        <v>17</v>
      </c>
      <c r="C21" s="157"/>
      <c r="D21" s="33">
        <v>41.9</v>
      </c>
      <c r="E21" s="34" t="s">
        <v>15</v>
      </c>
      <c r="F21" s="35">
        <v>0.0195</v>
      </c>
      <c r="G21" s="36" t="s">
        <v>16</v>
      </c>
      <c r="J21" s="37"/>
      <c r="K21" s="37"/>
      <c r="L21" s="37"/>
    </row>
    <row r="22" spans="2:12" ht="12.75" customHeight="1">
      <c r="B22" s="150" t="s">
        <v>18</v>
      </c>
      <c r="C22" s="157"/>
      <c r="D22" s="33">
        <v>41.9</v>
      </c>
      <c r="E22" s="34" t="s">
        <v>15</v>
      </c>
      <c r="F22" s="35">
        <v>0.0195</v>
      </c>
      <c r="G22" s="36" t="s">
        <v>16</v>
      </c>
      <c r="J22" s="37"/>
      <c r="K22" s="37"/>
      <c r="L22" s="37"/>
    </row>
    <row r="23" spans="2:12" ht="12.75" customHeight="1">
      <c r="B23" s="150" t="s">
        <v>202</v>
      </c>
      <c r="C23" s="157"/>
      <c r="D23" s="33">
        <v>50.8</v>
      </c>
      <c r="E23" s="34" t="s">
        <v>27</v>
      </c>
      <c r="F23" s="35">
        <v>0.0161</v>
      </c>
      <c r="G23" s="36" t="s">
        <v>16</v>
      </c>
      <c r="J23" s="37"/>
      <c r="K23" s="37"/>
      <c r="L23" s="37"/>
    </row>
    <row r="24" spans="2:12" ht="12.75" customHeight="1">
      <c r="B24" s="150" t="s">
        <v>25</v>
      </c>
      <c r="C24" s="157"/>
      <c r="D24" s="33">
        <v>44.9</v>
      </c>
      <c r="E24" s="34" t="s">
        <v>144</v>
      </c>
      <c r="F24" s="35">
        <v>0.0142</v>
      </c>
      <c r="G24" s="36" t="s">
        <v>16</v>
      </c>
      <c r="J24" s="37"/>
      <c r="K24" s="37"/>
      <c r="L24" s="37"/>
    </row>
    <row r="25" spans="2:12" ht="12.75" customHeight="1">
      <c r="B25" s="150" t="s">
        <v>203</v>
      </c>
      <c r="C25" s="157"/>
      <c r="D25" s="33">
        <v>54.6</v>
      </c>
      <c r="E25" s="34" t="s">
        <v>27</v>
      </c>
      <c r="F25" s="35">
        <v>0.0135</v>
      </c>
      <c r="G25" s="36" t="s">
        <v>16</v>
      </c>
      <c r="J25" s="37"/>
      <c r="K25" s="37"/>
      <c r="L25" s="37"/>
    </row>
    <row r="26" spans="2:12" ht="12.75" customHeight="1">
      <c r="B26" s="150" t="s">
        <v>23</v>
      </c>
      <c r="C26" s="157"/>
      <c r="D26" s="33">
        <v>43.5</v>
      </c>
      <c r="E26" s="34" t="s">
        <v>144</v>
      </c>
      <c r="F26" s="35">
        <v>0.0139</v>
      </c>
      <c r="G26" s="36" t="s">
        <v>16</v>
      </c>
      <c r="J26" s="37"/>
      <c r="K26" s="37"/>
      <c r="L26" s="37"/>
    </row>
    <row r="27" spans="2:12" ht="12.75" customHeight="1">
      <c r="B27" s="150" t="s">
        <v>20</v>
      </c>
      <c r="C27" s="157"/>
      <c r="D27" s="33">
        <v>21.1</v>
      </c>
      <c r="E27" s="34" t="s">
        <v>144</v>
      </c>
      <c r="F27" s="35">
        <v>0.011</v>
      </c>
      <c r="G27" s="36" t="s">
        <v>16</v>
      </c>
      <c r="J27" s="37"/>
      <c r="K27" s="37"/>
      <c r="L27" s="37"/>
    </row>
    <row r="28" spans="2:12" ht="12.75" customHeight="1">
      <c r="B28" s="150" t="s">
        <v>29</v>
      </c>
      <c r="C28" s="157"/>
      <c r="D28" s="42">
        <v>3.41</v>
      </c>
      <c r="E28" s="34" t="s">
        <v>144</v>
      </c>
      <c r="F28" s="35">
        <v>0.0263</v>
      </c>
      <c r="G28" s="36" t="s">
        <v>16</v>
      </c>
      <c r="J28" s="37"/>
      <c r="K28" s="37"/>
      <c r="L28" s="37"/>
    </row>
    <row r="29" spans="2:12" ht="12.75" customHeight="1">
      <c r="B29" s="150" t="s">
        <v>32</v>
      </c>
      <c r="C29" s="157"/>
      <c r="D29" s="42">
        <v>8.41</v>
      </c>
      <c r="E29" s="34" t="s">
        <v>144</v>
      </c>
      <c r="F29" s="35">
        <v>0.0384</v>
      </c>
      <c r="G29" s="36" t="s">
        <v>16</v>
      </c>
      <c r="J29" s="37"/>
      <c r="K29" s="37"/>
      <c r="L29" s="37"/>
    </row>
    <row r="30" spans="2:12" ht="13.5" thickBot="1">
      <c r="B30" s="164" t="s">
        <v>152</v>
      </c>
      <c r="C30" s="165"/>
      <c r="D30" s="44">
        <v>46</v>
      </c>
      <c r="E30" s="45" t="s">
        <v>145</v>
      </c>
      <c r="F30" s="46">
        <v>0.0136</v>
      </c>
      <c r="G30" s="47" t="s">
        <v>167</v>
      </c>
      <c r="J30" s="37"/>
      <c r="K30" s="37"/>
      <c r="L30" s="37"/>
    </row>
    <row r="31" spans="2:12" ht="12.75">
      <c r="B31" s="48"/>
      <c r="C31" s="48"/>
      <c r="D31" s="49"/>
      <c r="E31" s="50"/>
      <c r="F31" s="51"/>
      <c r="G31" s="50"/>
      <c r="J31" s="37"/>
      <c r="K31" s="37"/>
      <c r="L31" s="37"/>
    </row>
    <row r="32" spans="1:12" ht="12.75">
      <c r="A32" s="37"/>
      <c r="B32" s="48"/>
      <c r="C32" s="48"/>
      <c r="H32" s="37"/>
      <c r="J32" s="37"/>
      <c r="K32" s="37"/>
      <c r="L32" s="37"/>
    </row>
    <row r="33" spans="1:12" ht="15" thickBot="1">
      <c r="A33" s="37"/>
      <c r="B33" s="154" t="s">
        <v>33</v>
      </c>
      <c r="C33" s="154"/>
      <c r="D33" s="154"/>
      <c r="E33" s="154"/>
      <c r="F33" s="154"/>
      <c r="G33" s="154"/>
      <c r="H33" s="37"/>
      <c r="J33" s="37"/>
      <c r="K33" s="37"/>
      <c r="L33" s="37"/>
    </row>
    <row r="34" spans="1:12" ht="12.75">
      <c r="A34" s="37"/>
      <c r="B34" s="139"/>
      <c r="C34" s="140"/>
      <c r="D34" s="140" t="s">
        <v>11</v>
      </c>
      <c r="E34" s="140"/>
      <c r="F34" s="140" t="s">
        <v>12</v>
      </c>
      <c r="G34" s="155"/>
      <c r="H34" s="37"/>
      <c r="J34" s="37"/>
      <c r="K34" s="37"/>
      <c r="L34" s="37"/>
    </row>
    <row r="35" spans="1:12" ht="12.75">
      <c r="A35" s="37"/>
      <c r="B35" s="152"/>
      <c r="C35" s="153"/>
      <c r="D35" s="31" t="s">
        <v>13</v>
      </c>
      <c r="E35" s="31" t="s">
        <v>4</v>
      </c>
      <c r="F35" s="31" t="s">
        <v>13</v>
      </c>
      <c r="G35" s="32" t="s">
        <v>4</v>
      </c>
      <c r="H35" s="37"/>
      <c r="J35" s="37"/>
      <c r="K35" s="37"/>
      <c r="L35" s="37"/>
    </row>
    <row r="36" spans="2:12" ht="12.75">
      <c r="B36" s="150" t="s">
        <v>34</v>
      </c>
      <c r="C36" s="157"/>
      <c r="D36" s="52">
        <v>1.02</v>
      </c>
      <c r="E36" s="34" t="s">
        <v>35</v>
      </c>
      <c r="F36" s="53">
        <v>0.06</v>
      </c>
      <c r="G36" s="36" t="s">
        <v>146</v>
      </c>
      <c r="J36" s="37"/>
      <c r="K36" s="37"/>
      <c r="L36" s="37"/>
    </row>
    <row r="37" spans="2:12" ht="13.5" thickBot="1">
      <c r="B37" s="158" t="s">
        <v>36</v>
      </c>
      <c r="C37" s="159"/>
      <c r="D37" s="54">
        <v>1.36</v>
      </c>
      <c r="E37" s="45" t="s">
        <v>35</v>
      </c>
      <c r="F37" s="55">
        <v>0.057</v>
      </c>
      <c r="G37" s="47" t="s">
        <v>146</v>
      </c>
      <c r="J37" s="37"/>
      <c r="K37" s="37"/>
      <c r="L37" s="37"/>
    </row>
    <row r="38" spans="10:12" ht="12.75">
      <c r="J38" s="37"/>
      <c r="K38" s="37"/>
      <c r="L38" s="37"/>
    </row>
    <row r="39" spans="2:12" ht="15" thickBot="1">
      <c r="B39" s="154" t="s">
        <v>37</v>
      </c>
      <c r="C39" s="154"/>
      <c r="D39" s="154"/>
      <c r="E39" s="154"/>
      <c r="F39" s="154"/>
      <c r="G39" s="154"/>
      <c r="J39" s="37"/>
      <c r="K39" s="37"/>
      <c r="L39" s="37"/>
    </row>
    <row r="40" spans="2:7" ht="12.75">
      <c r="B40" s="139"/>
      <c r="C40" s="140"/>
      <c r="D40" s="140" t="s">
        <v>11</v>
      </c>
      <c r="E40" s="140"/>
      <c r="F40" s="140" t="s">
        <v>12</v>
      </c>
      <c r="G40" s="155"/>
    </row>
    <row r="41" spans="2:7" ht="12.75">
      <c r="B41" s="152"/>
      <c r="C41" s="153"/>
      <c r="D41" s="31" t="s">
        <v>13</v>
      </c>
      <c r="E41" s="31" t="s">
        <v>4</v>
      </c>
      <c r="F41" s="31" t="s">
        <v>13</v>
      </c>
      <c r="G41" s="32" t="s">
        <v>4</v>
      </c>
    </row>
    <row r="42" spans="2:8" ht="12.75">
      <c r="B42" s="160" t="s">
        <v>135</v>
      </c>
      <c r="C42" s="29" t="s">
        <v>38</v>
      </c>
      <c r="D42" s="23">
        <v>9970</v>
      </c>
      <c r="E42" s="12" t="s">
        <v>39</v>
      </c>
      <c r="F42" s="74">
        <v>0.484</v>
      </c>
      <c r="G42" s="56" t="s">
        <v>147</v>
      </c>
      <c r="H42" s="73" t="s">
        <v>206</v>
      </c>
    </row>
    <row r="43" spans="2:8" ht="12.75">
      <c r="B43" s="161"/>
      <c r="C43" s="57" t="s">
        <v>40</v>
      </c>
      <c r="D43" s="58">
        <v>9280</v>
      </c>
      <c r="E43" s="59" t="s">
        <v>83</v>
      </c>
      <c r="F43" s="74">
        <v>0.484</v>
      </c>
      <c r="G43" s="56" t="s">
        <v>147</v>
      </c>
      <c r="H43" s="73" t="s">
        <v>206</v>
      </c>
    </row>
    <row r="44" spans="2:7" ht="13.5" thickBot="1">
      <c r="B44" s="60" t="s">
        <v>142</v>
      </c>
      <c r="C44" s="61"/>
      <c r="D44" s="62">
        <v>9760</v>
      </c>
      <c r="E44" s="43" t="s">
        <v>83</v>
      </c>
      <c r="F44" s="55"/>
      <c r="G44" s="63" t="s">
        <v>147</v>
      </c>
    </row>
    <row r="45" spans="6:8" ht="12.75">
      <c r="F45" s="8"/>
      <c r="G45" s="75" t="s">
        <v>209</v>
      </c>
      <c r="H45" s="37"/>
    </row>
    <row r="46" spans="6:8" ht="12.75">
      <c r="F46" s="77"/>
      <c r="G46" s="76"/>
      <c r="H46" s="37"/>
    </row>
    <row r="47" spans="2:7" ht="15" thickBot="1">
      <c r="B47" s="154" t="s">
        <v>41</v>
      </c>
      <c r="C47" s="154"/>
      <c r="D47" s="154"/>
      <c r="E47" s="154"/>
      <c r="F47" s="154"/>
      <c r="G47" s="154"/>
    </row>
    <row r="48" spans="2:6" ht="12.75" customHeight="1">
      <c r="B48" s="139"/>
      <c r="C48" s="140"/>
      <c r="D48" s="140" t="s">
        <v>12</v>
      </c>
      <c r="E48" s="140"/>
      <c r="F48" s="155" t="s">
        <v>42</v>
      </c>
    </row>
    <row r="49" spans="2:6" ht="12.75" customHeight="1">
      <c r="B49" s="152"/>
      <c r="C49" s="153"/>
      <c r="D49" s="31" t="s">
        <v>13</v>
      </c>
      <c r="E49" s="31" t="s">
        <v>4</v>
      </c>
      <c r="F49" s="156"/>
    </row>
    <row r="50" spans="2:6" ht="12.75">
      <c r="B50" s="147" t="s">
        <v>43</v>
      </c>
      <c r="C50" s="148"/>
      <c r="D50" s="64">
        <v>2.92</v>
      </c>
      <c r="E50" s="59" t="s">
        <v>204</v>
      </c>
      <c r="F50" s="65" t="s">
        <v>44</v>
      </c>
    </row>
    <row r="51" spans="2:6" ht="12.75">
      <c r="B51" s="149" t="s">
        <v>45</v>
      </c>
      <c r="C51" s="137"/>
      <c r="D51" s="64">
        <v>2.29</v>
      </c>
      <c r="E51" s="59" t="s">
        <v>205</v>
      </c>
      <c r="F51" s="65" t="s">
        <v>46</v>
      </c>
    </row>
    <row r="52" spans="2:6" ht="12.75">
      <c r="B52" s="149" t="s">
        <v>47</v>
      </c>
      <c r="C52" s="137"/>
      <c r="D52" s="64">
        <v>1.72</v>
      </c>
      <c r="E52" s="59" t="s">
        <v>205</v>
      </c>
      <c r="F52" s="65" t="s">
        <v>46</v>
      </c>
    </row>
    <row r="53" spans="2:6" ht="12.75">
      <c r="B53" s="149" t="s">
        <v>48</v>
      </c>
      <c r="C53" s="59" t="s">
        <v>49</v>
      </c>
      <c r="D53" s="64">
        <v>2.55</v>
      </c>
      <c r="E53" s="59" t="s">
        <v>205</v>
      </c>
      <c r="F53" s="65" t="s">
        <v>44</v>
      </c>
    </row>
    <row r="54" spans="2:6" ht="12.75">
      <c r="B54" s="149"/>
      <c r="C54" s="59" t="s">
        <v>50</v>
      </c>
      <c r="D54" s="64">
        <v>2.77</v>
      </c>
      <c r="E54" s="59" t="s">
        <v>205</v>
      </c>
      <c r="F54" s="65" t="s">
        <v>46</v>
      </c>
    </row>
    <row r="55" spans="2:6" ht="12.75">
      <c r="B55" s="150" t="s">
        <v>51</v>
      </c>
      <c r="C55" s="59" t="s">
        <v>52</v>
      </c>
      <c r="D55" s="64">
        <v>1.57</v>
      </c>
      <c r="E55" s="59" t="s">
        <v>205</v>
      </c>
      <c r="F55" s="65" t="s">
        <v>44</v>
      </c>
    </row>
    <row r="56" spans="2:6" ht="13.5" thickBot="1">
      <c r="B56" s="151"/>
      <c r="C56" s="43" t="s">
        <v>53</v>
      </c>
      <c r="D56" s="66">
        <v>0.775</v>
      </c>
      <c r="E56" s="43" t="s">
        <v>205</v>
      </c>
      <c r="F56" s="67" t="s">
        <v>44</v>
      </c>
    </row>
    <row r="59" spans="2:6" ht="14.25">
      <c r="B59" s="138" t="s">
        <v>54</v>
      </c>
      <c r="C59" s="138"/>
      <c r="D59" s="138"/>
      <c r="E59" s="138"/>
      <c r="F59" s="138"/>
    </row>
    <row r="60" ht="13.5" thickBot="1"/>
    <row r="61" spans="2:6" ht="12.75">
      <c r="B61" s="139"/>
      <c r="C61" s="140"/>
      <c r="D61" s="140"/>
      <c r="E61" s="140"/>
      <c r="F61" s="68" t="s">
        <v>55</v>
      </c>
    </row>
    <row r="62" spans="2:6" ht="12.75">
      <c r="B62" s="141" t="s">
        <v>56</v>
      </c>
      <c r="C62" s="142"/>
      <c r="D62" s="142"/>
      <c r="E62" s="142"/>
      <c r="F62" s="9">
        <v>1</v>
      </c>
    </row>
    <row r="63" spans="2:6" ht="12.75">
      <c r="B63" s="141" t="s">
        <v>57</v>
      </c>
      <c r="C63" s="142"/>
      <c r="D63" s="142"/>
      <c r="E63" s="142"/>
      <c r="F63" s="9">
        <v>25</v>
      </c>
    </row>
    <row r="64" spans="2:6" ht="12.75">
      <c r="B64" s="141" t="s">
        <v>58</v>
      </c>
      <c r="C64" s="142"/>
      <c r="D64" s="142"/>
      <c r="E64" s="142"/>
      <c r="F64" s="9">
        <v>298</v>
      </c>
    </row>
    <row r="65" spans="2:10" ht="12.75" customHeight="1">
      <c r="B65" s="143" t="s">
        <v>59</v>
      </c>
      <c r="C65" s="95"/>
      <c r="D65" s="137" t="s">
        <v>169</v>
      </c>
      <c r="E65" s="137" t="s">
        <v>169</v>
      </c>
      <c r="F65" s="9">
        <v>14800</v>
      </c>
      <c r="J65" s="69"/>
    </row>
    <row r="66" spans="2:6" ht="12.75">
      <c r="B66" s="144"/>
      <c r="C66" s="145"/>
      <c r="D66" s="137" t="s">
        <v>170</v>
      </c>
      <c r="E66" s="137" t="s">
        <v>170</v>
      </c>
      <c r="F66" s="9">
        <v>675</v>
      </c>
    </row>
    <row r="67" spans="2:6" ht="12.75">
      <c r="B67" s="144"/>
      <c r="C67" s="145"/>
      <c r="D67" s="137" t="s">
        <v>171</v>
      </c>
      <c r="E67" s="137" t="s">
        <v>171</v>
      </c>
      <c r="F67" s="9">
        <v>92</v>
      </c>
    </row>
    <row r="68" spans="2:10" ht="12.75">
      <c r="B68" s="144"/>
      <c r="C68" s="145"/>
      <c r="D68" s="137" t="s">
        <v>172</v>
      </c>
      <c r="E68" s="137" t="s">
        <v>172</v>
      </c>
      <c r="F68" s="9">
        <v>1640</v>
      </c>
      <c r="J68" s="69"/>
    </row>
    <row r="69" spans="2:10" ht="12.75">
      <c r="B69" s="144"/>
      <c r="C69" s="145"/>
      <c r="D69" s="137" t="s">
        <v>173</v>
      </c>
      <c r="E69" s="137" t="s">
        <v>173</v>
      </c>
      <c r="F69" s="9">
        <v>3500</v>
      </c>
      <c r="J69" s="69"/>
    </row>
    <row r="70" spans="2:10" ht="12.75">
      <c r="B70" s="144"/>
      <c r="C70" s="145"/>
      <c r="D70" s="137" t="s">
        <v>174</v>
      </c>
      <c r="E70" s="137" t="s">
        <v>174</v>
      </c>
      <c r="F70" s="9">
        <v>1100</v>
      </c>
      <c r="J70" s="69"/>
    </row>
    <row r="71" spans="2:10" ht="12.75">
      <c r="B71" s="144"/>
      <c r="C71" s="145"/>
      <c r="D71" s="137" t="s">
        <v>175</v>
      </c>
      <c r="E71" s="137" t="s">
        <v>175</v>
      </c>
      <c r="F71" s="9">
        <v>1430</v>
      </c>
      <c r="J71" s="69"/>
    </row>
    <row r="72" spans="2:6" ht="12.75">
      <c r="B72" s="144"/>
      <c r="C72" s="145"/>
      <c r="D72" s="137" t="s">
        <v>176</v>
      </c>
      <c r="E72" s="137" t="s">
        <v>176</v>
      </c>
      <c r="F72" s="9">
        <v>353</v>
      </c>
    </row>
    <row r="73" spans="2:10" ht="12.75">
      <c r="B73" s="144"/>
      <c r="C73" s="145"/>
      <c r="D73" s="137" t="s">
        <v>177</v>
      </c>
      <c r="E73" s="137" t="s">
        <v>177</v>
      </c>
      <c r="F73" s="9">
        <v>4470</v>
      </c>
      <c r="J73" s="69"/>
    </row>
    <row r="74" spans="2:6" ht="12.75">
      <c r="B74" s="144"/>
      <c r="C74" s="145"/>
      <c r="D74" s="137" t="s">
        <v>178</v>
      </c>
      <c r="E74" s="137" t="s">
        <v>178</v>
      </c>
      <c r="F74" s="9">
        <v>53</v>
      </c>
    </row>
    <row r="75" spans="2:6" ht="12.75">
      <c r="B75" s="144"/>
      <c r="C75" s="145"/>
      <c r="D75" s="137" t="s">
        <v>179</v>
      </c>
      <c r="E75" s="137" t="s">
        <v>179</v>
      </c>
      <c r="F75" s="9">
        <v>124</v>
      </c>
    </row>
    <row r="76" spans="2:6" ht="12.75">
      <c r="B76" s="144"/>
      <c r="C76" s="145"/>
      <c r="D76" s="137" t="s">
        <v>180</v>
      </c>
      <c r="E76" s="137" t="s">
        <v>180</v>
      </c>
      <c r="F76" s="9">
        <v>12</v>
      </c>
    </row>
    <row r="77" spans="2:10" ht="12.75">
      <c r="B77" s="144"/>
      <c r="C77" s="145"/>
      <c r="D77" s="137" t="s">
        <v>181</v>
      </c>
      <c r="E77" s="137" t="s">
        <v>181</v>
      </c>
      <c r="F77" s="9">
        <v>3220</v>
      </c>
      <c r="J77" s="69"/>
    </row>
    <row r="78" spans="2:10" ht="12.75">
      <c r="B78" s="144"/>
      <c r="C78" s="145"/>
      <c r="D78" s="137" t="s">
        <v>182</v>
      </c>
      <c r="E78" s="137" t="s">
        <v>182</v>
      </c>
      <c r="F78" s="9">
        <v>1340</v>
      </c>
      <c r="J78" s="69"/>
    </row>
    <row r="79" spans="2:10" ht="12.75">
      <c r="B79" s="144"/>
      <c r="C79" s="145"/>
      <c r="D79" s="137" t="s">
        <v>183</v>
      </c>
      <c r="E79" s="137" t="s">
        <v>183</v>
      </c>
      <c r="F79" s="9">
        <v>1370</v>
      </c>
      <c r="J79" s="69"/>
    </row>
    <row r="80" spans="2:10" ht="12.75">
      <c r="B80" s="144"/>
      <c r="C80" s="145"/>
      <c r="D80" s="137" t="s">
        <v>184</v>
      </c>
      <c r="E80" s="137" t="s">
        <v>184</v>
      </c>
      <c r="F80" s="9">
        <v>9810</v>
      </c>
      <c r="J80" s="69"/>
    </row>
    <row r="81" spans="2:6" ht="12.75">
      <c r="B81" s="144"/>
      <c r="C81" s="145"/>
      <c r="D81" s="137" t="s">
        <v>185</v>
      </c>
      <c r="E81" s="137" t="s">
        <v>185</v>
      </c>
      <c r="F81" s="9">
        <v>693</v>
      </c>
    </row>
    <row r="82" spans="2:10" ht="12.75">
      <c r="B82" s="144"/>
      <c r="C82" s="145"/>
      <c r="D82" s="137" t="s">
        <v>186</v>
      </c>
      <c r="E82" s="137" t="s">
        <v>186</v>
      </c>
      <c r="F82" s="9">
        <v>1030</v>
      </c>
      <c r="J82" s="69"/>
    </row>
    <row r="83" spans="2:6" ht="12.75">
      <c r="B83" s="146"/>
      <c r="C83" s="98"/>
      <c r="D83" s="137" t="s">
        <v>187</v>
      </c>
      <c r="E83" s="137" t="s">
        <v>187</v>
      </c>
      <c r="F83" s="9">
        <v>794</v>
      </c>
    </row>
    <row r="84" spans="2:10" ht="12.75" customHeight="1">
      <c r="B84" s="143" t="s">
        <v>84</v>
      </c>
      <c r="C84" s="95"/>
      <c r="D84" s="137" t="s">
        <v>188</v>
      </c>
      <c r="E84" s="137" t="s">
        <v>188</v>
      </c>
      <c r="F84" s="9">
        <v>7390</v>
      </c>
      <c r="J84" s="69"/>
    </row>
    <row r="85" spans="2:10" ht="12.75">
      <c r="B85" s="144"/>
      <c r="C85" s="145"/>
      <c r="D85" s="137" t="s">
        <v>189</v>
      </c>
      <c r="E85" s="137" t="s">
        <v>189</v>
      </c>
      <c r="F85" s="9">
        <v>12200</v>
      </c>
      <c r="J85" s="69"/>
    </row>
    <row r="86" spans="2:10" ht="12.75">
      <c r="B86" s="144"/>
      <c r="C86" s="145"/>
      <c r="D86" s="137" t="s">
        <v>190</v>
      </c>
      <c r="E86" s="137" t="s">
        <v>190</v>
      </c>
      <c r="F86" s="9">
        <v>8830</v>
      </c>
      <c r="J86" s="69"/>
    </row>
    <row r="87" spans="2:10" ht="12.75">
      <c r="B87" s="144"/>
      <c r="C87" s="145"/>
      <c r="D87" s="137" t="s">
        <v>191</v>
      </c>
      <c r="E87" s="137" t="s">
        <v>191</v>
      </c>
      <c r="F87" s="9">
        <v>8860</v>
      </c>
      <c r="J87" s="69"/>
    </row>
    <row r="88" spans="2:10" ht="12.75">
      <c r="B88" s="144"/>
      <c r="C88" s="145"/>
      <c r="D88" s="137" t="s">
        <v>192</v>
      </c>
      <c r="E88" s="137" t="s">
        <v>192</v>
      </c>
      <c r="F88" s="9">
        <v>10300</v>
      </c>
      <c r="J88" s="69"/>
    </row>
    <row r="89" spans="2:10" ht="12.75">
      <c r="B89" s="144"/>
      <c r="C89" s="145"/>
      <c r="D89" s="137" t="s">
        <v>193</v>
      </c>
      <c r="E89" s="137" t="s">
        <v>193</v>
      </c>
      <c r="F89" s="9">
        <v>9160</v>
      </c>
      <c r="J89" s="69"/>
    </row>
    <row r="90" spans="2:10" ht="12.75">
      <c r="B90" s="144"/>
      <c r="C90" s="145"/>
      <c r="D90" s="137" t="s">
        <v>194</v>
      </c>
      <c r="E90" s="137" t="s">
        <v>194</v>
      </c>
      <c r="F90" s="9">
        <v>9300</v>
      </c>
      <c r="J90" s="69"/>
    </row>
    <row r="91" spans="2:10" ht="12.75">
      <c r="B91" s="144"/>
      <c r="C91" s="145"/>
      <c r="D91" s="137" t="s">
        <v>195</v>
      </c>
      <c r="E91" s="137" t="s">
        <v>195</v>
      </c>
      <c r="F91" s="9">
        <v>7500</v>
      </c>
      <c r="J91" s="69"/>
    </row>
    <row r="92" spans="2:10" ht="12.75">
      <c r="B92" s="146"/>
      <c r="C92" s="98"/>
      <c r="D92" s="137" t="s">
        <v>196</v>
      </c>
      <c r="E92" s="137" t="s">
        <v>196</v>
      </c>
      <c r="F92" s="9">
        <v>17340</v>
      </c>
      <c r="J92" s="69"/>
    </row>
    <row r="93" spans="2:10" ht="12.75">
      <c r="B93" s="141" t="s">
        <v>60</v>
      </c>
      <c r="C93" s="142"/>
      <c r="D93" s="142"/>
      <c r="E93" s="142"/>
      <c r="F93" s="9">
        <v>22800</v>
      </c>
      <c r="J93" s="69"/>
    </row>
    <row r="94" spans="2:10" ht="13.5" thickBot="1">
      <c r="B94" s="169" t="s">
        <v>197</v>
      </c>
      <c r="C94" s="170"/>
      <c r="D94" s="170"/>
      <c r="E94" s="170"/>
      <c r="F94" s="70">
        <v>17200</v>
      </c>
      <c r="J94" s="69"/>
    </row>
  </sheetData>
  <sheetProtection/>
  <mergeCells count="88">
    <mergeCell ref="B94:E94"/>
    <mergeCell ref="D77:E77"/>
    <mergeCell ref="D78:E78"/>
    <mergeCell ref="D79:E79"/>
    <mergeCell ref="D80:E80"/>
    <mergeCell ref="D81:E81"/>
    <mergeCell ref="D82:E82"/>
    <mergeCell ref="B93:E93"/>
    <mergeCell ref="B84:C92"/>
    <mergeCell ref="D89:E89"/>
    <mergeCell ref="B6:C6"/>
    <mergeCell ref="B1:G1"/>
    <mergeCell ref="B4:C5"/>
    <mergeCell ref="D4:E4"/>
    <mergeCell ref="F4:G4"/>
    <mergeCell ref="B3:G3"/>
    <mergeCell ref="B2:G2"/>
    <mergeCell ref="B29:C29"/>
    <mergeCell ref="B20:C20"/>
    <mergeCell ref="B21:C21"/>
    <mergeCell ref="B10:C10"/>
    <mergeCell ref="B11:C11"/>
    <mergeCell ref="B12:C12"/>
    <mergeCell ref="B17:C17"/>
    <mergeCell ref="B18:C18"/>
    <mergeCell ref="B19:C19"/>
    <mergeCell ref="B28:C28"/>
    <mergeCell ref="B13:C13"/>
    <mergeCell ref="B14:C14"/>
    <mergeCell ref="B15:C15"/>
    <mergeCell ref="B16:C16"/>
    <mergeCell ref="B22:C22"/>
    <mergeCell ref="B27:C27"/>
    <mergeCell ref="B23:C23"/>
    <mergeCell ref="B24:C24"/>
    <mergeCell ref="B25:C25"/>
    <mergeCell ref="B26:C26"/>
    <mergeCell ref="B8:C8"/>
    <mergeCell ref="B9:C9"/>
    <mergeCell ref="B7:C7"/>
    <mergeCell ref="B47:G47"/>
    <mergeCell ref="B30:C30"/>
    <mergeCell ref="F34:G34"/>
    <mergeCell ref="B40:C41"/>
    <mergeCell ref="D40:E40"/>
    <mergeCell ref="F40:G40"/>
    <mergeCell ref="B39:G39"/>
    <mergeCell ref="D34:E34"/>
    <mergeCell ref="B34:C35"/>
    <mergeCell ref="B33:G33"/>
    <mergeCell ref="F48:F49"/>
    <mergeCell ref="B36:C36"/>
    <mergeCell ref="B37:C37"/>
    <mergeCell ref="B42:B43"/>
    <mergeCell ref="D48:E48"/>
    <mergeCell ref="B50:C50"/>
    <mergeCell ref="B53:B54"/>
    <mergeCell ref="B51:C51"/>
    <mergeCell ref="B52:C52"/>
    <mergeCell ref="B55:B56"/>
    <mergeCell ref="B48:C49"/>
    <mergeCell ref="D67:E67"/>
    <mergeCell ref="D68:E68"/>
    <mergeCell ref="D83:E83"/>
    <mergeCell ref="D74:E74"/>
    <mergeCell ref="D75:E75"/>
    <mergeCell ref="D76:E76"/>
    <mergeCell ref="D70:E70"/>
    <mergeCell ref="D71:E71"/>
    <mergeCell ref="D72:E72"/>
    <mergeCell ref="B59:F59"/>
    <mergeCell ref="B61:E61"/>
    <mergeCell ref="B62:E62"/>
    <mergeCell ref="B63:E63"/>
    <mergeCell ref="D65:E65"/>
    <mergeCell ref="D69:E69"/>
    <mergeCell ref="B65:C83"/>
    <mergeCell ref="D73:E73"/>
    <mergeCell ref="B64:E64"/>
    <mergeCell ref="D66:E66"/>
    <mergeCell ref="D92:E92"/>
    <mergeCell ref="D84:E84"/>
    <mergeCell ref="D85:E85"/>
    <mergeCell ref="D86:E86"/>
    <mergeCell ref="D88:E88"/>
    <mergeCell ref="D87:E87"/>
    <mergeCell ref="D90:E90"/>
    <mergeCell ref="D91:E9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96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wkbysh</dc:creator>
  <cp:keywords/>
  <dc:description/>
  <cp:lastModifiedBy>tokushimaken</cp:lastModifiedBy>
  <cp:lastPrinted>2023-06-13T07:34:02Z</cp:lastPrinted>
  <dcterms:created xsi:type="dcterms:W3CDTF">2008-02-29T00:21:49Z</dcterms:created>
  <dcterms:modified xsi:type="dcterms:W3CDTF">2023-06-14T06:54:21Z</dcterms:modified>
  <cp:category/>
  <cp:version/>
  <cp:contentType/>
  <cp:contentStatus/>
</cp:coreProperties>
</file>