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ng-sv\共有データ\総務防災課共有\☆☆☆海川財政\01財政\05公営企業\05調査・回答\R4\【令和５年２月３日（金）１７：００〆】公営企業に係る経営比較分析表（令和３年度決算）の分析等について\回答\"/>
    </mc:Choice>
  </mc:AlternateContent>
  <workbookProtection workbookAlgorithmName="SHA-512" workbookHashValue="Y5Mrf1oHBMTQsKLsH1BEPlHAMBjRvWTHnHUAevdBdQVnFiFC7bD3EHVqhnJE+xvFabHk/3Zyi0zoj4tmSnIw3A==" workbookSaltValue="RAHHXu3e8AeFAH+59b04Cw==" workbookSpinCount="100000" lockStructure="1"/>
  <bookViews>
    <workbookView xWindow="0" yWindow="0" windowWidth="19275" windowHeight="132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<sst xmlns="http://schemas.openxmlformats.org/spreadsheetml/2006/main" count="236" uniqueCount="121">
  <si>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</si>
  <si>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</si>
  <si>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</si>
  <si>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</si>
  <si>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</si>
  <si>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</si>
  <si>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</si>
  <si>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</si>
  <si>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</si>
  <si>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</si>
  <si>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</si>
  <si>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</si>
  <si>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</si>
  <si>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</si>
  <si>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</si>
  <si>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</si>
  <si>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</si>
  <si>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</si>
  <si>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</si>
  <si>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</si>
  <si>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</si>
  <si>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</si>
  <si>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</si>
  <si>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</si>
  <si>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</si>
  <si>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</si>
  <si>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</si>
  <si>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</si>
  <si>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</si>
  <si>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</si>
  <si>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</si>
  <si>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</si>
  <si>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</si>
  <si>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</si>
  <si>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</si>
  <si>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</si>
  <si>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</si>
  <si>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</si>
  <si>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</si>
  <si>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</si>
  <si>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</si>
  <si>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</si>
  <si>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</si>
  <si>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</si>
  <si>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</si>
  <si>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</si>
  <si>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</si>
  <si>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</si>
  <si>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</si>
  <si>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</si>
  <si>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</si>
  <si>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</si>
  <si>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</si>
  <si>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</si>
  <si>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</si>
  <si>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</si>
  <si>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</si>
  <si>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</si>
  <si>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</si>
  <si>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</si>
  <si>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</si>
  <si>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</si>
  <si>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</si>
  <si>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</si>
  <si>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</si>
  <si>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</si>
  <si>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</si>
  <si>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</si>
  <si>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</si>
  <si>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</si>
  <si>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</si>
  <si>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</si>
  <si>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</si>
  <si>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</si>
  <si>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</si>
  <si>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</si>
  <si>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</si>
  <si>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</si>
  <si>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</si>
  <si>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</si>
  <si>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</si>
  <si>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</si>
  <si>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</si>
  <si>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</si>
  <si>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</si>
  <si>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</si>
  <si>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</si>
  <si>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</si>
  <si>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</si>
  <si>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</si>
  <si>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</si>
  <si>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</si>
  <si>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</si>
  <si>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</si>
  <si>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</si>
  <si>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</si>
  <si>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</si>
  <si>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</si>
  <si>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勝浦町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</si>
  <si>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</si>
  <si>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</si>
  <si>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</si>
  <si>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</si>
  <si>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</si>
  <si>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</si>
  <si>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</si>
  <si>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</si>
  <si>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</si>
  <si>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</si>
  <si>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</si>
  <si>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</si>
  <si>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</si>
  <si>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</si>
  <si>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</si>
  <si>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</si>
  <si>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</si>
  <si>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</si>
  <si>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</si>
  <si>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施設は、供用開始から約24年が経過し老朽化が進んでおり、故障箇所も多くなってきている。平成23年度から平成27年度にかけて、処理場の機能強化を実施してきたが、限定的な改修であるため施設全体の機能回復に至っていない。
　また、管路部分においては、不明水の流入があると思われるが、流入箇所の特定等十分な対策が出来ていない状況である。
現在、施設の機能診断と最適整備構想の策定を行い令和5年度からは「機能強化事業」を実施予定である。適切な施設の運営を行うため、機能強化事業の実施と継続的な保守点検の実施について検討・実施していく必要がある。</t>
    <rPh sb="188" eb="189">
      <t>オコナ</t>
    </rPh>
    <rPh sb="190" eb="192">
      <t>レイワ</t>
    </rPh>
    <rPh sb="193" eb="195">
      <t>ネンド</t>
    </rPh>
    <rPh sb="199" eb="203">
      <t>キノウキョウカ</t>
    </rPh>
    <rPh sb="203" eb="205">
      <t>ジギョウ</t>
    </rPh>
    <rPh sb="207" eb="209">
      <t>ジッシ</t>
    </rPh>
    <rPh sb="209" eb="211">
      <t>ヨテイ</t>
    </rPh>
    <rPh sb="257" eb="259">
      <t>ジッシ</t>
    </rPh>
    <phoneticPr fontId="4"/>
  </si>
  <si>
    <t>　本町の農業集落排水事業において、経営の健全化を示す収益的収支比率（表①）の値は、40％台を推移していたが、平成29年度以降やや改善傾向にあり、令和元年度以降は100％付近を推移している。
　収益的収支比率（表①）と経費回収率（表⑤）で見てみると、表①の値は改善されており、表⑤の値も悪化傾向であったが令和3年度より改善傾向にある。しかしながらこれらの指標から、本事業の大部分が料金収入以外の収入で賄われていることを意味している。
　水洗化率（表⑧）については、各年とも70％前後で推移しており、全国平均と比較しても低く、施設への接続率が低い状態が続いており、水洗化率の向上にむけた普及啓発を行っていく必要がある。
　また、汚水処理原価（表⑥）については、平成27年度以降、維持管理費等の増加に伴い、悪化傾向となっていたが、令和3年度は前年に比べ「機器等の大きな故障がなかったため」維持管理費が初めて前年度より減少にした。今後も維持管理費の削減や接続率の向上による有収水量を増加させる取り組みなど改善が必要である。</t>
    <rPh sb="1" eb="3">
      <t>ホンチョウ</t>
    </rPh>
    <rPh sb="4" eb="10">
      <t>ノウギョウシュウラクハイスイ</t>
    </rPh>
    <rPh sb="10" eb="12">
      <t>ジギョウ</t>
    </rPh>
    <rPh sb="77" eb="79">
      <t>イコウ</t>
    </rPh>
    <rPh sb="84" eb="86">
      <t>フキン</t>
    </rPh>
    <rPh sb="87" eb="89">
      <t>スイイ</t>
    </rPh>
    <rPh sb="151" eb="153">
      <t>レイワ</t>
    </rPh>
    <rPh sb="154" eb="156">
      <t>ネンド</t>
    </rPh>
    <rPh sb="158" eb="160">
      <t>カイゼン</t>
    </rPh>
    <rPh sb="160" eb="162">
      <t>ケイコウ</t>
    </rPh>
    <rPh sb="362" eb="364">
      <t>レイワ</t>
    </rPh>
    <rPh sb="365" eb="367">
      <t>ネンド</t>
    </rPh>
    <rPh sb="368" eb="370">
      <t>ゼンネン</t>
    </rPh>
    <rPh sb="371" eb="372">
      <t>クラ</t>
    </rPh>
    <rPh sb="374" eb="376">
      <t>キキ</t>
    </rPh>
    <rPh sb="376" eb="377">
      <t>トウ</t>
    </rPh>
    <rPh sb="378" eb="379">
      <t>オオ</t>
    </rPh>
    <rPh sb="381" eb="383">
      <t>コショウ</t>
    </rPh>
    <rPh sb="391" eb="396">
      <t>イジカンリヒ</t>
    </rPh>
    <rPh sb="397" eb="398">
      <t>ハジ</t>
    </rPh>
    <rPh sb="400" eb="403">
      <t>ゼンネンド</t>
    </rPh>
    <rPh sb="405" eb="407">
      <t>ゲンショウ</t>
    </rPh>
    <phoneticPr fontId="4"/>
  </si>
  <si>
    <t>　ここ数年の施設の維持管理費や修繕費等の事業費の増加により、使用料以外の収入（一般会計からの繰入金）が増加してきている。
　今後は、さらに施設の老朽化に伴う維持管理費等の増加が見込まれる一方で、処理区域内人口の減少による料金収入の減額が予想される。そのような中、安定的な経営に向かうためには、使用料の増額や汚水処理原価をさらに下げる方策を検討する必要があり経営改善に向け取り組んでいか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</si>
</sst>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E8-4E21-813C-1B390CB6E59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8CE8-4E21-813C-1B390CB6E59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65.19</c:v>
                </c:pt>
                <c:pt idx="1">
                  <c:v>64.81</c:v>
                </c:pt>
                <c:pt idx="2">
                  <c:v>62.59</c:v>
                </c:pt>
                <c:pt idx="3">
                  <c:v>59.63</c:v>
                </c:pt>
                <c:pt idx="4">
                  <c:v>59.63</c:v>
                </c:pt>
              </c:numCache>
            </c:numRef>
          </c:val>
          <c:extLst>
            <c:ext xmlns:c16="http://schemas.microsoft.com/office/drawing/2014/chart" uri="{C3380CC4-5D6E-409C-BE32-E72D297353CC}">
              <c16:uniqueId val="{00000000-9396-4B43-8832-234C4B6E425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9396-4B43-8832-234C4B6E425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72.31</c:v>
                </c:pt>
                <c:pt idx="1">
                  <c:v>74.25</c:v>
                </c:pt>
                <c:pt idx="2">
                  <c:v>73.13</c:v>
                </c:pt>
                <c:pt idx="3">
                  <c:v>72.849999999999994</c:v>
                </c:pt>
                <c:pt idx="4">
                  <c:v>72.489999999999995</c:v>
                </c:pt>
              </c:numCache>
            </c:numRef>
          </c:val>
          <c:extLst>
            <c:ext xmlns:c16="http://schemas.microsoft.com/office/drawing/2014/chart" uri="{C3380CC4-5D6E-409C-BE32-E72D297353CC}">
              <c16:uniqueId val="{00000000-5387-47B3-914F-A4B9F0823D2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5387-47B3-914F-A4B9F0823D2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58.32</c:v>
                </c:pt>
                <c:pt idx="1">
                  <c:v>66.14</c:v>
                </c:pt>
                <c:pt idx="2">
                  <c:v>100</c:v>
                </c:pt>
                <c:pt idx="3">
                  <c:v>98.26</c:v>
                </c:pt>
                <c:pt idx="4">
                  <c:v>112.41</c:v>
                </c:pt>
              </c:numCache>
            </c:numRef>
          </c:val>
          <c:extLst>
            <c:ext xmlns:c16="http://schemas.microsoft.com/office/drawing/2014/chart" uri="{C3380CC4-5D6E-409C-BE32-E72D297353CC}">
              <c16:uniqueId val="{00000000-C803-46EE-A035-BB0C4E8C5D3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03-46EE-A035-BB0C4E8C5D3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AD-4FFE-804C-C4B14C2A536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AD-4FFE-804C-C4B14C2A536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34-452A-82B2-5CC18A27D54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34-452A-82B2-5CC18A27D54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F0-4477-BF5B-BE5D7EFD82D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F0-4477-BF5B-BE5D7EFD82D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C7-4683-82AF-48D881E9B3A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C7-4683-82AF-48D881E9B3A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4A-446B-BF16-8247E302D4B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D34A-446B-BF16-8247E302D4B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44.66</c:v>
                </c:pt>
                <c:pt idx="1">
                  <c:v>39.44</c:v>
                </c:pt>
                <c:pt idx="2">
                  <c:v>31.77</c:v>
                </c:pt>
                <c:pt idx="3">
                  <c:v>27.44</c:v>
                </c:pt>
                <c:pt idx="4">
                  <c:v>47.39</c:v>
                </c:pt>
              </c:numCache>
            </c:numRef>
          </c:val>
          <c:extLst>
            <c:ext xmlns:c16="http://schemas.microsoft.com/office/drawing/2014/chart" uri="{C3380CC4-5D6E-409C-BE32-E72D297353CC}">
              <c16:uniqueId val="{00000000-8704-41E9-B09B-06D8E4CD706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8704-41E9-B09B-06D8E4CD706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278.12</c:v>
                </c:pt>
                <c:pt idx="1">
                  <c:v>318.64</c:v>
                </c:pt>
                <c:pt idx="2">
                  <c:v>418.41</c:v>
                </c:pt>
                <c:pt idx="3">
                  <c:v>515.25</c:v>
                </c:pt>
                <c:pt idx="4">
                  <c:v>251</c:v>
                </c:pt>
              </c:numCache>
            </c:numRef>
          </c:val>
          <c:extLst>
            <c:ext xmlns:c16="http://schemas.microsoft.com/office/drawing/2014/chart" uri="{C3380CC4-5D6E-409C-BE32-E72D297353CC}">
              <c16:uniqueId val="{00000000-E034-4849-923D-A3415A3F6C7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E034-4849-923D-A3415A3F6C7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3" zoomScaleNormal="10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徳島県　勝浦町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4962</v>
      </c>
      <c r="AM8" s="46"/>
      <c r="AN8" s="46"/>
      <c r="AO8" s="46"/>
      <c r="AP8" s="46"/>
      <c r="AQ8" s="46"/>
      <c r="AR8" s="46"/>
      <c r="AS8" s="46"/>
      <c r="AT8" s="45">
        <f>データ!T6</f>
        <v>69.83</v>
      </c>
      <c r="AU8" s="45"/>
      <c r="AV8" s="45"/>
      <c r="AW8" s="45"/>
      <c r="AX8" s="45"/>
      <c r="AY8" s="45"/>
      <c r="AZ8" s="45"/>
      <c r="BA8" s="45"/>
      <c r="BB8" s="45">
        <f>データ!U6</f>
        <v>71.06</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12.55</v>
      </c>
      <c r="Q10" s="45"/>
      <c r="R10" s="45"/>
      <c r="S10" s="45"/>
      <c r="T10" s="45"/>
      <c r="U10" s="45"/>
      <c r="V10" s="45"/>
      <c r="W10" s="45">
        <f>データ!Q6</f>
        <v>101.76</v>
      </c>
      <c r="X10" s="45"/>
      <c r="Y10" s="45"/>
      <c r="Z10" s="45"/>
      <c r="AA10" s="45"/>
      <c r="AB10" s="45"/>
      <c r="AC10" s="45"/>
      <c r="AD10" s="46">
        <f>データ!R6</f>
        <v>3138</v>
      </c>
      <c r="AE10" s="46"/>
      <c r="AF10" s="46"/>
      <c r="AG10" s="46"/>
      <c r="AH10" s="46"/>
      <c r="AI10" s="46"/>
      <c r="AJ10" s="46"/>
      <c r="AK10" s="2"/>
      <c r="AL10" s="46">
        <f>データ!V6</f>
        <v>618</v>
      </c>
      <c r="AM10" s="46"/>
      <c r="AN10" s="46"/>
      <c r="AO10" s="46"/>
      <c r="AP10" s="46"/>
      <c r="AQ10" s="46"/>
      <c r="AR10" s="46"/>
      <c r="AS10" s="46"/>
      <c r="AT10" s="45">
        <f>データ!W6</f>
        <v>0.26</v>
      </c>
      <c r="AU10" s="45"/>
      <c r="AV10" s="45"/>
      <c r="AW10" s="45"/>
      <c r="AX10" s="45"/>
      <c r="AY10" s="45"/>
      <c r="AZ10" s="45"/>
      <c r="BA10" s="45"/>
      <c r="BB10" s="45">
        <f>データ!X6</f>
        <v>2376.92</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44</v>
      </c>
      <c r="N86" s="12" t="s">
        <v>43</v>
      </c>
      <c r="O86" s="12" t="str">
        <f>データ!EO6</f>
        <v>【0.03】</v>
      </c>
    </row>
  </sheetData>
  <sheetProtection algorithmName="SHA-512" hashValue="mIrnsG9NrxzS6qpvn9NnMTWxmf6YeLJjsW8rYAESH5+z2e0qr6U9DA1RQY1pxDbEPRreTKxuNU6FS1HTxihjrg==" saltValue="O4UJZc2RkMno0kvEeQHXF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363014</v>
      </c>
      <c r="D6" s="19">
        <f t="shared" si="3"/>
        <v>47</v>
      </c>
      <c r="E6" s="19">
        <f t="shared" si="3"/>
        <v>17</v>
      </c>
      <c r="F6" s="19">
        <f t="shared" si="3"/>
        <v>5</v>
      </c>
      <c r="G6" s="19">
        <f t="shared" si="3"/>
        <v>0</v>
      </c>
      <c r="H6" s="19" t="str">
        <f t="shared" si="3"/>
        <v>徳島県　勝浦町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12.55</v>
      </c>
      <c r="Q6" s="20">
        <f t="shared" si="3"/>
        <v>101.76</v>
      </c>
      <c r="R6" s="20">
        <f t="shared" si="3"/>
        <v>3138</v>
      </c>
      <c r="S6" s="20">
        <f t="shared" si="3"/>
        <v>4962</v>
      </c>
      <c r="T6" s="20">
        <f t="shared" si="3"/>
        <v>69.83</v>
      </c>
      <c r="U6" s="20">
        <f t="shared" si="3"/>
        <v>71.06</v>
      </c>
      <c r="V6" s="20">
        <f t="shared" si="3"/>
        <v>618</v>
      </c>
      <c r="W6" s="20">
        <f t="shared" si="3"/>
        <v>0.26</v>
      </c>
      <c r="X6" s="20">
        <f t="shared" si="3"/>
        <v>2376.92</v>
      </c>
      <c r="Y6" s="21">
        <f>IF(Y7="",NA(),Y7)</f>
        <v>58.32</v>
      </c>
      <c r="Z6" s="21">
        <f t="shared" ref="Z6:AH6" si="4">IF(Z7="",NA(),Z7)</f>
        <v>66.14</v>
      </c>
      <c r="AA6" s="21">
        <f t="shared" si="4"/>
        <v>100</v>
      </c>
      <c r="AB6" s="21">
        <f t="shared" si="4"/>
        <v>98.26</v>
      </c>
      <c r="AC6" s="21">
        <f t="shared" si="4"/>
        <v>112.41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44.66</v>
      </c>
      <c r="BR6" s="21">
        <f t="shared" ref="BR6:BZ6" si="8">IF(BR7="",NA(),BR7)</f>
        <v>39.44</v>
      </c>
      <c r="BS6" s="21">
        <f t="shared" si="8"/>
        <v>31.77</v>
      </c>
      <c r="BT6" s="21">
        <f t="shared" si="8"/>
        <v>27.44</v>
      </c>
      <c r="BU6" s="21">
        <f t="shared" si="8"/>
        <v>47.39</v>
      </c>
      <c r="BV6" s="21">
        <f t="shared" si="8"/>
        <v>59.8</v>
      </c>
      <c r="BW6" s="21">
        <f t="shared" si="8"/>
        <v>57.77</v>
      </c>
      <c r="BX6" s="21">
        <f t="shared" si="8"/>
        <v>57.31</v>
      </c>
      <c r="BY6" s="21">
        <f t="shared" si="8"/>
        <v>57.08</v>
      </c>
      <c r="BZ6" s="21">
        <f t="shared" si="8"/>
        <v>56.26</v>
      </c>
      <c r="CA6" s="20" t="str">
        <f>IF(CA7="","",IF(CA7="-","【-】","【"&amp;SUBSTITUTE(TEXT(CA7,"#,##0.00"),"-","△")&amp;"】"))</f>
        <v>【60.65】</v>
      </c>
      <c r="CB6" s="21">
        <f>IF(CB7="",NA(),CB7)</f>
        <v>278.12</v>
      </c>
      <c r="CC6" s="21">
        <f t="shared" ref="CC6:CK6" si="9">IF(CC7="",NA(),CC7)</f>
        <v>318.64</v>
      </c>
      <c r="CD6" s="21">
        <f t="shared" si="9"/>
        <v>418.41</v>
      </c>
      <c r="CE6" s="21">
        <f t="shared" si="9"/>
        <v>515.25</v>
      </c>
      <c r="CF6" s="21">
        <f t="shared" si="9"/>
        <v>251</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65.19</v>
      </c>
      <c r="CN6" s="21">
        <f t="shared" ref="CN6:CV6" si="10">IF(CN7="",NA(),CN7)</f>
        <v>64.81</v>
      </c>
      <c r="CO6" s="21">
        <f t="shared" si="10"/>
        <v>62.59</v>
      </c>
      <c r="CP6" s="21">
        <f t="shared" si="10"/>
        <v>59.63</v>
      </c>
      <c r="CQ6" s="21">
        <f t="shared" si="10"/>
        <v>59.63</v>
      </c>
      <c r="CR6" s="21">
        <f t="shared" si="10"/>
        <v>51.75</v>
      </c>
      <c r="CS6" s="21">
        <f t="shared" si="10"/>
        <v>50.68</v>
      </c>
      <c r="CT6" s="21">
        <f t="shared" si="10"/>
        <v>50.14</v>
      </c>
      <c r="CU6" s="21">
        <f t="shared" si="10"/>
        <v>54.83</v>
      </c>
      <c r="CV6" s="21">
        <f t="shared" si="10"/>
        <v>66.53</v>
      </c>
      <c r="CW6" s="20" t="str">
        <f>IF(CW7="","",IF(CW7="-","【-】","【"&amp;SUBSTITUTE(TEXT(CW7,"#,##0.00"),"-","△")&amp;"】"))</f>
        <v>【61.14】</v>
      </c>
      <c r="CX6" s="21">
        <f>IF(CX7="",NA(),CX7)</f>
        <v>72.31</v>
      </c>
      <c r="CY6" s="21">
        <f t="shared" ref="CY6:DG6" si="11">IF(CY7="",NA(),CY7)</f>
        <v>74.25</v>
      </c>
      <c r="CZ6" s="21">
        <f t="shared" si="11"/>
        <v>73.13</v>
      </c>
      <c r="DA6" s="21">
        <f t="shared" si="11"/>
        <v>72.849999999999994</v>
      </c>
      <c r="DB6" s="21">
        <f t="shared" si="11"/>
        <v>72.489999999999995</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363014</v>
      </c>
      <c r="D7" s="23">
        <v>47</v>
      </c>
      <c r="E7" s="23">
        <v>17</v>
      </c>
      <c r="F7" s="23">
        <v>5</v>
      </c>
      <c r="G7" s="23">
        <v>0</v>
      </c>
      <c r="H7" s="23" t="s">
        <v>98</v>
      </c>
      <c r="I7" s="23" t="s">
        <v>99</v>
      </c>
      <c r="J7" s="23" t="s">
        <v>100</v>
      </c>
      <c r="K7" s="23" t="s">
        <v>101</v>
      </c>
      <c r="L7" s="23" t="s">
        <v>102</v>
      </c>
      <c r="M7" s="23" t="s">
        <v>103</v>
      </c>
      <c r="N7" s="24" t="s">
        <v>104</v>
      </c>
      <c r="O7" s="24" t="s">
        <v>105</v>
      </c>
      <c r="P7" s="24">
        <v>12.55</v>
      </c>
      <c r="Q7" s="24">
        <v>101.76</v>
      </c>
      <c r="R7" s="24">
        <v>3138</v>
      </c>
      <c r="S7" s="24">
        <v>4962</v>
      </c>
      <c r="T7" s="24">
        <v>69.83</v>
      </c>
      <c r="U7" s="24">
        <v>71.06</v>
      </c>
      <c r="V7" s="24">
        <v>618</v>
      </c>
      <c r="W7" s="24">
        <v>0.26</v>
      </c>
      <c r="X7" s="24">
        <v>2376.92</v>
      </c>
      <c r="Y7" s="24">
        <v>58.32</v>
      </c>
      <c r="Z7" s="24">
        <v>66.14</v>
      </c>
      <c r="AA7" s="24">
        <v>100</v>
      </c>
      <c r="AB7" s="24">
        <v>98.26</v>
      </c>
      <c r="AC7" s="24">
        <v>112.41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44.66</v>
      </c>
      <c r="BR7" s="24">
        <v>39.44</v>
      </c>
      <c r="BS7" s="24">
        <v>31.77</v>
      </c>
      <c r="BT7" s="24">
        <v>27.44</v>
      </c>
      <c r="BU7" s="24">
        <v>47.39</v>
      </c>
      <c r="BV7" s="24">
        <v>59.8</v>
      </c>
      <c r="BW7" s="24">
        <v>57.77</v>
      </c>
      <c r="BX7" s="24">
        <v>57.31</v>
      </c>
      <c r="BY7" s="24">
        <v>57.08</v>
      </c>
      <c r="BZ7" s="24">
        <v>56.26</v>
      </c>
      <c r="CA7" s="24">
        <v>60.65</v>
      </c>
      <c r="CB7" s="24">
        <v>278.12</v>
      </c>
      <c r="CC7" s="24">
        <v>318.64</v>
      </c>
      <c r="CD7" s="24">
        <v>418.41</v>
      </c>
      <c r="CE7" s="24">
        <v>515.25</v>
      </c>
      <c r="CF7" s="24">
        <v>251</v>
      </c>
      <c r="CG7" s="24">
        <v>263.76</v>
      </c>
      <c r="CH7" s="24">
        <v>274.35000000000002</v>
      </c>
      <c r="CI7" s="24">
        <v>273.52</v>
      </c>
      <c r="CJ7" s="24">
        <v>274.99</v>
      </c>
      <c r="CK7" s="24">
        <v>282.08999999999997</v>
      </c>
      <c r="CL7" s="24">
        <v>256.97000000000003</v>
      </c>
      <c r="CM7" s="24">
        <v>65.19</v>
      </c>
      <c r="CN7" s="24">
        <v>64.81</v>
      </c>
      <c r="CO7" s="24">
        <v>62.59</v>
      </c>
      <c r="CP7" s="24">
        <v>59.63</v>
      </c>
      <c r="CQ7" s="24">
        <v>59.63</v>
      </c>
      <c r="CR7" s="24">
        <v>51.75</v>
      </c>
      <c r="CS7" s="24">
        <v>50.68</v>
      </c>
      <c r="CT7" s="24">
        <v>50.14</v>
      </c>
      <c r="CU7" s="24">
        <v>54.83</v>
      </c>
      <c r="CV7" s="24">
        <v>66.53</v>
      </c>
      <c r="CW7" s="24">
        <v>61.14</v>
      </c>
      <c r="CX7" s="24">
        <v>72.31</v>
      </c>
      <c r="CY7" s="24">
        <v>74.25</v>
      </c>
      <c r="CZ7" s="24">
        <v>73.13</v>
      </c>
      <c r="DA7" s="24">
        <v>72.849999999999994</v>
      </c>
      <c r="DB7" s="24">
        <v>72.489999999999995</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2022-12-01T02:00:00Z</dcterms:created>
  <dcterms:modified xsi:type="dcterms:W3CDTF">2023-02-03T09:20:38Z</dcterms:modified>
  <cp:category/>
</cp:coreProperties>
</file>