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20-u21\Desktop\R4濱田\調査関係\R5.1.16　公営企業に係る経営比較分析表（令和３年度決算）の分析等について\"/>
    </mc:Choice>
  </mc:AlternateContent>
  <workbookProtection workbookPassword="8CAF" lockStructure="1"/>
  <bookViews>
    <workbookView xWindow="0" yWindow="0" windowWidth="28800" windowHeight="118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Q6" i="5" l="1"/>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W10" i="4"/>
  <c r="I10" i="4"/>
  <c r="BB8" i="4"/>
  <c r="AT8" i="4"/>
  <c r="AL8" i="4"/>
  <c r="W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<sst xmlns="http://schemas.openxmlformats.org/spreadsheetml/2006/main" count="236" uniqueCount="119">
  <si>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</si>
  <si>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</si>
  <si>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</si>
  <si>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</si>
  <si>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</si>
  <si>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</si>
  <si>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</si>
  <si>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</si>
  <si>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</si>
  <si>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</si>
  <si>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</si>
  <si>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</si>
  <si>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</si>
  <si>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</si>
  <si>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</si>
  <si>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</si>
  <si>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</si>
  <si>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</si>
  <si>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</si>
  <si>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</si>
  <si>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</si>
  <si>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</si>
  <si>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</si>
  <si>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</si>
  <si>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</si>
  <si>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</si>
  <si>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</si>
  <si>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</si>
  <si>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</si>
  <si>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</si>
  <si>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</si>
  <si>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</si>
  <si>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</si>
  <si>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</si>
  <si>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</si>
  <si>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</si>
  <si>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</si>
  <si>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</si>
  <si>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</si>
  <si>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</si>
  <si>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</si>
  <si>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</si>
  <si>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</si>
  <si>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</si>
  <si>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</si>
  <si>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</si>
  <si>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</si>
  <si>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</si>
  <si>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</si>
  <si>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</si>
  <si>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</si>
  <si>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</si>
  <si>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</si>
  <si>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</si>
  <si>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</si>
  <si>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</si>
  <si>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</si>
  <si>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</si>
  <si>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</si>
  <si>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</si>
  <si>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</si>
  <si>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</si>
  <si>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</si>
  <si>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</si>
  <si>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</si>
  <si>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</si>
  <si>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</si>
  <si>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</si>
  <si>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</si>
  <si>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</si>
  <si>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</si>
  <si>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</si>
  <si>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</si>
  <si>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</si>
  <si>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</si>
  <si>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</si>
  <si>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</si>
  <si>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</si>
  <si>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</si>
  <si>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</si>
  <si>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</si>
  <si>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</si>
  <si>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</si>
  <si>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</si>
  <si>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</si>
  <si>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</si>
  <si>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</si>
  <si>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</si>
  <si>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</si>
  <si>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</si>
  <si>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</si>
  <si>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</si>
  <si>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</si>
  <si>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</si>
  <si>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</si>
  <si>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</si>
  <si>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</si>
  <si>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</si>
  <si>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</si>
  <si>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</si>
  <si>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</si>
  <si>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</si>
  <si>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</si>
  <si>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</si>
  <si>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</si>
  <si>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</si>
  <si>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</si>
  <si>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</si>
  <si>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</si>
  <si>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</si>
  <si>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</si>
  <si>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</si>
  <si>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</si>
  <si>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</si>
  <si>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</si>
  <si>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</si>
  <si>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施設利用状況については、概ね適正に処理されている。
経費回収率及び汚水処理原価については類似団体より低い数値となっており、収納率の向上や経費の削減、汚水処理原価の向上を図る必要がある。
水洗化率については類似団体の数値より高い数値となっており、適正に処理を行えている。</t>
    <phoneticPr fontId="4"/>
  </si>
  <si>
    <t>管路等において設置から30年を経過したものもある。マンホール蓋や管路の腐食が懸念されており、平成30年度に機能診断を実施し、令和元年度には最適整備構想の策定を行った。また、令和3年度には機能強化の計画を策定し、令和4年度より実施を進めている。</t>
    <phoneticPr fontId="4"/>
  </si>
  <si>
    <t>最適化整備構想及び施設機能強化を基にして、集落排水施設の適切な運営を計画的に取り組んでいく。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</si>
</sst>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AD-4C53-BE3D-34E262D46E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7EAD-4C53-BE3D-34E262D46E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99.69</c:v>
                </c:pt>
                <c:pt idx="1">
                  <c:v>99.83</c:v>
                </c:pt>
                <c:pt idx="2">
                  <c:v>100</c:v>
                </c:pt>
                <c:pt idx="3">
                  <c:v>100</c:v>
                </c:pt>
                <c:pt idx="4">
                  <c:v>100</c:v>
                </c:pt>
              </c:numCache>
            </c:numRef>
          </c:val>
          <c:extLst>
            <c:ext xmlns:c16="http://schemas.microsoft.com/office/drawing/2014/chart" uri="{C3380CC4-5D6E-409C-BE32-E72D297353CC}">
              <c16:uniqueId val="{00000000-E911-4391-B2FA-B8431C4890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1-4391-B2FA-B8431C4890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6-4317-8AF2-C1B1AAB2E8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6-4317-8AF2-C1B1AAB2E8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7B-4CDE-8AE2-05715FE809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B-4CDE-8AE2-05715FE809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82-457B-85DF-A84DF7F847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2-457B-85DF-A84DF7F847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AB-4E06-BAFD-0ED5DB0AEC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AB-4E06-BAFD-0ED5DB0AEC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6F-4BC0-9F17-DE23E97DB5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806F-4BC0-9F17-DE23E97DB5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61.01</c:v>
                </c:pt>
                <c:pt idx="1">
                  <c:v>57.65</c:v>
                </c:pt>
                <c:pt idx="2">
                  <c:v>56.67</c:v>
                </c:pt>
                <c:pt idx="3">
                  <c:v>65.569999999999993</c:v>
                </c:pt>
                <c:pt idx="4">
                  <c:v>55.77</c:v>
                </c:pt>
              </c:numCache>
            </c:numRef>
          </c:val>
          <c:extLst>
            <c:ext xmlns:c16="http://schemas.microsoft.com/office/drawing/2014/chart" uri="{C3380CC4-5D6E-409C-BE32-E72D297353CC}">
              <c16:uniqueId val="{00000000-2297-45A5-97EB-BB16D6F296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2297-45A5-97EB-BB16D6F296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215.8</c:v>
                </c:pt>
                <c:pt idx="1">
                  <c:v>197.57</c:v>
                </c:pt>
                <c:pt idx="2">
                  <c:v>178.89</c:v>
                </c:pt>
                <c:pt idx="3">
                  <c:v>151.22999999999999</c:v>
                </c:pt>
                <c:pt idx="4">
                  <c:v>177.65</c:v>
                </c:pt>
              </c:numCache>
            </c:numRef>
          </c:val>
          <c:extLst>
            <c:ext xmlns:c16="http://schemas.microsoft.com/office/drawing/2014/chart" uri="{C3380CC4-5D6E-409C-BE32-E72D297353CC}">
              <c16:uniqueId val="{00000000-B55A-4A21-A658-48AE06D6BD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B55A-4A21-A658-48AE06D6BD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62.67</c:v>
                </c:pt>
                <c:pt idx="1">
                  <c:v>62.67</c:v>
                </c:pt>
                <c:pt idx="2">
                  <c:v>62.67</c:v>
                </c:pt>
                <c:pt idx="3">
                  <c:v>95.78</c:v>
                </c:pt>
                <c:pt idx="4" formatCode="#,##0.00;&quot;△&quot;#,##0.00">
                  <c:v>95.78</c:v>
                </c:pt>
              </c:numCache>
            </c:numRef>
          </c:val>
          <c:extLst>
            <c:ext xmlns:c16="http://schemas.microsoft.com/office/drawing/2014/chart" uri="{C3380CC4-5D6E-409C-BE32-E72D297353CC}">
              <c16:uniqueId val="{00000000-B576-4058-80DD-4F8515185D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B576-4058-80DD-4F8515185D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87.85</c:v>
                </c:pt>
                <c:pt idx="1">
                  <c:v>89.51</c:v>
                </c:pt>
                <c:pt idx="2">
                  <c:v>95.94</c:v>
                </c:pt>
                <c:pt idx="3">
                  <c:v>96.02</c:v>
                </c:pt>
                <c:pt idx="4">
                  <c:v>96.75</c:v>
                </c:pt>
              </c:numCache>
            </c:numRef>
          </c:val>
          <c:extLst>
            <c:ext xmlns:c16="http://schemas.microsoft.com/office/drawing/2014/chart" uri="{C3380CC4-5D6E-409C-BE32-E72D297353CC}">
              <c16:uniqueId val="{00000000-C0E5-4A00-AE9E-D02C71D6DB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C0E5-4A00-AE9E-D02C71D6DB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阿南市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70785</v>
      </c>
      <c r="AM8" s="46"/>
      <c r="AN8" s="46"/>
      <c r="AO8" s="46"/>
      <c r="AP8" s="46"/>
      <c r="AQ8" s="46"/>
      <c r="AR8" s="46"/>
      <c r="AS8" s="46"/>
      <c r="AT8" s="45">
        <f>データ!T6</f>
        <v>279.25</v>
      </c>
      <c r="AU8" s="45"/>
      <c r="AV8" s="45"/>
      <c r="AW8" s="45"/>
      <c r="AX8" s="45"/>
      <c r="AY8" s="45"/>
      <c r="AZ8" s="45"/>
      <c r="BA8" s="45"/>
      <c r="BB8" s="45">
        <f>データ!U6</f>
        <v>253.48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3.94</v>
      </c>
      <c r="Q10" s="45"/>
      <c r="R10" s="45"/>
      <c r="S10" s="45"/>
      <c r="T10" s="45"/>
      <c r="U10" s="45"/>
      <c r="V10" s="45"/>
      <c r="W10" s="45">
        <f>データ!Q6</f>
        <v>100</v>
      </c>
      <c r="X10" s="45"/>
      <c r="Y10" s="45"/>
      <c r="Z10" s="45"/>
      <c r="AA10" s="45"/>
      <c r="AB10" s="45"/>
      <c r="AC10" s="45"/>
      <c r="AD10" s="46">
        <f>データ!R6</f>
        <v>4400</v>
      </c>
      <c r="AE10" s="46"/>
      <c r="AF10" s="46"/>
      <c r="AG10" s="46"/>
      <c r="AH10" s="46"/>
      <c r="AI10" s="46"/>
      <c r="AJ10" s="46"/>
      <c r="AK10" s="2"/>
      <c r="AL10" s="46">
        <f>データ!V6</f>
        <v>2773</v>
      </c>
      <c r="AM10" s="46"/>
      <c r="AN10" s="46"/>
      <c r="AO10" s="46"/>
      <c r="AP10" s="46"/>
      <c r="AQ10" s="46"/>
      <c r="AR10" s="46"/>
      <c r="AS10" s="46"/>
      <c r="AT10" s="45">
        <f>データ!W6</f>
        <v>2.2400000000000002</v>
      </c>
      <c r="AU10" s="45"/>
      <c r="AV10" s="45"/>
      <c r="AW10" s="45"/>
      <c r="AX10" s="45"/>
      <c r="AY10" s="45"/>
      <c r="AZ10" s="45"/>
      <c r="BA10" s="45"/>
      <c r="BB10" s="45">
        <f>データ!X6</f>
        <v>1237.95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password="8CAF" sheet="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topLeftCell="CN1" workbookViewId="0">
      <selection activeCell="CO23" sqref="CO23"/>
    </sheetView>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362042</v>
      </c>
      <c r="D6" s="19">
        <f t="shared" si="3"/>
        <v>47</v>
      </c>
      <c r="E6" s="19">
        <f t="shared" si="3"/>
        <v>17</v>
      </c>
      <c r="F6" s="19">
        <f t="shared" si="3"/>
        <v>5</v>
      </c>
      <c r="G6" s="19">
        <f t="shared" si="3"/>
        <v>0</v>
      </c>
      <c r="H6" s="19" t="str">
        <f t="shared" si="3"/>
        <v>徳島県　阿南市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3.94</v>
      </c>
      <c r="Q6" s="20">
        <f t="shared" si="3"/>
        <v>100</v>
      </c>
      <c r="R6" s="20">
        <f t="shared" si="3"/>
        <v>4400</v>
      </c>
      <c r="S6" s="20">
        <f t="shared" si="3"/>
        <v>70785</v>
      </c>
      <c r="T6" s="20">
        <f t="shared" si="3"/>
        <v>279.25</v>
      </c>
      <c r="U6" s="20">
        <f t="shared" si="3"/>
        <v>253.48</v>
      </c>
      <c r="V6" s="20">
        <f t="shared" si="3"/>
        <v>2773</v>
      </c>
      <c r="W6" s="20">
        <f t="shared" si="3"/>
        <v>2.2400000000000002</v>
      </c>
      <c r="X6" s="20">
        <f t="shared" si="3"/>
        <v>1237.95</v>
      </c>
      <c r="Y6" s="21">
        <f>IF(Y7="",NA(),Y7)</f>
        <v>99.69</v>
      </c>
      <c r="Z6" s="21">
        <f t="shared" ref="Z6:AH6" si="4">IF(Z7="",NA(),Z7)</f>
        <v>99.83</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61.01</v>
      </c>
      <c r="BR6" s="21">
        <f t="shared" ref="BR6:BZ6" si="8">IF(BR7="",NA(),BR7)</f>
        <v>57.65</v>
      </c>
      <c r="BS6" s="21">
        <f t="shared" si="8"/>
        <v>56.67</v>
      </c>
      <c r="BT6" s="21">
        <f t="shared" si="8"/>
        <v>65.569999999999993</v>
      </c>
      <c r="BU6" s="21">
        <f t="shared" si="8"/>
        <v>55.77</v>
      </c>
      <c r="BV6" s="21">
        <f t="shared" si="8"/>
        <v>65.33</v>
      </c>
      <c r="BW6" s="21">
        <f t="shared" si="8"/>
        <v>65.39</v>
      </c>
      <c r="BX6" s="21">
        <f t="shared" si="8"/>
        <v>65.37</v>
      </c>
      <c r="BY6" s="21">
        <f t="shared" si="8"/>
        <v>68.11</v>
      </c>
      <c r="BZ6" s="21">
        <f t="shared" si="8"/>
        <v>67.23</v>
      </c>
      <c r="CA6" s="20" t="str">
        <f>IF(CA7="","",IF(CA7="-","【-】","【"&amp;SUBSTITUTE(TEXT(CA7,"#,##0.00"),"-","△")&amp;"】"))</f>
        <v>【60.65】</v>
      </c>
      <c r="CB6" s="21">
        <f>IF(CB7="",NA(),CB7)</f>
        <v>215.8</v>
      </c>
      <c r="CC6" s="21">
        <f t="shared" ref="CC6:CK6" si="9">IF(CC7="",NA(),CC7)</f>
        <v>197.57</v>
      </c>
      <c r="CD6" s="21">
        <f t="shared" si="9"/>
        <v>178.89</v>
      </c>
      <c r="CE6" s="21">
        <f t="shared" si="9"/>
        <v>151.22999999999999</v>
      </c>
      <c r="CF6" s="21">
        <f t="shared" si="9"/>
        <v>177.65</v>
      </c>
      <c r="CG6" s="21">
        <f t="shared" si="9"/>
        <v>227.43</v>
      </c>
      <c r="CH6" s="21">
        <f t="shared" si="9"/>
        <v>230.88</v>
      </c>
      <c r="CI6" s="21">
        <f t="shared" si="9"/>
        <v>228.99</v>
      </c>
      <c r="CJ6" s="21">
        <f t="shared" si="9"/>
        <v>222.41</v>
      </c>
      <c r="CK6" s="21">
        <f t="shared" si="9"/>
        <v>228.21</v>
      </c>
      <c r="CL6" s="20" t="str">
        <f>IF(CL7="","",IF(CL7="-","【-】","【"&amp;SUBSTITUTE(TEXT(CL7,"#,##0.00"),"-","△")&amp;"】"))</f>
        <v>【256.97】</v>
      </c>
      <c r="CM6" s="21">
        <f>IF(CM7="",NA(),CM7)</f>
        <v>62.67</v>
      </c>
      <c r="CN6" s="21">
        <f t="shared" ref="CN6:CV6" si="10">IF(CN7="",NA(),CN7)</f>
        <v>62.67</v>
      </c>
      <c r="CO6" s="21">
        <f t="shared" si="10"/>
        <v>62.67</v>
      </c>
      <c r="CP6" s="21">
        <f t="shared" si="10"/>
        <v>95.78</v>
      </c>
      <c r="CQ6" s="20">
        <f>IF(CQ7="",NA(),CQ7)</f>
        <v>95.78</v>
      </c>
      <c r="CR6" s="21">
        <f t="shared" si="10"/>
        <v>56.01</v>
      </c>
      <c r="CS6" s="21">
        <f t="shared" si="10"/>
        <v>56.72</v>
      </c>
      <c r="CT6" s="21">
        <f t="shared" si="10"/>
        <v>54.06</v>
      </c>
      <c r="CU6" s="21">
        <f t="shared" si="10"/>
        <v>55.26</v>
      </c>
      <c r="CV6" s="21">
        <f t="shared" si="10"/>
        <v>54.54</v>
      </c>
      <c r="CW6" s="20" t="str">
        <f>IF(CW7="","",IF(CW7="-","【-】","【"&amp;SUBSTITUTE(TEXT(CW7,"#,##0.00"),"-","△")&amp;"】"))</f>
        <v>【61.14】</v>
      </c>
      <c r="CX6" s="21">
        <f>IF(CX7="",NA(),CX7)</f>
        <v>87.85</v>
      </c>
      <c r="CY6" s="21">
        <f t="shared" ref="CY6:DG6" si="11">IF(CY7="",NA(),CY7)</f>
        <v>89.51</v>
      </c>
      <c r="CZ6" s="21">
        <f t="shared" si="11"/>
        <v>95.94</v>
      </c>
      <c r="DA6" s="21">
        <f t="shared" si="11"/>
        <v>96.02</v>
      </c>
      <c r="DB6" s="21">
        <f t="shared" si="11"/>
        <v>96.75</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362042</v>
      </c>
      <c r="D7" s="23">
        <v>47</v>
      </c>
      <c r="E7" s="23">
        <v>17</v>
      </c>
      <c r="F7" s="23">
        <v>5</v>
      </c>
      <c r="G7" s="23">
        <v>0</v>
      </c>
      <c r="H7" s="23" t="s">
        <v>98</v>
      </c>
      <c r="I7" s="23" t="s">
        <v>99</v>
      </c>
      <c r="J7" s="23" t="s">
        <v>100</v>
      </c>
      <c r="K7" s="23" t="s">
        <v>101</v>
      </c>
      <c r="L7" s="23" t="s">
        <v>102</v>
      </c>
      <c r="M7" s="23" t="s">
        <v>103</v>
      </c>
      <c r="N7" s="24" t="s">
        <v>104</v>
      </c>
      <c r="O7" s="24" t="s">
        <v>105</v>
      </c>
      <c r="P7" s="24">
        <v>3.94</v>
      </c>
      <c r="Q7" s="24">
        <v>100</v>
      </c>
      <c r="R7" s="24">
        <v>4400</v>
      </c>
      <c r="S7" s="24">
        <v>70785</v>
      </c>
      <c r="T7" s="24">
        <v>279.25</v>
      </c>
      <c r="U7" s="24">
        <v>253.48</v>
      </c>
      <c r="V7" s="24">
        <v>2773</v>
      </c>
      <c r="W7" s="24">
        <v>2.2400000000000002</v>
      </c>
      <c r="X7" s="24">
        <v>1237.95</v>
      </c>
      <c r="Y7" s="24">
        <v>99.69</v>
      </c>
      <c r="Z7" s="24">
        <v>99.83</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684.74</v>
      </c>
      <c r="BL7" s="24">
        <v>654.91999999999996</v>
      </c>
      <c r="BM7" s="24">
        <v>654.71</v>
      </c>
      <c r="BN7" s="24">
        <v>783.8</v>
      </c>
      <c r="BO7" s="24">
        <v>778.81</v>
      </c>
      <c r="BP7" s="24">
        <v>786.37</v>
      </c>
      <c r="BQ7" s="24">
        <v>61.01</v>
      </c>
      <c r="BR7" s="24">
        <v>57.65</v>
      </c>
      <c r="BS7" s="24">
        <v>56.67</v>
      </c>
      <c r="BT7" s="24">
        <v>65.569999999999993</v>
      </c>
      <c r="BU7" s="24">
        <v>55.77</v>
      </c>
      <c r="BV7" s="24">
        <v>65.33</v>
      </c>
      <c r="BW7" s="24">
        <v>65.39</v>
      </c>
      <c r="BX7" s="24">
        <v>65.37</v>
      </c>
      <c r="BY7" s="24">
        <v>68.11</v>
      </c>
      <c r="BZ7" s="24">
        <v>67.23</v>
      </c>
      <c r="CA7" s="24">
        <v>60.65</v>
      </c>
      <c r="CB7" s="24">
        <v>215.8</v>
      </c>
      <c r="CC7" s="24">
        <v>197.57</v>
      </c>
      <c r="CD7" s="24">
        <v>178.89</v>
      </c>
      <c r="CE7" s="24">
        <v>151.22999999999999</v>
      </c>
      <c r="CF7" s="24">
        <v>177.65</v>
      </c>
      <c r="CG7" s="24">
        <v>227.43</v>
      </c>
      <c r="CH7" s="24">
        <v>230.88</v>
      </c>
      <c r="CI7" s="24">
        <v>228.99</v>
      </c>
      <c r="CJ7" s="24">
        <v>222.41</v>
      </c>
      <c r="CK7" s="24">
        <v>228.21</v>
      </c>
      <c r="CL7" s="24">
        <v>256.97000000000003</v>
      </c>
      <c r="CM7" s="24">
        <v>62.67</v>
      </c>
      <c r="CN7" s="24">
        <v>62.67</v>
      </c>
      <c r="CO7" s="24">
        <v>62.67</v>
      </c>
      <c r="CP7" s="24">
        <v>95.78</v>
      </c>
      <c r="CQ7" s="24">
        <v>95.78</v>
      </c>
      <c r="CR7" s="24">
        <v>56.01</v>
      </c>
      <c r="CS7" s="24">
        <v>56.72</v>
      </c>
      <c r="CT7" s="24">
        <v>54.06</v>
      </c>
      <c r="CU7" s="24">
        <v>55.26</v>
      </c>
      <c r="CV7" s="24">
        <v>54.54</v>
      </c>
      <c r="CW7" s="24">
        <v>61.14</v>
      </c>
      <c r="CX7" s="24">
        <v>87.85</v>
      </c>
      <c r="CY7" s="24">
        <v>89.51</v>
      </c>
      <c r="CZ7" s="24">
        <v>95.94</v>
      </c>
      <c r="DA7" s="24">
        <v>96.02</v>
      </c>
      <c r="DB7" s="24">
        <v>96.75</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2023-01-13T00:03:33Z</dcterms:created>
  <dcterms:modified xsi:type="dcterms:W3CDTF">2023-02-07T07:10:41Z</dcterms:modified>
  <cp:category/>
</cp:coreProperties>
</file>