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pc1006\Desktop\"/>
    </mc:Choice>
  </mc:AlternateContent>
  <xr:revisionPtr revIDLastSave="0" documentId="13_ncr:1_{ADA14695-AA32-4466-93F3-CC36CFDEAE06}" xr6:coauthVersionLast="44" xr6:coauthVersionMax="44" xr10:uidLastSave="{00000000-0000-0000-0000-000000000000}"/>
  <workbookProtection workbookAlgorithmName="SHA-512" workbookHashValue="WANhHBOMVsimuWYDVlniW6ZO7Z0jh+Z0zHZAv9twWO3SdHgQKEKediYYPi02KY/j1E5zO5y1CLOvCr+K5deb3A==" workbookSaltValue="TYHWvlQg3P8wVHzkbw2kow==" workbookSpinCount="100000" lockStructure="1"/>
  <bookViews>
    <workbookView xWindow="-120" yWindow="-120" windowWidth="2805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AL10" i="4"/>
  <c r="W10" i="4"/>
  <c r="P10" i="4"/>
  <c r="BB8" i="4"/>
  <c r="AD8" i="4"/>
  <c r="W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<sst xmlns="http://schemas.openxmlformats.org/spreadsheetml/2006/main" count="233" uniqueCount="119">
  <si>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</si>
  <si>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</si>
  <si>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</si>
  <si>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</si>
  <si>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</si>
  <si>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</si>
  <si>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</si>
  <si>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</si>
  <si>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</si>
  <si>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</si>
  <si>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</si>
  <si>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</si>
  <si>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</si>
  <si>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</si>
  <si>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</si>
  <si>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</si>
  <si>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</si>
  <si>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</si>
  <si>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</si>
  <si>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</si>
  <si>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</si>
  <si>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</si>
  <si>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</si>
  <si>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</si>
  <si>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</si>
  <si>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</si>
  <si>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</si>
  <si>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</si>
  <si>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</si>
  <si>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</si>
  <si>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</si>
  <si>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</si>
  <si>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</si>
  <si>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</si>
  <si>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</si>
  <si>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</si>
  <si>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</si>
  <si>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</si>
  <si>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</si>
  <si>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</si>
  <si>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</si>
  <si>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</si>
  <si>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</si>
  <si>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</si>
  <si>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</si>
  <si>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</si>
  <si>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</si>
  <si>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</si>
  <si>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</si>
  <si>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</si>
  <si>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</si>
  <si>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</si>
  <si>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</si>
  <si>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</si>
  <si>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</si>
  <si>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</si>
  <si>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</si>
  <si>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</si>
  <si>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</si>
  <si>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</si>
  <si>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</si>
  <si>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</si>
  <si>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</si>
  <si>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</si>
  <si>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</si>
  <si>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</si>
  <si>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</si>
  <si>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</si>
  <si>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</si>
  <si>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</si>
  <si>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</si>
  <si>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</si>
  <si>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</si>
  <si>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</si>
  <si>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</si>
  <si>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</si>
  <si>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</si>
  <si>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</si>
  <si>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</si>
  <si>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</si>
  <si>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</si>
  <si>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</si>
  <si>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</si>
  <si>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</si>
  <si>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</si>
  <si>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</si>
  <si>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</si>
  <si>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</si>
  <si>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</si>
  <si>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</si>
  <si>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</si>
  <si>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</si>
  <si>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</si>
  <si>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</si>
  <si>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</si>
  <si>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</si>
  <si>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</si>
  <si>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</si>
  <si>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</si>
  <si>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</si>
  <si>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</si>
  <si>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</si>
  <si>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</si>
  <si>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</si>
  <si>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</si>
  <si>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</si>
  <si>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</si>
  <si>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</si>
  <si>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</si>
  <si>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</si>
  <si>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</si>
  <si>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</si>
  <si>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</si>
  <si>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</si>
  <si>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</si>
  <si>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</si>
  <si>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佐那河内村簡易水道施設は、浄水場施設が3箇所、配水池施設は16箇所、導水管路・送水管路・配水管路延長は約60,000mとなっている。平成元年に竣工した府能地区が1番古く浄水・配水施設で築27年となるが、その他の施設は平成6年～平成13年に施設更新され健全な状態で稼働している。しかし管路施設については、村内のほと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</si>
  <si>
    <t>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また、近い将来的には人口減少による料金収入の減少も見込まれることから、今後は料金体系等の見直しについても検討する必要性がある。</t>
    <phoneticPr fontId="4"/>
  </si>
  <si>
    <t>経営の健全性を確認する指標として、収益的収支比率がある。佐那河内村の収益的収支比率は①表よりR3で39.15％、全国平均は73.54%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経営の効率性については、⑦表の施設利用率が全国平均より高位にあり良好に見えるが、これは管路施設における漏水量が多い場合に起こる現象で、決して良好な状態ではない。現に⑧表の有収率は全国平均よりも23%低く、⑤表の料金回収率はR3では全国平均より24％低い値となっている。料金回収率は、給水原価に対する供給単価の割合で、この回収率が高いほど料金の収益性が良いとされている。よって、この指標からも給水収益以外の収入を投入して経営を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</si>
</sst>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6E-428B-8E26-E04A5DB9C7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3B6E-428B-8E26-E04A5DB9C7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99.42</c:v>
                </c:pt>
                <c:pt idx="1">
                  <c:v>99.99</c:v>
                </c:pt>
                <c:pt idx="2">
                  <c:v>99.74</c:v>
                </c:pt>
                <c:pt idx="3">
                  <c:v>100.01</c:v>
                </c:pt>
                <c:pt idx="4">
                  <c:v>99.99</c:v>
                </c:pt>
              </c:numCache>
            </c:numRef>
          </c:val>
          <c:extLst>
            <c:ext xmlns:c16="http://schemas.microsoft.com/office/drawing/2014/chart" uri="{C3380CC4-5D6E-409C-BE32-E72D297353CC}">
              <c16:uniqueId val="{00000000-10F8-4252-8F6A-38ECE678DC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10F8-4252-8F6A-38ECE678DC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50.6</c:v>
                </c:pt>
                <c:pt idx="1">
                  <c:v>47.06</c:v>
                </c:pt>
                <c:pt idx="2">
                  <c:v>49.23</c:v>
                </c:pt>
                <c:pt idx="3">
                  <c:v>48.99</c:v>
                </c:pt>
                <c:pt idx="4">
                  <c:v>48.65</c:v>
                </c:pt>
              </c:numCache>
            </c:numRef>
          </c:val>
          <c:extLst>
            <c:ext xmlns:c16="http://schemas.microsoft.com/office/drawing/2014/chart" uri="{C3380CC4-5D6E-409C-BE32-E72D297353CC}">
              <c16:uniqueId val="{00000000-7D89-4B02-93EE-8D37469C63C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D89-4B02-93EE-8D37469C63C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50.97</c:v>
                </c:pt>
                <c:pt idx="1">
                  <c:v>48.46</c:v>
                </c:pt>
                <c:pt idx="2">
                  <c:v>47.98</c:v>
                </c:pt>
                <c:pt idx="3">
                  <c:v>43.83</c:v>
                </c:pt>
                <c:pt idx="4">
                  <c:v>39.15</c:v>
                </c:pt>
              </c:numCache>
            </c:numRef>
          </c:val>
          <c:extLst>
            <c:ext xmlns:c16="http://schemas.microsoft.com/office/drawing/2014/chart" uri="{C3380CC4-5D6E-409C-BE32-E72D297353CC}">
              <c16:uniqueId val="{00000000-826D-47EC-B4DD-C07230E81FA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826D-47EC-B4DD-C07230E81FA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E-44FE-8E9E-518DCD39C7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E-44FE-8E9E-518DCD39C7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32-46F2-8AFE-06C321CFDF3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32-46F2-8AFE-06C321CFDF3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D-4B21-A50E-405F4250F9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D-4B21-A50E-405F4250F9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4-44C9-BE78-87D7E5203DC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4-44C9-BE78-87D7E5203DC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1354.47</c:v>
                </c:pt>
                <c:pt idx="1">
                  <c:v>1289.74</c:v>
                </c:pt>
                <c:pt idx="2">
                  <c:v>1171.22</c:v>
                </c:pt>
                <c:pt idx="3">
                  <c:v>1045.75</c:v>
                </c:pt>
                <c:pt idx="4">
                  <c:v>931.01</c:v>
                </c:pt>
              </c:numCache>
            </c:numRef>
          </c:val>
          <c:extLst>
            <c:ext xmlns:c16="http://schemas.microsoft.com/office/drawing/2014/chart" uri="{C3380CC4-5D6E-409C-BE32-E72D297353CC}">
              <c16:uniqueId val="{00000000-730B-476F-AE64-914FAA03A31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30B-476F-AE64-914FAA03A31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41.73</c:v>
                </c:pt>
                <c:pt idx="1">
                  <c:v>39.94</c:v>
                </c:pt>
                <c:pt idx="2">
                  <c:v>41.23</c:v>
                </c:pt>
                <c:pt idx="3">
                  <c:v>38.299999999999997</c:v>
                </c:pt>
                <c:pt idx="4">
                  <c:v>34.700000000000003</c:v>
                </c:pt>
              </c:numCache>
            </c:numRef>
          </c:val>
          <c:extLst>
            <c:ext xmlns:c16="http://schemas.microsoft.com/office/drawing/2014/chart" uri="{C3380CC4-5D6E-409C-BE32-E72D297353CC}">
              <c16:uniqueId val="{00000000-89F1-465D-A57B-B06DE56C59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89F1-465D-A57B-B06DE56C59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355.13</c:v>
                </c:pt>
                <c:pt idx="1">
                  <c:v>362.56</c:v>
                </c:pt>
                <c:pt idx="2">
                  <c:v>340.86</c:v>
                </c:pt>
                <c:pt idx="3">
                  <c:v>386.13</c:v>
                </c:pt>
                <c:pt idx="4">
                  <c:v>435.54</c:v>
                </c:pt>
              </c:numCache>
            </c:numRef>
          </c:val>
          <c:extLst>
            <c:ext xmlns:c16="http://schemas.microsoft.com/office/drawing/2014/chart" uri="{C3380CC4-5D6E-409C-BE32-E72D297353CC}">
              <c16:uniqueId val="{00000000-3EF3-4967-999A-7923F50E26A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EF3-4967-999A-7923F50E26A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佐那河内村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2203</v>
      </c>
      <c r="AM8" s="60"/>
      <c r="AN8" s="60"/>
      <c r="AO8" s="60"/>
      <c r="AP8" s="60"/>
      <c r="AQ8" s="60"/>
      <c r="AR8" s="60"/>
      <c r="AS8" s="60"/>
      <c r="AT8" s="36">
        <f>データ!$S$6</f>
        <v>42.28</v>
      </c>
      <c r="AU8" s="36"/>
      <c r="AV8" s="36"/>
      <c r="AW8" s="36"/>
      <c r="AX8" s="36"/>
      <c r="AY8" s="36"/>
      <c r="AZ8" s="36"/>
      <c r="BA8" s="36"/>
      <c r="BB8" s="36">
        <f>データ!$T$6</f>
        <v>52.11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92.48</v>
      </c>
      <c r="Q10" s="36"/>
      <c r="R10" s="36"/>
      <c r="S10" s="36"/>
      <c r="T10" s="36"/>
      <c r="U10" s="36"/>
      <c r="V10" s="36"/>
      <c r="W10" s="60">
        <f>データ!$Q$6</f>
        <v>2700</v>
      </c>
      <c r="X10" s="60"/>
      <c r="Y10" s="60"/>
      <c r="Z10" s="60"/>
      <c r="AA10" s="60"/>
      <c r="AB10" s="60"/>
      <c r="AC10" s="60"/>
      <c r="AD10" s="2"/>
      <c r="AE10" s="2"/>
      <c r="AF10" s="2"/>
      <c r="AG10" s="2"/>
      <c r="AH10" s="2"/>
      <c r="AI10" s="2"/>
      <c r="AJ10" s="2"/>
      <c r="AK10" s="2"/>
      <c r="AL10" s="60">
        <f>データ!$U$6</f>
        <v>2041</v>
      </c>
      <c r="AM10" s="60"/>
      <c r="AN10" s="60"/>
      <c r="AO10" s="60"/>
      <c r="AP10" s="60"/>
      <c r="AQ10" s="60"/>
      <c r="AR10" s="60"/>
      <c r="AS10" s="60"/>
      <c r="AT10" s="36">
        <f>データ!$V$6</f>
        <v>10.3</v>
      </c>
      <c r="AU10" s="36"/>
      <c r="AV10" s="36"/>
      <c r="AW10" s="36"/>
      <c r="AX10" s="36"/>
      <c r="AY10" s="36"/>
      <c r="AZ10" s="36"/>
      <c r="BA10" s="36"/>
      <c r="BB10" s="36">
        <f>データ!$W$6</f>
        <v>198.16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ZA4V3faZ+u3GX7ZwU7Y0qC8W1jCL/gMkMyjymUlVHnd9ldM1KEV5+26KV8p274Xl7kc3UxLXkCNQzTjIVBpblw==" saltValue="F/zE7/ey1xSsdz2fHT4W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363219</v>
      </c>
      <c r="D6" s="20">
        <f t="shared" si="3"/>
        <v>47</v>
      </c>
      <c r="E6" s="20">
        <f t="shared" si="3"/>
        <v>1</v>
      </c>
      <c r="F6" s="20">
        <f t="shared" si="3"/>
        <v>0</v>
      </c>
      <c r="G6" s="20">
        <f t="shared" si="3"/>
        <v>0</v>
      </c>
      <c r="H6" s="20" t="str">
        <f t="shared" si="3"/>
        <v>徳島県　佐那河内村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92.48</v>
      </c>
      <c r="Q6" s="21">
        <f t="shared" si="3"/>
        <v>2700</v>
      </c>
      <c r="R6" s="21">
        <f t="shared" si="3"/>
        <v>2203</v>
      </c>
      <c r="S6" s="21">
        <f t="shared" si="3"/>
        <v>42.28</v>
      </c>
      <c r="T6" s="21">
        <f t="shared" si="3"/>
        <v>52.11</v>
      </c>
      <c r="U6" s="21">
        <f t="shared" si="3"/>
        <v>2041</v>
      </c>
      <c r="V6" s="21">
        <f t="shared" si="3"/>
        <v>10.3</v>
      </c>
      <c r="W6" s="21">
        <f t="shared" si="3"/>
        <v>198.16</v>
      </c>
      <c r="X6" s="22">
        <f>IF(X7="",NA(),X7)</f>
        <v>50.97</v>
      </c>
      <c r="Y6" s="22">
        <f t="shared" ref="Y6:AG6" si="4">IF(Y7="",NA(),Y7)</f>
        <v>48.46</v>
      </c>
      <c r="Z6" s="22">
        <f t="shared" si="4"/>
        <v>47.98</v>
      </c>
      <c r="AA6" s="22">
        <f t="shared" si="4"/>
        <v>43.83</v>
      </c>
      <c r="AB6" s="22">
        <f t="shared" si="4"/>
        <v>39.15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1354.47</v>
      </c>
      <c r="BF6" s="22">
        <f t="shared" ref="BF6:BN6" si="7">IF(BF7="",NA(),BF7)</f>
        <v>1289.74</v>
      </c>
      <c r="BG6" s="22">
        <f t="shared" si="7"/>
        <v>1171.22</v>
      </c>
      <c r="BH6" s="22">
        <f t="shared" si="7"/>
        <v>1045.75</v>
      </c>
      <c r="BI6" s="22">
        <f t="shared" si="7"/>
        <v>931.01</v>
      </c>
      <c r="BJ6" s="22">
        <f t="shared" si="7"/>
        <v>1061.58</v>
      </c>
      <c r="BK6" s="22">
        <f t="shared" si="7"/>
        <v>1007.7</v>
      </c>
      <c r="BL6" s="22">
        <f t="shared" si="7"/>
        <v>1018.52</v>
      </c>
      <c r="BM6" s="22">
        <f t="shared" si="7"/>
        <v>949.61</v>
      </c>
      <c r="BN6" s="22">
        <f t="shared" si="7"/>
        <v>918.84</v>
      </c>
      <c r="BO6" s="21" t="str">
        <f>IF(BO7="","",IF(BO7="-","【-】","【"&amp;SUBSTITUTE(TEXT(BO7,"#,##0.00"),"-","△")&amp;"】"))</f>
        <v>【940.88】</v>
      </c>
      <c r="BP6" s="22">
        <f>IF(BP7="",NA(),BP7)</f>
        <v>41.73</v>
      </c>
      <c r="BQ6" s="22">
        <f t="shared" ref="BQ6:BY6" si="8">IF(BQ7="",NA(),BQ7)</f>
        <v>39.94</v>
      </c>
      <c r="BR6" s="22">
        <f t="shared" si="8"/>
        <v>41.23</v>
      </c>
      <c r="BS6" s="22">
        <f t="shared" si="8"/>
        <v>38.299999999999997</v>
      </c>
      <c r="BT6" s="22">
        <f t="shared" si="8"/>
        <v>34.700000000000003</v>
      </c>
      <c r="BU6" s="22">
        <f t="shared" si="8"/>
        <v>58.52</v>
      </c>
      <c r="BV6" s="22">
        <f t="shared" si="8"/>
        <v>59.22</v>
      </c>
      <c r="BW6" s="22">
        <f t="shared" si="8"/>
        <v>58.79</v>
      </c>
      <c r="BX6" s="22">
        <f t="shared" si="8"/>
        <v>58.41</v>
      </c>
      <c r="BY6" s="22">
        <f t="shared" si="8"/>
        <v>58.27</v>
      </c>
      <c r="BZ6" s="21" t="str">
        <f>IF(BZ7="","",IF(BZ7="-","【-】","【"&amp;SUBSTITUTE(TEXT(BZ7,"#,##0.00"),"-","△")&amp;"】"))</f>
        <v>【54.59】</v>
      </c>
      <c r="CA6" s="22">
        <f>IF(CA7="",NA(),CA7)</f>
        <v>355.13</v>
      </c>
      <c r="CB6" s="22">
        <f t="shared" ref="CB6:CJ6" si="9">IF(CB7="",NA(),CB7)</f>
        <v>362.56</v>
      </c>
      <c r="CC6" s="22">
        <f t="shared" si="9"/>
        <v>340.86</v>
      </c>
      <c r="CD6" s="22">
        <f t="shared" si="9"/>
        <v>386.13</v>
      </c>
      <c r="CE6" s="22">
        <f t="shared" si="9"/>
        <v>435.54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99.42</v>
      </c>
      <c r="CM6" s="22">
        <f t="shared" ref="CM6:CU6" si="10">IF(CM7="",NA(),CM7)</f>
        <v>99.99</v>
      </c>
      <c r="CN6" s="22">
        <f t="shared" si="10"/>
        <v>99.74</v>
      </c>
      <c r="CO6" s="22">
        <f t="shared" si="10"/>
        <v>100.01</v>
      </c>
      <c r="CP6" s="22">
        <f t="shared" si="10"/>
        <v>99.99</v>
      </c>
      <c r="CQ6" s="22">
        <f t="shared" si="10"/>
        <v>57.3</v>
      </c>
      <c r="CR6" s="22">
        <f t="shared" si="10"/>
        <v>56.76</v>
      </c>
      <c r="CS6" s="22">
        <f t="shared" si="10"/>
        <v>56.04</v>
      </c>
      <c r="CT6" s="22">
        <f t="shared" si="10"/>
        <v>58.52</v>
      </c>
      <c r="CU6" s="22">
        <f t="shared" si="10"/>
        <v>58.88</v>
      </c>
      <c r="CV6" s="21" t="str">
        <f>IF(CV7="","",IF(CV7="-","【-】","【"&amp;SUBSTITUTE(TEXT(CV7,"#,##0.00"),"-","△")&amp;"】"))</f>
        <v>【56.42】</v>
      </c>
      <c r="CW6" s="22">
        <f>IF(CW7="",NA(),CW7)</f>
        <v>50.6</v>
      </c>
      <c r="CX6" s="22">
        <f t="shared" ref="CX6:DF6" si="11">IF(CX7="",NA(),CX7)</f>
        <v>47.06</v>
      </c>
      <c r="CY6" s="22">
        <f t="shared" si="11"/>
        <v>49.23</v>
      </c>
      <c r="CZ6" s="22">
        <f t="shared" si="11"/>
        <v>48.99</v>
      </c>
      <c r="DA6" s="22">
        <f t="shared" si="11"/>
        <v>48.65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363219</v>
      </c>
      <c r="D7" s="24">
        <v>47</v>
      </c>
      <c r="E7" s="24">
        <v>1</v>
      </c>
      <c r="F7" s="24">
        <v>0</v>
      </c>
      <c r="G7" s="24">
        <v>0</v>
      </c>
      <c r="H7" s="24" t="s">
        <v>97</v>
      </c>
      <c r="I7" s="24" t="s">
        <v>98</v>
      </c>
      <c r="J7" s="24" t="s">
        <v>99</v>
      </c>
      <c r="K7" s="24" t="s">
        <v>100</v>
      </c>
      <c r="L7" s="24" t="s">
        <v>101</v>
      </c>
      <c r="M7" s="24" t="s">
        <v>102</v>
      </c>
      <c r="N7" s="25" t="s">
        <v>103</v>
      </c>
      <c r="O7" s="25" t="s">
        <v>104</v>
      </c>
      <c r="P7" s="25">
        <v>92.48</v>
      </c>
      <c r="Q7" s="25">
        <v>2700</v>
      </c>
      <c r="R7" s="25">
        <v>2203</v>
      </c>
      <c r="S7" s="25">
        <v>42.28</v>
      </c>
      <c r="T7" s="25">
        <v>52.11</v>
      </c>
      <c r="U7" s="25">
        <v>2041</v>
      </c>
      <c r="V7" s="25">
        <v>10.3</v>
      </c>
      <c r="W7" s="25">
        <v>198.16</v>
      </c>
      <c r="X7" s="25">
        <v>50.97</v>
      </c>
      <c r="Y7" s="25">
        <v>48.46</v>
      </c>
      <c r="Z7" s="25">
        <v>47.98</v>
      </c>
      <c r="AA7" s="25">
        <v>43.83</v>
      </c>
      <c r="AB7" s="25">
        <v>39.15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1354.47</v>
      </c>
      <c r="BF7" s="25">
        <v>1289.74</v>
      </c>
      <c r="BG7" s="25">
        <v>1171.22</v>
      </c>
      <c r="BH7" s="25">
        <v>1045.75</v>
      </c>
      <c r="BI7" s="25">
        <v>931.01</v>
      </c>
      <c r="BJ7" s="25">
        <v>1061.58</v>
      </c>
      <c r="BK7" s="25">
        <v>1007.7</v>
      </c>
      <c r="BL7" s="25">
        <v>1018.52</v>
      </c>
      <c r="BM7" s="25">
        <v>949.61</v>
      </c>
      <c r="BN7" s="25">
        <v>918.84</v>
      </c>
      <c r="BO7" s="25">
        <v>940.88</v>
      </c>
      <c r="BP7" s="25">
        <v>41.73</v>
      </c>
      <c r="BQ7" s="25">
        <v>39.94</v>
      </c>
      <c r="BR7" s="25">
        <v>41.23</v>
      </c>
      <c r="BS7" s="25">
        <v>38.299999999999997</v>
      </c>
      <c r="BT7" s="25">
        <v>34.700000000000003</v>
      </c>
      <c r="BU7" s="25">
        <v>58.52</v>
      </c>
      <c r="BV7" s="25">
        <v>59.22</v>
      </c>
      <c r="BW7" s="25">
        <v>58.79</v>
      </c>
      <c r="BX7" s="25">
        <v>58.41</v>
      </c>
      <c r="BY7" s="25">
        <v>58.27</v>
      </c>
      <c r="BZ7" s="25">
        <v>54.59</v>
      </c>
      <c r="CA7" s="25">
        <v>355.13</v>
      </c>
      <c r="CB7" s="25">
        <v>362.56</v>
      </c>
      <c r="CC7" s="25">
        <v>340.86</v>
      </c>
      <c r="CD7" s="25">
        <v>386.13</v>
      </c>
      <c r="CE7" s="25">
        <v>435.54</v>
      </c>
      <c r="CF7" s="25">
        <v>296.3</v>
      </c>
      <c r="CG7" s="25">
        <v>292.89999999999998</v>
      </c>
      <c r="CH7" s="25">
        <v>298.25</v>
      </c>
      <c r="CI7" s="25">
        <v>303.27999999999997</v>
      </c>
      <c r="CJ7" s="25">
        <v>303.81</v>
      </c>
      <c r="CK7" s="25">
        <v>301.2</v>
      </c>
      <c r="CL7" s="25">
        <v>99.42</v>
      </c>
      <c r="CM7" s="25">
        <v>99.99</v>
      </c>
      <c r="CN7" s="25">
        <v>99.74</v>
      </c>
      <c r="CO7" s="25">
        <v>100.01</v>
      </c>
      <c r="CP7" s="25">
        <v>99.99</v>
      </c>
      <c r="CQ7" s="25">
        <v>57.3</v>
      </c>
      <c r="CR7" s="25">
        <v>56.76</v>
      </c>
      <c r="CS7" s="25">
        <v>56.04</v>
      </c>
      <c r="CT7" s="25">
        <v>58.52</v>
      </c>
      <c r="CU7" s="25">
        <v>58.88</v>
      </c>
      <c r="CV7" s="25">
        <v>56.42</v>
      </c>
      <c r="CW7" s="25">
        <v>50.6</v>
      </c>
      <c r="CX7" s="25">
        <v>47.06</v>
      </c>
      <c r="CY7" s="25">
        <v>49.23</v>
      </c>
      <c r="CZ7" s="25">
        <v>48.99</v>
      </c>
      <c r="DA7" s="25">
        <v>48.65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pc1006</cp:lastModifiedBy>
  <cp:lastPrinted>2023-02-02T06:35:49Z</cp:lastPrinted>
  <dcterms:created xsi:type="dcterms:W3CDTF">2022-12-01T01:11:14Z</dcterms:created>
  <dcterms:modified xsi:type="dcterms:W3CDTF">2023-02-02T06:39:33Z</dcterms:modified>
  <cp:category/>
</cp:coreProperties>
</file>