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nsvj021\課共有\にぎわい推進課\大西\01 工業用水道事業\12 照会・問合せ・研修案内等\R04\未 034 【令和５年２月３日（金）１７：００〆】公営企業に係る経営比較分析表（令和３年度決算）の分析等について \回答\"/>
    </mc:Choice>
  </mc:AlternateContent>
  <xr:revisionPtr revIDLastSave="0" documentId="13_ncr:1_{3E69D022-8E21-4264-B8B6-F6C204E25E7C}" xr6:coauthVersionLast="45" xr6:coauthVersionMax="45" xr10:uidLastSave="{00000000-0000-0000-0000-000000000000}"/>
  <workbookProtection workbookAlgorithmName="SHA-512" workbookHashValue="iX6tW8WlVp2MLQGO5sMnF3Couj0z9psVtMUrWn9bWkgLQ+WGQgGffYXDAMwmL/0J99VqHKIJHVugK4oBIig/sg==" workbookSaltValue="Q5MeUIW70i8RYAyBmTFQlg=="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A12" i="5" l="1"/>
  <c r="DI10" i="5"/>
  <c r="CK10" i="5"/>
  <c r="Y10" i="5"/>
  <c r="F10" i="5"/>
  <c r="CX10" i="5" s="1"/>
  <c r="E10" i="5"/>
  <c r="DH10" i="5" s="1"/>
  <c r="D10" i="5"/>
  <c r="DR10" i="5" s="1"/>
  <c r="C10" i="5"/>
  <c r="CU10" i="5" s="1"/>
  <c r="B10" i="5"/>
  <c r="CT10" i="5" s="1"/>
  <c r="DZ9" i="5"/>
  <c r="DO9" i="5"/>
  <c r="DD9" i="5"/>
  <c r="CS9" i="5"/>
  <c r="CH9" i="5"/>
  <c r="BW9" i="5"/>
  <c r="BL9" i="5"/>
  <c r="BA9" i="5"/>
  <c r="AP9" i="5"/>
  <c r="AE9" i="5"/>
  <c r="T9" i="5"/>
  <c r="EJ6" i="5"/>
  <c r="JM90" i="4" s="1"/>
  <c r="EI6" i="5"/>
  <c r="EE12" i="5" s="1"/>
  <c r="EH6" i="5"/>
  <c r="ED12" i="5" s="1"/>
  <c r="EG6" i="5"/>
  <c r="OY81" i="4"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IM80" i="4" s="1"/>
  <c r="DP6" i="5"/>
  <c r="DQ11" i="5" s="1"/>
  <c r="DO6" i="5"/>
  <c r="DP11" i="5" s="1"/>
  <c r="DN6" i="5"/>
  <c r="HK90" i="4" s="1"/>
  <c r="DM6" i="5"/>
  <c r="EC81" i="4" s="1"/>
  <c r="DL6" i="5"/>
  <c r="DH12" i="5" s="1"/>
  <c r="DK6" i="5"/>
  <c r="DG12" i="5" s="1"/>
  <c r="DJ6" i="5"/>
  <c r="DF12" i="5" s="1"/>
  <c r="DI6" i="5"/>
  <c r="Y81" i="4"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BE90" i="4" s="1"/>
  <c r="AY6" i="5"/>
  <c r="AU12" i="5" s="1"/>
  <c r="AX6" i="5"/>
  <c r="AT12" i="5" s="1"/>
  <c r="AW6" i="5"/>
  <c r="AS12" i="5" s="1"/>
  <c r="AV6" i="5"/>
  <c r="AR12" i="5" s="1"/>
  <c r="AU6" i="5"/>
  <c r="AQ12" i="5" s="1"/>
  <c r="AT6" i="5"/>
  <c r="AU11" i="5" s="1"/>
  <c r="AS6" i="5"/>
  <c r="AT11" i="5" s="1"/>
  <c r="AR6" i="5"/>
  <c r="AS11" i="5" s="1"/>
  <c r="AQ6" i="5"/>
  <c r="KF32" i="4"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DG90" i="4"/>
  <c r="CF90" i="4"/>
  <c r="RA81" i="4"/>
  <c r="PZ81" i="4"/>
  <c r="NX81" i="4"/>
  <c r="MW81" i="4"/>
  <c r="KO81" i="4"/>
  <c r="JN81" i="4"/>
  <c r="HL81" i="4"/>
  <c r="CA81" i="4"/>
  <c r="AZ81" i="4"/>
  <c r="RA80" i="4"/>
  <c r="PZ80" i="4"/>
  <c r="NX80" i="4"/>
  <c r="MW80" i="4"/>
  <c r="KO80" i="4"/>
  <c r="JN80" i="4"/>
  <c r="HL80" i="4"/>
  <c r="GK80" i="4"/>
  <c r="EC80" i="4"/>
  <c r="DB80" i="4"/>
  <c r="AZ80" i="4"/>
  <c r="RA79" i="4"/>
  <c r="PZ79" i="4"/>
  <c r="OY79" i="4"/>
  <c r="MW79" i="4"/>
  <c r="KO79" i="4"/>
  <c r="JN79" i="4"/>
  <c r="IM79" i="4"/>
  <c r="GK79" i="4"/>
  <c r="EC79" i="4"/>
  <c r="DB79" i="4"/>
  <c r="CA79" i="4"/>
  <c r="Y79" i="4"/>
  <c r="RH56" i="4"/>
  <c r="PT56" i="4"/>
  <c r="OZ56" i="4"/>
  <c r="MN56" i="4"/>
  <c r="KZ56" i="4"/>
  <c r="JL56" i="4"/>
  <c r="HT56" i="4"/>
  <c r="GZ56" i="4"/>
  <c r="GF56" i="4"/>
  <c r="ER56" i="4"/>
  <c r="CZ56" i="4"/>
  <c r="CF56" i="4"/>
  <c r="BL56" i="4"/>
  <c r="X56" i="4"/>
  <c r="PT55" i="4"/>
  <c r="OZ55" i="4"/>
  <c r="MN55" i="4"/>
  <c r="KZ55" i="4"/>
  <c r="KF55" i="4"/>
  <c r="HT55" i="4"/>
  <c r="ER55" i="4"/>
  <c r="CF55" i="4"/>
  <c r="BL55" i="4"/>
  <c r="X55" i="4"/>
  <c r="RH54" i="4"/>
  <c r="QN54" i="4"/>
  <c r="PT54" i="4"/>
  <c r="OZ54" i="4"/>
  <c r="OF54" i="4"/>
  <c r="MN54" i="4"/>
  <c r="LT54" i="4"/>
  <c r="KZ54" i="4"/>
  <c r="JL54" i="4"/>
  <c r="HT54" i="4"/>
  <c r="GZ54" i="4"/>
  <c r="GF54" i="4"/>
  <c r="ER54" i="4"/>
  <c r="CZ54" i="4"/>
  <c r="CF54" i="4"/>
  <c r="BL54" i="4"/>
  <c r="X54" i="4"/>
  <c r="OZ33" i="4"/>
  <c r="OF33" i="4"/>
  <c r="MN33" i="4"/>
  <c r="LT33" i="4"/>
  <c r="KZ33" i="4"/>
  <c r="KF33" i="4"/>
  <c r="JL33" i="4"/>
  <c r="HT33" i="4"/>
  <c r="GZ33" i="4"/>
  <c r="ER33" i="4"/>
  <c r="CZ33" i="4"/>
  <c r="BL33" i="4"/>
  <c r="AR33" i="4"/>
  <c r="X33" i="4"/>
  <c r="QN32" i="4"/>
  <c r="PT32" i="4"/>
  <c r="OZ32" i="4"/>
  <c r="JL32" i="4"/>
  <c r="HT32" i="4"/>
  <c r="GZ32" i="4"/>
  <c r="FL32" i="4"/>
  <c r="ER32" i="4"/>
  <c r="CZ32" i="4"/>
  <c r="RH31" i="4"/>
  <c r="QN31" i="4"/>
  <c r="PT31" i="4"/>
  <c r="OZ31" i="4"/>
  <c r="OF31" i="4"/>
  <c r="MN31" i="4"/>
  <c r="LT31" i="4"/>
  <c r="KZ31" i="4"/>
  <c r="JL31" i="4"/>
  <c r="HT31" i="4"/>
  <c r="GZ31" i="4"/>
  <c r="GF31" i="4"/>
  <c r="ER31" i="4"/>
  <c r="CZ31" i="4"/>
  <c r="CF31" i="4"/>
  <c r="BL31" i="4"/>
  <c r="AR31" i="4"/>
  <c r="X31" i="4"/>
  <c r="LZ10" i="4"/>
  <c r="IT10" i="4"/>
  <c r="FN10" i="4"/>
  <c r="CH10" i="4"/>
  <c r="B10" i="4"/>
  <c r="PF8" i="4"/>
  <c r="LZ8" i="4"/>
  <c r="IT8" i="4"/>
  <c r="FN8" i="4"/>
  <c r="CH8" i="4"/>
  <c r="B8" i="4"/>
  <c r="B5" i="4"/>
  <c r="PT33" i="4" l="1"/>
  <c r="FL55" i="4"/>
  <c r="OF56" i="4"/>
  <c r="Y80" i="4"/>
  <c r="DB81" i="4"/>
  <c r="AI10" i="5"/>
  <c r="DS10" i="5"/>
  <c r="RH33" i="4"/>
  <c r="GZ55" i="4"/>
  <c r="QN55" i="4"/>
  <c r="GK81" i="4"/>
  <c r="AS10" i="5"/>
  <c r="EC10" i="5"/>
  <c r="BM10" i="5"/>
  <c r="X32" i="4"/>
  <c r="KZ32" i="4"/>
  <c r="CF33" i="4"/>
  <c r="JL55" i="4"/>
  <c r="AR56" i="4"/>
  <c r="OY80" i="4"/>
  <c r="IM81" i="4"/>
  <c r="BQ10" i="5"/>
  <c r="CA80" i="4"/>
  <c r="BL32" i="4"/>
  <c r="MN32" i="4"/>
  <c r="KF56" i="4"/>
  <c r="CA10" i="5"/>
  <c r="GF33" i="4"/>
  <c r="CZ55" i="4"/>
  <c r="LT56" i="4"/>
  <c r="U10" i="5"/>
  <c r="DE10" i="5"/>
  <c r="AR54" i="4"/>
  <c r="AR55" i="4"/>
  <c r="AZ79" i="4"/>
  <c r="V10" i="5"/>
  <c r="AF10" i="5"/>
  <c r="AJ10" i="5"/>
  <c r="AT10" i="5"/>
  <c r="BD10" i="5"/>
  <c r="BN10" i="5"/>
  <c r="BX10" i="5"/>
  <c r="CB10" i="5"/>
  <c r="CL10" i="5"/>
  <c r="CV10" i="5"/>
  <c r="DF10" i="5"/>
  <c r="DP10" i="5"/>
  <c r="DT10" i="5"/>
  <c r="ED10" i="5"/>
  <c r="LT32" i="4"/>
  <c r="LT55" i="4"/>
  <c r="FL31" i="4"/>
  <c r="FL33" i="4"/>
  <c r="W10" i="5"/>
  <c r="AG10" i="5"/>
  <c r="AQ10" i="5"/>
  <c r="AU10" i="5"/>
  <c r="BE10" i="5"/>
  <c r="BO10" i="5"/>
  <c r="BY10" i="5"/>
  <c r="CI10" i="5"/>
  <c r="CM10" i="5"/>
  <c r="CW10" i="5"/>
  <c r="DG10" i="5"/>
  <c r="DQ10" i="5"/>
  <c r="EA10" i="5"/>
  <c r="EE10" i="5"/>
  <c r="X11" i="5"/>
  <c r="AH11" i="5"/>
  <c r="AR11" i="5"/>
  <c r="BB11" i="5"/>
  <c r="BF11" i="5"/>
  <c r="BZ11" i="5"/>
  <c r="CT11" i="5"/>
  <c r="CX11" i="5"/>
  <c r="DR11" i="5"/>
  <c r="DE12" i="5"/>
  <c r="DI12" i="5"/>
  <c r="EC12" i="5"/>
  <c r="AR32" i="4"/>
  <c r="QN33" i="4"/>
  <c r="FL54" i="4"/>
  <c r="FL56" i="4"/>
  <c r="QN56" i="4"/>
  <c r="HL79" i="4"/>
  <c r="KF31" i="4"/>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<sst xmlns="http://schemas.openxmlformats.org/spreadsheetml/2006/main" count="262" uniqueCount="107">
  <si>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</si>
  <si>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</si>
  <si>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</si>
  <si>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</si>
  <si>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</si>
  <si>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</si>
  <si>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</si>
  <si>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</si>
  <si>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</si>
  <si>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</si>
  <si>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</si>
  <si>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</si>
  <si>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</si>
  <si>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</si>
  <si>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</si>
  <si>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</si>
  <si>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</si>
  <si>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</si>
  <si>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</si>
  <si>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</si>
  <si>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</si>
  <si>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</si>
  <si>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</si>
  <si>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</si>
  <si>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</si>
  <si>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</si>
  <si>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</si>
  <si>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</si>
  <si>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</si>
  <si>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</si>
  <si>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</si>
  <si>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</si>
  <si>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</si>
  <si>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</si>
  <si>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</si>
  <si>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</si>
  <si>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</si>
  <si>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</si>
  <si>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</si>
  <si>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</si>
  <si>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</si>
  <si>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</si>
  <si>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</si>
  <si>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</si>
  <si>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</si>
  <si>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</si>
  <si>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</si>
  <si>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</si>
  <si>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</si>
  <si>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</si>
  <si>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</si>
  <si>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</si>
  <si>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</si>
  <si>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</si>
  <si>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</si>
  <si>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</si>
  <si>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</si>
  <si>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</si>
  <si>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</si>
  <si>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</si>
  <si>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</si>
  <si>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</si>
  <si>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</si>
  <si>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</si>
  <si>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</si>
  <si>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</si>
  <si>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</si>
  <si>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</si>
  <si>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</si>
  <si>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</si>
  <si>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</si>
  <si>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</si>
  <si>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</si>
  <si>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</si>
  <si>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</si>
  <si>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</si>
  <si>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</si>
  <si>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</si>
  <si>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</si>
  <si>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</si>
  <si>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</si>
  <si>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</si>
  <si>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</si>
  <si>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</si>
  <si>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</si>
  <si>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</si>
  <si>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</si>
  <si>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</si>
  <si>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363685</t>
  </si>
  <si>
    <t>46</t>
  </si>
  <si>
    <t>02</t>
  </si>
  <si>
    <t>0</t>
  </si>
  <si>
    <t>000</t>
  </si>
  <si>
    <t>徳島県　那賀町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</si>
  <si>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</si>
  <si>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</si>
  <si>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</si>
  <si>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</si>
  <si>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</si>
  <si>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</si>
  <si>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</si>
  <si>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</si>
  <si>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</si>
  <si>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</si>
  <si>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
　当該指標は、有形固定資産の内、償却対象資産の減価償却がどの程度進んでいるかを表すもので、資産の老朽化度合いを示しています。当事業の設備は地下水送水設備等の運用年数が浅い設備が多くあり、法定耐用年数に達した設備についても計画的に更新しているため、類似団体と比較しても低い水準となっています。
②管路経年化率について
　当事業は平成５年から運用を開始しており、法定耐用年数の４０年に達していないため、0%となっております。
③管路更新率について
　前述した通り、法定耐用年数に達していないため更新の行っておりません。そのため0%となっております。</t>
    <phoneticPr fontId="5"/>
  </si>
  <si>
    <t>　現状は健全な経営が行われていますが、今後は設備や管路の老朽化に伴うトラブルに備えた設備更新と、給水事業者の要望を踏まえた改良工事等、事業規模にあった設備更新を計画的に実施します。</t>
    <phoneticPr fontId="5"/>
  </si>
  <si>
    <t>①経常収支比率について
　当該指標は100%以上で、単年度の収支が黒字であることを示しています。当会計においてはH29年からの5年間の収支は黒字を維持しており、健全経営を続けています。
②累積欠損金比率について
　当該指標は営業収益に対する累積欠損金の状況を示しています。当会計においては、H29年からの5年間の累積欠損金の発生はなく、0%を維持しております。
③流動比率について
　当該指標は１年以内に支払うべき債務に対して、支払うことができる現金等があることを示す指標です。100%を下回る場合は１年以内に支払わなければならない負債を１年以内に現金化できる資産で賄えていないことを示します。当会計においては、H29年からの5年間は100%を上回り、かつ増加傾向にあります。
④企業債残高対給水収益比率について
　当該指標は給水収益に対する企業債残高の規模を表す指標です。当会計は給水収益は責任水量制を採用しており毎年ほぼ変化はないため、企業債残高が少なくなるほど率が低いということになります。H29年からの5年間の率は年々減少傾向にあり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H29年からの5年間の料金回収率は100%以上を上回り、類似団体の平均と比較しても高い水準にあります。
⑥給水原価について
　当該指標は送水流量１m3当たりにどれだけの費用がかかっているかを表す指標です。当会計は⑦の施設利用率からもわかるように、実総水流量が類似団体と比較しても少ないため、1m3当たりにかかる費用が多くなります。そのため、類似団体と比較して高い数値となっています。
⑦施設利用率について
　当工業用水道事業は、配水能力に対しての実給水量が少ないため、類似団体よりも低い数値となっています。当事業は配水可能量と同量が契約水量となっており、給水事業所の工場の稼働状況によっては１日2000m3以上の給水が必用となる場合もあるため、設備のダウンサイジング等は考えておりません。
⑧契約率について
　当会計は運用開始から、配水能力と同量の契約水量を確保しており、100%を維持しております。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</si>
</sst>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6" fillId="0" borderId="8"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43.72</c:v>
                </c:pt>
                <c:pt idx="1">
                  <c:v>45.85</c:v>
                </c:pt>
                <c:pt idx="2">
                  <c:v>43.26</c:v>
                </c:pt>
                <c:pt idx="3">
                  <c:v>46.47</c:v>
                </c:pt>
                <c:pt idx="4">
                  <c:v>49.41</c:v>
                </c:pt>
              </c:numCache>
            </c:numRef>
          </c:val>
          <c:extLst>
            <c:ext xmlns:c16="http://schemas.microsoft.com/office/drawing/2014/chart" uri="{C3380CC4-5D6E-409C-BE32-E72D297353CC}">
              <c16:uniqueId val="{00000000-C17C-4DCF-AB9F-B0B6359132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C17C-4DCF-AB9F-B0B6359132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F1-479D-8AB2-61C1F3F06D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7DF1-479D-8AB2-61C1F3F06D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39-479C-8965-DE4BC8C7D5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B939-479C-8965-DE4BC8C7D5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110.1</c:v>
                </c:pt>
                <c:pt idx="1">
                  <c:v>140.79</c:v>
                </c:pt>
                <c:pt idx="2">
                  <c:v>195.99</c:v>
                </c:pt>
                <c:pt idx="3">
                  <c:v>229.25</c:v>
                </c:pt>
                <c:pt idx="4">
                  <c:v>221.47</c:v>
                </c:pt>
              </c:numCache>
            </c:numRef>
          </c:val>
          <c:extLst>
            <c:ext xmlns:c16="http://schemas.microsoft.com/office/drawing/2014/chart" uri="{C3380CC4-5D6E-409C-BE32-E72D297353CC}">
              <c16:uniqueId val="{00000000-E040-467E-A1B8-371D44FE6E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E040-467E-A1B8-371D44FE6E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539.64</c:v>
                </c:pt>
                <c:pt idx="1">
                  <c:v>503.07</c:v>
                </c:pt>
                <c:pt idx="2">
                  <c:v>464.49</c:v>
                </c:pt>
                <c:pt idx="3">
                  <c:v>427.66</c:v>
                </c:pt>
                <c:pt idx="4">
                  <c:v>388.81</c:v>
                </c:pt>
              </c:numCache>
            </c:numRef>
          </c:val>
          <c:extLst>
            <c:ext xmlns:c16="http://schemas.microsoft.com/office/drawing/2014/chart" uri="{C3380CC4-5D6E-409C-BE32-E72D297353CC}">
              <c16:uniqueId val="{00000000-1D13-439D-85B0-CAB0706349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1D13-439D-85B0-CAB0706349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110.58</c:v>
                </c:pt>
                <c:pt idx="1">
                  <c:v>120.16</c:v>
                </c:pt>
                <c:pt idx="2">
                  <c:v>117.25</c:v>
                </c:pt>
                <c:pt idx="3">
                  <c:v>112.05</c:v>
                </c:pt>
                <c:pt idx="4">
                  <c:v>137.11000000000001</c:v>
                </c:pt>
              </c:numCache>
            </c:numRef>
          </c:val>
          <c:extLst>
            <c:ext xmlns:c16="http://schemas.microsoft.com/office/drawing/2014/chart" uri="{C3380CC4-5D6E-409C-BE32-E72D297353CC}">
              <c16:uniqueId val="{00000000-2D18-4084-8DAC-7CF4EC8292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2D18-4084-8DAC-7CF4EC8292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201.35</c:v>
                </c:pt>
                <c:pt idx="1">
                  <c:v>152.04</c:v>
                </c:pt>
                <c:pt idx="2">
                  <c:v>155.24</c:v>
                </c:pt>
                <c:pt idx="3">
                  <c:v>156.04</c:v>
                </c:pt>
                <c:pt idx="4">
                  <c:v>158.66</c:v>
                </c:pt>
              </c:numCache>
            </c:numRef>
          </c:val>
          <c:extLst>
            <c:ext xmlns:c16="http://schemas.microsoft.com/office/drawing/2014/chart" uri="{C3380CC4-5D6E-409C-BE32-E72D297353CC}">
              <c16:uniqueId val="{00000000-B987-4E0E-AF69-47F430ADD6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B987-4E0E-AF69-47F430ADD6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14.43</c:v>
                </c:pt>
                <c:pt idx="1">
                  <c:v>17.5</c:v>
                </c:pt>
                <c:pt idx="2">
                  <c:v>17.54</c:v>
                </c:pt>
                <c:pt idx="3">
                  <c:v>18.36</c:v>
                </c:pt>
                <c:pt idx="4">
                  <c:v>14.67</c:v>
                </c:pt>
              </c:numCache>
            </c:numRef>
          </c:val>
          <c:extLst>
            <c:ext xmlns:c16="http://schemas.microsoft.com/office/drawing/2014/chart" uri="{C3380CC4-5D6E-409C-BE32-E72D297353CC}">
              <c16:uniqueId val="{00000000-7E75-455A-BB8A-468CF2E9CC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7E75-455A-BB8A-468CF2E9CC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83-49B9-A7EC-B918493138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FE83-49B9-A7EC-B918493138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5B-4AFE-8A6D-247DD88283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055B-4AFE-8A6D-247DD88283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117.62</c:v>
                </c:pt>
                <c:pt idx="1">
                  <c:v>122.38</c:v>
                </c:pt>
                <c:pt idx="2">
                  <c:v>117.63</c:v>
                </c:pt>
                <c:pt idx="3">
                  <c:v>117.47</c:v>
                </c:pt>
                <c:pt idx="4">
                  <c:v>145.24</c:v>
                </c:pt>
              </c:numCache>
            </c:numRef>
          </c:val>
          <c:extLst>
            <c:ext xmlns:c16="http://schemas.microsoft.com/office/drawing/2014/chart" uri="{C3380CC4-5D6E-409C-BE32-E72D297353CC}">
              <c16:uniqueId val="{00000000-D336-4957-9A39-D9AA1B8C9D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D336-4957-9A39-D9AA1B8C9D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OV24" zoomScale="220" zoomScaleNormal="22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徳島県　那賀町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2440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358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2440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117.62</v>
      </c>
      <c r="Y32" s="121"/>
      <c r="Z32" s="121"/>
      <c r="AA32" s="121"/>
      <c r="AB32" s="121"/>
      <c r="AC32" s="121"/>
      <c r="AD32" s="121"/>
      <c r="AE32" s="121"/>
      <c r="AF32" s="121"/>
      <c r="AG32" s="121"/>
      <c r="AH32" s="121"/>
      <c r="AI32" s="121"/>
      <c r="AJ32" s="121"/>
      <c r="AK32" s="121"/>
      <c r="AL32" s="121"/>
      <c r="AM32" s="121"/>
      <c r="AN32" s="121"/>
      <c r="AO32" s="121"/>
      <c r="AP32" s="121"/>
      <c r="AQ32" s="122"/>
      <c r="AR32" s="120">
        <f>データ!U6</f>
        <v>122.38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117.63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117.47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145.24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110.1</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140.79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195.99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229.25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221.47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539.64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503.07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464.49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427.66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388.81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104</v>
      </c>
      <c r="SN48" s="130"/>
      <c r="SO48" s="130"/>
      <c r="SP48" s="130"/>
      <c r="SQ48" s="130"/>
      <c r="SR48" s="130"/>
      <c r="SS48" s="130"/>
      <c r="ST48" s="130"/>
      <c r="SU48" s="130"/>
      <c r="SV48" s="130"/>
      <c r="SW48" s="130"/>
      <c r="SX48" s="130"/>
      <c r="SY48" s="130"/>
      <c r="SZ48" s="130"/>
      <c r="TA48" s="131"/>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110.58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120.16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117.25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112.05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137.11000000000001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201.35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152.04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155.24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156.04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158.66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14.43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17.5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17.54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18.36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14.67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100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100</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100</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105</v>
      </c>
      <c r="SN68" s="130"/>
      <c r="SO68" s="130"/>
      <c r="SP68" s="130"/>
      <c r="SQ68" s="130"/>
      <c r="SR68" s="130"/>
      <c r="SS68" s="130"/>
      <c r="ST68" s="130"/>
      <c r="SU68" s="130"/>
      <c r="SV68" s="130"/>
      <c r="SW68" s="130"/>
      <c r="SX68" s="130"/>
      <c r="SY68" s="130"/>
      <c r="SZ68" s="130"/>
      <c r="TA68" s="131"/>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H29</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H30</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R01</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R02</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R03</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H29</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H30</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R01</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R02</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R03</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H29</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H30</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R01</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R02</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R03</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2">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43.72</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45.85</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43.26</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46.47</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49.41</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2">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53.4</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53.49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54.3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55.32</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55.08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3.46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3.28</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4.66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7.35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7.6</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0.13</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0.02</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0.06</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0.09</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0.4</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30</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31</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【117.41】</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【23.68】</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【462.72】</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【233.92】</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【112.31】</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【19.07】</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【54.01】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8" t="str">
        <f>データ!DC6</f>
        <v>【76.67】</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8" t="str">
        <f>データ!DN6</f>
        <v>【60.20】</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8" t="str">
        <f>データ!DY6</f>
        <v>【48.27】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8" t="str">
        <f>データ!EJ6</f>
        <v>【0.22】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rS6wimAU8a3ggNG2Yrfs1sy2hSLl0QCzN9Y20vMlNnHfEIrJHQVnrtW+qkEWGkb8zzC1NBvBi4pGyPTMb//kTA==" saltValue="Blejd29ihapXj1yyzkErC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117.62</v>
      </c>
      <c r="U6" s="35">
        <f>U7</f>
        <v>122.38</v>
      </c>
      <c r="V6" s="35">
        <f>V7</f>
        <v>117.63</v>
      </c>
      <c r="W6" s="35">
        <f>W7</f>
        <v>117.47</v>
      </c>
      <c r="X6" s="35">
        <f t="shared" si="3"/>
        <v>145.24</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110.1</v>
      </c>
      <c r="AQ6" s="35">
        <f>AQ7</f>
        <v>140.79</v>
      </c>
      <c r="AR6" s="35">
        <f>AR7</f>
        <v>195.99</v>
      </c>
      <c r="AS6" s="35">
        <f>AS7</f>
        <v>229.25</v>
      </c>
      <c r="AT6" s="35">
        <f t="shared" si="3"/>
        <v>221.47</v>
      </c>
      <c r="AU6" s="35">
        <f t="shared" si="3"/>
        <v>730.25</v>
      </c>
      <c r="AV6" s="35">
        <f t="shared" si="3"/>
        <v>868.31</v>
      </c>
      <c r="AW6" s="35">
        <f t="shared" si="3"/>
        <v>732.52</v>
      </c>
      <c r="AX6" s="35">
        <f t="shared" si="3"/>
        <v>819.73</v>
      </c>
      <c r="AY6" s="35">
        <f t="shared" si="3"/>
        <v>834.05</v>
      </c>
      <c r="AZ6" s="33" t="str">
        <f>IF(AZ7="-","【-】","【"&amp;SUBSTITUTE(TEXT(AZ7,"#,##0.00"),"-","△")&amp;"】")</f>
        <v>【462.72】</v>
      </c>
      <c r="BA6" s="35">
        <f t="shared" si="3"/>
        <v>539.64</v>
      </c>
      <c r="BB6" s="35">
        <f>BB7</f>
        <v>503.07</v>
      </c>
      <c r="BC6" s="35">
        <f>BC7</f>
        <v>464.49</v>
      </c>
      <c r="BD6" s="35">
        <f>BD7</f>
        <v>427.66</v>
      </c>
      <c r="BE6" s="35">
        <f t="shared" si="3"/>
        <v>388.81</v>
      </c>
      <c r="BF6" s="35">
        <f t="shared" si="3"/>
        <v>514.66</v>
      </c>
      <c r="BG6" s="35">
        <f t="shared" si="3"/>
        <v>504.81</v>
      </c>
      <c r="BH6" s="35">
        <f t="shared" si="3"/>
        <v>498.01</v>
      </c>
      <c r="BI6" s="35">
        <f t="shared" si="3"/>
        <v>490.39</v>
      </c>
      <c r="BJ6" s="35">
        <f t="shared" si="3"/>
        <v>475.44</v>
      </c>
      <c r="BK6" s="33" t="str">
        <f>IF(BK7="-","【-】","【"&amp;SUBSTITUTE(TEXT(BK7,"#,##0.00"),"-","△")&amp;"】")</f>
        <v>【233.92】</v>
      </c>
      <c r="BL6" s="35">
        <f t="shared" si="3"/>
        <v>110.58</v>
      </c>
      <c r="BM6" s="35">
        <f>BM7</f>
        <v>120.16</v>
      </c>
      <c r="BN6" s="35">
        <f>BN7</f>
        <v>117.25</v>
      </c>
      <c r="BO6" s="35">
        <f>BO7</f>
        <v>112.05</v>
      </c>
      <c r="BP6" s="35">
        <f t="shared" si="3"/>
        <v>137.11000000000001</v>
      </c>
      <c r="BQ6" s="35">
        <f t="shared" si="3"/>
        <v>95.99</v>
      </c>
      <c r="BR6" s="35">
        <f t="shared" si="3"/>
        <v>94.91</v>
      </c>
      <c r="BS6" s="35">
        <f t="shared" si="3"/>
        <v>90.22</v>
      </c>
      <c r="BT6" s="35">
        <f t="shared" si="3"/>
        <v>90.8</v>
      </c>
      <c r="BU6" s="35">
        <f t="shared" si="3"/>
        <v>93.49</v>
      </c>
      <c r="BV6" s="33" t="str">
        <f>IF(BV7="-","【-】","【"&amp;SUBSTITUTE(TEXT(BV7,"#,##0.00"),"-","△")&amp;"】")</f>
        <v>【112.31】</v>
      </c>
      <c r="BW6" s="35">
        <f t="shared" si="3"/>
        <v>201.35</v>
      </c>
      <c r="BX6" s="35">
        <f>BX7</f>
        <v>152.04</v>
      </c>
      <c r="BY6" s="35">
        <f>BY7</f>
        <v>155.24</v>
      </c>
      <c r="BZ6" s="35">
        <f>BZ7</f>
        <v>156.04</v>
      </c>
      <c r="CA6" s="35">
        <f t="shared" si="3"/>
        <v>158.66</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14.43</v>
      </c>
      <c r="CI6" s="35">
        <f>CI7</f>
        <v>17.5</v>
      </c>
      <c r="CJ6" s="35">
        <f>CJ7</f>
        <v>17.54</v>
      </c>
      <c r="CK6" s="35">
        <f>CK7</f>
        <v>18.36</v>
      </c>
      <c r="CL6" s="35">
        <f t="shared" si="5"/>
        <v>14.67</v>
      </c>
      <c r="CM6" s="35">
        <f t="shared" si="5"/>
        <v>35.24</v>
      </c>
      <c r="CN6" s="35">
        <f t="shared" si="5"/>
        <v>35.22</v>
      </c>
      <c r="CO6" s="35">
        <f t="shared" si="5"/>
        <v>34.92</v>
      </c>
      <c r="CP6" s="35">
        <f t="shared" si="5"/>
        <v>34.19</v>
      </c>
      <c r="CQ6" s="35">
        <f t="shared" si="5"/>
        <v>36.65</v>
      </c>
      <c r="CR6" s="33" t="str">
        <f>IF(CR7="-","【-】","【"&amp;SUBSTITUTE(TEXT(CR7,"#,##0.00"),"-","△")&amp;"】")</f>
        <v>【54.01】</v>
      </c>
      <c r="CS6" s="35">
        <f t="shared" ref="CS6:DB6" si="6">CS7</f>
        <v>100</v>
      </c>
      <c r="CT6" s="35">
        <f>CT7</f>
        <v>100</v>
      </c>
      <c r="CU6" s="35">
        <f>CU7</f>
        <v>100</v>
      </c>
      <c r="CV6" s="35">
        <f>CV7</f>
        <v>100</v>
      </c>
      <c r="CW6" s="35">
        <f t="shared" si="6"/>
        <v>100</v>
      </c>
      <c r="CX6" s="35">
        <f t="shared" si="6"/>
        <v>50.28</v>
      </c>
      <c r="CY6" s="35">
        <f t="shared" si="6"/>
        <v>51.42</v>
      </c>
      <c r="CZ6" s="35">
        <f t="shared" si="6"/>
        <v>50.9</v>
      </c>
      <c r="DA6" s="35">
        <f t="shared" si="6"/>
        <v>49.05</v>
      </c>
      <c r="DB6" s="35">
        <f t="shared" si="6"/>
        <v>50.94</v>
      </c>
      <c r="DC6" s="33" t="str">
        <f>IF(DC7="-","【-】","【"&amp;SUBSTITUTE(TEXT(DC7,"#,##0.00"),"-","△")&amp;"】")</f>
        <v>【76.67】</v>
      </c>
      <c r="DD6" s="35">
        <f t="shared" ref="DD6:DM6" si="7">DD7</f>
        <v>43.72</v>
      </c>
      <c r="DE6" s="35">
        <f>DE7</f>
        <v>45.85</v>
      </c>
      <c r="DF6" s="35">
        <f>DF7</f>
        <v>43.26</v>
      </c>
      <c r="DG6" s="35">
        <f>DG7</f>
        <v>46.47</v>
      </c>
      <c r="DH6" s="35">
        <f t="shared" si="7"/>
        <v>49.41</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2440</v>
      </c>
      <c r="L7" s="37" t="s">
        <v>96</v>
      </c>
      <c r="M7" s="38">
        <v>1</v>
      </c>
      <c r="N7" s="38">
        <v>358</v>
      </c>
      <c r="O7" s="39" t="s">
        <v>97</v>
      </c>
      <c r="P7" s="39">
        <v>54</v>
      </c>
      <c r="Q7" s="38">
        <v>2</v>
      </c>
      <c r="R7" s="38">
        <v>2440</v>
      </c>
      <c r="S7" s="37" t="s">
        <v>98</v>
      </c>
      <c r="T7" s="40">
        <v>117.62</v>
      </c>
      <c r="U7" s="40">
        <v>122.38</v>
      </c>
      <c r="V7" s="40">
        <v>117.63</v>
      </c>
      <c r="W7" s="40">
        <v>117.47</v>
      </c>
      <c r="X7" s="40">
        <v>145.24</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110.1</v>
      </c>
      <c r="AQ7" s="40">
        <v>140.79</v>
      </c>
      <c r="AR7" s="40">
        <v>195.99</v>
      </c>
      <c r="AS7" s="40">
        <v>229.25</v>
      </c>
      <c r="AT7" s="40">
        <v>221.47</v>
      </c>
      <c r="AU7" s="40">
        <v>730.25</v>
      </c>
      <c r="AV7" s="40">
        <v>868.31</v>
      </c>
      <c r="AW7" s="40">
        <v>732.52</v>
      </c>
      <c r="AX7" s="40">
        <v>819.73</v>
      </c>
      <c r="AY7" s="40">
        <v>834.05</v>
      </c>
      <c r="AZ7" s="40">
        <v>462.72</v>
      </c>
      <c r="BA7" s="40">
        <v>539.64</v>
      </c>
      <c r="BB7" s="40">
        <v>503.07</v>
      </c>
      <c r="BC7" s="40">
        <v>464.49</v>
      </c>
      <c r="BD7" s="40">
        <v>427.66</v>
      </c>
      <c r="BE7" s="40">
        <v>388.81</v>
      </c>
      <c r="BF7" s="40">
        <v>514.66</v>
      </c>
      <c r="BG7" s="40">
        <v>504.81</v>
      </c>
      <c r="BH7" s="40">
        <v>498.01</v>
      </c>
      <c r="BI7" s="40">
        <v>490.39</v>
      </c>
      <c r="BJ7" s="40">
        <v>475.44</v>
      </c>
      <c r="BK7" s="40">
        <v>233.92</v>
      </c>
      <c r="BL7" s="40">
        <v>110.58</v>
      </c>
      <c r="BM7" s="40">
        <v>120.16</v>
      </c>
      <c r="BN7" s="40">
        <v>117.25</v>
      </c>
      <c r="BO7" s="40">
        <v>112.05</v>
      </c>
      <c r="BP7" s="40">
        <v>137.11000000000001</v>
      </c>
      <c r="BQ7" s="40">
        <v>95.99</v>
      </c>
      <c r="BR7" s="40">
        <v>94.91</v>
      </c>
      <c r="BS7" s="40">
        <v>90.22</v>
      </c>
      <c r="BT7" s="40">
        <v>90.8</v>
      </c>
      <c r="BU7" s="40">
        <v>93.49</v>
      </c>
      <c r="BV7" s="40">
        <v>112.31</v>
      </c>
      <c r="BW7" s="40">
        <v>201.35</v>
      </c>
      <c r="BX7" s="40">
        <v>152.04</v>
      </c>
      <c r="BY7" s="40">
        <v>155.24</v>
      </c>
      <c r="BZ7" s="40">
        <v>156.04</v>
      </c>
      <c r="CA7" s="40">
        <v>158.66</v>
      </c>
      <c r="CB7" s="40">
        <v>44.55</v>
      </c>
      <c r="CC7" s="40">
        <v>47.36</v>
      </c>
      <c r="CD7" s="40">
        <v>49.94</v>
      </c>
      <c r="CE7" s="40">
        <v>50.56</v>
      </c>
      <c r="CF7" s="40">
        <v>49.4</v>
      </c>
      <c r="CG7" s="40">
        <v>19.07</v>
      </c>
      <c r="CH7" s="40">
        <v>14.43</v>
      </c>
      <c r="CI7" s="40">
        <v>17.5</v>
      </c>
      <c r="CJ7" s="40">
        <v>17.54</v>
      </c>
      <c r="CK7" s="40">
        <v>18.36</v>
      </c>
      <c r="CL7" s="40">
        <v>14.67</v>
      </c>
      <c r="CM7" s="40">
        <v>35.24</v>
      </c>
      <c r="CN7" s="40">
        <v>35.22</v>
      </c>
      <c r="CO7" s="40">
        <v>34.92</v>
      </c>
      <c r="CP7" s="40">
        <v>34.19</v>
      </c>
      <c r="CQ7" s="40">
        <v>36.65</v>
      </c>
      <c r="CR7" s="40">
        <v>54.01</v>
      </c>
      <c r="CS7" s="40">
        <v>100</v>
      </c>
      <c r="CT7" s="40">
        <v>100</v>
      </c>
      <c r="CU7" s="40">
        <v>100</v>
      </c>
      <c r="CV7" s="40">
        <v>100</v>
      </c>
      <c r="CW7" s="40">
        <v>100</v>
      </c>
      <c r="CX7" s="40">
        <v>50.28</v>
      </c>
      <c r="CY7" s="40">
        <v>51.42</v>
      </c>
      <c r="CZ7" s="40">
        <v>50.9</v>
      </c>
      <c r="DA7" s="40">
        <v>49.05</v>
      </c>
      <c r="DB7" s="40">
        <v>50.94</v>
      </c>
      <c r="DC7" s="40">
        <v>76.67</v>
      </c>
      <c r="DD7" s="40">
        <v>43.72</v>
      </c>
      <c r="DE7" s="40">
        <v>45.85</v>
      </c>
      <c r="DF7" s="40">
        <v>43.26</v>
      </c>
      <c r="DG7" s="40">
        <v>46.47</v>
      </c>
      <c r="DH7" s="40">
        <v>49.41</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117.62</v>
      </c>
      <c r="V11" s="48">
        <f>IF(U6="-",NA(),U6)</f>
        <v>122.38</v>
      </c>
      <c r="W11" s="48">
        <f>IF(V6="-",NA(),V6)</f>
        <v>117.63</v>
      </c>
      <c r="X11" s="48">
        <f>IF(W6="-",NA(),W6)</f>
        <v>117.47</v>
      </c>
      <c r="Y11" s="48">
        <f>IF(X6="-",NA(),X6)</f>
        <v>145.24</v>
      </c>
      <c r="AE11" s="47" t="s">
        <v>23</v>
      </c>
      <c r="AF11" s="48">
        <f>IF(AE6="-",NA(),AE6)</f>
        <v>0</v>
      </c>
      <c r="AG11" s="48">
        <f>IF(AF6="-",NA(),AF6)</f>
        <v>0</v>
      </c>
      <c r="AH11" s="48">
        <f>IF(AG6="-",NA(),AG6)</f>
        <v>0</v>
      </c>
      <c r="AI11" s="48">
        <f>IF(AH6="-",NA(),AH6)</f>
        <v>0</v>
      </c>
      <c r="AJ11" s="48">
        <f>IF(AI6="-",NA(),AI6)</f>
        <v>0</v>
      </c>
      <c r="AP11" s="47" t="s">
        <v>23</v>
      </c>
      <c r="AQ11" s="48">
        <f>IF(AP6="-",NA(),AP6)</f>
        <v>110.1</v>
      </c>
      <c r="AR11" s="48">
        <f>IF(AQ6="-",NA(),AQ6)</f>
        <v>140.79</v>
      </c>
      <c r="AS11" s="48">
        <f>IF(AR6="-",NA(),AR6)</f>
        <v>195.99</v>
      </c>
      <c r="AT11" s="48">
        <f>IF(AS6="-",NA(),AS6)</f>
        <v>229.25</v>
      </c>
      <c r="AU11" s="48">
        <f>IF(AT6="-",NA(),AT6)</f>
        <v>221.47</v>
      </c>
      <c r="BA11" s="47" t="s">
        <v>23</v>
      </c>
      <c r="BB11" s="48">
        <f>IF(BA6="-",NA(),BA6)</f>
        <v>539.64</v>
      </c>
      <c r="BC11" s="48">
        <f>IF(BB6="-",NA(),BB6)</f>
        <v>503.07</v>
      </c>
      <c r="BD11" s="48">
        <f>IF(BC6="-",NA(),BC6)</f>
        <v>464.49</v>
      </c>
      <c r="BE11" s="48">
        <f>IF(BD6="-",NA(),BD6)</f>
        <v>427.66</v>
      </c>
      <c r="BF11" s="48">
        <f>IF(BE6="-",NA(),BE6)</f>
        <v>388.81</v>
      </c>
      <c r="BL11" s="47" t="s">
        <v>23</v>
      </c>
      <c r="BM11" s="48">
        <f>IF(BL6="-",NA(),BL6)</f>
        <v>110.58</v>
      </c>
      <c r="BN11" s="48">
        <f>IF(BM6="-",NA(),BM6)</f>
        <v>120.16</v>
      </c>
      <c r="BO11" s="48">
        <f>IF(BN6="-",NA(),BN6)</f>
        <v>117.25</v>
      </c>
      <c r="BP11" s="48">
        <f>IF(BO6="-",NA(),BO6)</f>
        <v>112.05</v>
      </c>
      <c r="BQ11" s="48">
        <f>IF(BP6="-",NA(),BP6)</f>
        <v>137.11000000000001</v>
      </c>
      <c r="BW11" s="47" t="s">
        <v>23</v>
      </c>
      <c r="BX11" s="48">
        <f>IF(BW6="-",NA(),BW6)</f>
        <v>201.35</v>
      </c>
      <c r="BY11" s="48">
        <f>IF(BX6="-",NA(),BX6)</f>
        <v>152.04</v>
      </c>
      <c r="BZ11" s="48">
        <f>IF(BY6="-",NA(),BY6)</f>
        <v>155.24</v>
      </c>
      <c r="CA11" s="48">
        <f>IF(BZ6="-",NA(),BZ6)</f>
        <v>156.04</v>
      </c>
      <c r="CB11" s="48">
        <f>IF(CA6="-",NA(),CA6)</f>
        <v>158.66</v>
      </c>
      <c r="CH11" s="47" t="s">
        <v>23</v>
      </c>
      <c r="CI11" s="48">
        <f>IF(CH6="-",NA(),CH6)</f>
        <v>14.43</v>
      </c>
      <c r="CJ11" s="48">
        <f>IF(CI6="-",NA(),CI6)</f>
        <v>17.5</v>
      </c>
      <c r="CK11" s="48">
        <f>IF(CJ6="-",NA(),CJ6)</f>
        <v>17.54</v>
      </c>
      <c r="CL11" s="48">
        <f>IF(CK6="-",NA(),CK6)</f>
        <v>18.36</v>
      </c>
      <c r="CM11" s="48">
        <f>IF(CL6="-",NA(),CL6)</f>
        <v>14.67</v>
      </c>
      <c r="CS11" s="47" t="s">
        <v>23</v>
      </c>
      <c r="CT11" s="48">
        <f>IF(CS6="-",NA(),CS6)</f>
        <v>100</v>
      </c>
      <c r="CU11" s="48">
        <f>IF(CT6="-",NA(),CT6)</f>
        <v>100</v>
      </c>
      <c r="CV11" s="48">
        <f>IF(CU6="-",NA(),CU6)</f>
        <v>100</v>
      </c>
      <c r="CW11" s="48">
        <f>IF(CV6="-",NA(),CV6)</f>
        <v>100</v>
      </c>
      <c r="CX11" s="48">
        <f>IF(CW6="-",NA(),CW6)</f>
        <v>100</v>
      </c>
      <c r="DD11" s="47" t="s">
        <v>23</v>
      </c>
      <c r="DE11" s="48">
        <f>IF(DD6="-",NA(),DD6)</f>
        <v>43.72</v>
      </c>
      <c r="DF11" s="48">
        <f>IF(DE6="-",NA(),DE6)</f>
        <v>45.85</v>
      </c>
      <c r="DG11" s="48">
        <f>IF(DF6="-",NA(),DF6)</f>
        <v>43.26</v>
      </c>
      <c r="DH11" s="48">
        <f>IF(DG6="-",NA(),DG6)</f>
        <v>46.47</v>
      </c>
      <c r="DI11" s="48">
        <f>IF(DH6="-",NA(),DH6)</f>
        <v>49.41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NCLJ778</cp:lastModifiedBy>
  <dcterms:created xsi:type="dcterms:W3CDTF">2022-12-01T02:36:09Z</dcterms:created>
  <dcterms:modified xsi:type="dcterms:W3CDTF">2023-01-11T07:30:32Z</dcterms:modified>
  <cp:category/>
</cp:coreProperties>
</file>