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/>
  <mc:AlternateContent xmlns:mc="http://schemas.openxmlformats.org/markup-compatibility/2006">
    <mc:Choice Requires="x15">
      <x15ac:absPath xmlns:x15ac="http://schemas.microsoft.com/office/spreadsheetml/2010/11/ac" url="C:\Users\fujiki-takashi\Desktop\【令和５年２月３日（金）１７：００〆】公営企業に係る経営比較分析表（令和３年度決算）の分析等について\"/>
    </mc:Choice>
  </mc:AlternateContent>
  <xr:revisionPtr revIDLastSave="0" documentId="13_ncr:1_{E6091C09-0274-4A41-AEE8-8B3D5D6691B5}" xr6:coauthVersionLast="36" xr6:coauthVersionMax="36" xr10:uidLastSave="{00000000-0000-0000-0000-000000000000}"/>
  <workbookProtection workbookAlgorithmName="SHA-512" workbookHashValue="9UlE6HCKAkYFubmJOFHwX85M+p39MkbA6HCdgmCngxsQmDgGKu6ssC3Kb1qe01y2d5aGLe91TS2NLkgj/HJ6Pw==" workbookSaltValue="GOIX2T/GB9M0i87V7YD0Kg==" workbookSpinCount="100000" lockStructure="1"/>
  <bookViews>
    <workbookView xWindow="0" yWindow="0" windowWidth="15360" windowHeight="7635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F85" i="4" s="1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AT10" i="4" s="1"/>
  <c r="U6" i="5"/>
  <c r="AL10" i="4" s="1"/>
  <c r="T6" i="5"/>
  <c r="S6" i="5"/>
  <c r="R6" i="5"/>
  <c r="Q6" i="5"/>
  <c r="W10" i="4" s="1"/>
  <c r="P6" i="5"/>
  <c r="P10" i="4" s="1"/>
  <c r="O6" i="5"/>
  <c r="I10" i="4" s="1"/>
  <c r="N6" i="5"/>
  <c r="M6" i="5"/>
  <c r="AD8" i="4" s="1"/>
  <c r="L6" i="5"/>
  <c r="K6" i="5"/>
  <c r="J6" i="5"/>
  <c r="I6" i="5"/>
  <c r="B8" i="4" s="1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J85" i="4"/>
  <c r="I85" i="4"/>
  <c r="H85" i="4"/>
  <c r="G85" i="4"/>
  <c r="BB10" i="4"/>
  <c r="B10" i="4"/>
  <c r="BB8" i="4"/>
  <c r="AT8" i="4"/>
  <c r="AL8" i="4"/>
  <c r="W8" i="4"/>
  <c r="P8" i="4"/>
  <c r="I8" i="4"/>
  <c r="B6" i="4"/>
</calcChain>
</file>

<file path=xl/sharedStrings.xml><?xml version="1.0" encoding="utf-8"?>
<sst xmlns="http://schemas.openxmlformats.org/spreadsheetml/2006/main" count="272" uniqueCount="113">
  <si>
    <t>経営比較分析表（令和3年度決算）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</si>
  <si>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</si>
  <si>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</si>
  <si>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</si>
  <si>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</si>
  <si>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</si>
  <si>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</si>
  <si>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</si>
  <si>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</si>
  <si>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</si>
  <si>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</si>
  <si>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</si>
  <si>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</si>
  <si>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</si>
  <si>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</si>
  <si>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</si>
  <si>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</si>
  <si>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</si>
  <si>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</si>
  <si>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</si>
  <si>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</si>
  <si>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</si>
  <si>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</si>
  <si>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</si>
  <si>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</si>
  <si>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</si>
  <si>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</si>
  <si>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</si>
  <si>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</si>
  <si>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</si>
  <si>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</si>
  <si>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</si>
  <si>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</si>
  <si>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</si>
  <si>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</si>
  <si>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</si>
  <si>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</si>
  <si>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</si>
  <si>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</si>
  <si>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</si>
  <si>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</si>
  <si>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</si>
  <si>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</si>
  <si>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</si>
  <si>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</si>
  <si>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</si>
  <si>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</si>
  <si>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</si>
  <si>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</si>
  <si>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</si>
  <si>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</si>
  <si>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</si>
  <si>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</si>
  <si>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</si>
  <si>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</si>
  <si>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</si>
  <si>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</si>
  <si>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</si>
  <si>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</si>
  <si>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</si>
  <si>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</si>
  <si>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</si>
  <si>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</si>
  <si>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</si>
  <si>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</si>
  <si>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</si>
  <si>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</si>
  <si>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</si>
  <si>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</si>
  <si>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</si>
  <si>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</si>
  <si>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</si>
  <si>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</si>
  <si>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</si>
  <si>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</si>
  <si>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</si>
  <si>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</si>
  <si>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</si>
  <si>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</si>
  <si>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</si>
  <si>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</si>
  <si>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</si>
  <si>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</si>
  <si>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</si>
  <si>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</si>
  <si>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</si>
  <si>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</si>
  <si>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</si>
  <si>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</si>
  <si>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</si>
  <si>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</si>
  <si>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</si>
  <si>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</si>
  <si>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徳島県　海陽町</t>
  </si>
  <si>
    <t>法適用</t>
  </si>
  <si>
    <t>水道事業</t>
  </si>
  <si>
    <t>末端給水事業</t>
  </si>
  <si>
    <t>A8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</si>
  <si>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</si>
  <si>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</si>
  <si>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</si>
  <si>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</si>
  <si>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</si>
  <si>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</si>
  <si>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</si>
  <si>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</si>
  <si>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</si>
  <si>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</si>
  <si>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</si>
  <si>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</si>
  <si>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平成８年度～平成１６年度にかけて石綿セメント管等老朽管の更新を行っている。
　道路の改修や公共下水道工事の施工に合わせ、水道管の更新を実施している状況ではあるが、重要幹線管路の耐震化に向けて早急に取り組んでいく必要がある。</t>
    <phoneticPr fontId="4"/>
  </si>
  <si>
    <t>　給水人口の減少や節水意識の向上等により、給水収益は減少傾向にある一方、安定した水の供給を図るため、施設の修繕・更新・耐震化は継続して実施していく必要がある。
　経営戦略に基づき、投資・財政計画を十分検討して、効率的な経営を図っていく。</t>
    <phoneticPr fontId="4"/>
  </si>
  <si>
    <t>　現状では経常収支比率や料金回収率などの各指標において、経営状況は健全であるといえるが、給水人口の減少や節水意識の向上等により、給水収益は減少傾向にある。
　令和２年度に簡易水道との会計統合を行い、水道料金の統一を行い給水収益は増加したが、管路の老朽化や重要幹線管路の耐震化等もあり、定期的に料金体系の見直しや施設統合なども検討していく。
　材料費や動力費の高騰に伴い、支出が増加傾向にあり、令和５年度に経営戦略の見直しを行い、効率的な経営を図っていく。</t>
    <rPh sb="109" eb="111">
      <t>キュウスイ</t>
    </rPh>
    <rPh sb="111" eb="113">
      <t>シュウエキ</t>
    </rPh>
    <rPh sb="114" eb="116">
      <t>ゾウカ</t>
    </rPh>
    <rPh sb="120" eb="122">
      <t>カンロ</t>
    </rPh>
    <rPh sb="123" eb="126">
      <t>ロウキュウカ</t>
    </rPh>
    <rPh sb="127" eb="129">
      <t>ジュウヨウ</t>
    </rPh>
    <rPh sb="129" eb="131">
      <t>カンセン</t>
    </rPh>
    <rPh sb="131" eb="133">
      <t>カンロ</t>
    </rPh>
    <rPh sb="134" eb="137">
      <t>タイシンカ</t>
    </rPh>
    <rPh sb="137" eb="138">
      <t>トウ</t>
    </rPh>
    <rPh sb="162" eb="164">
      <t>ケントウ</t>
    </rPh>
    <rPh sb="171" eb="174">
      <t>ザイリョウヒ</t>
    </rPh>
    <rPh sb="175" eb="177">
      <t>ドウリョク</t>
    </rPh>
    <rPh sb="177" eb="178">
      <t>ヒ</t>
    </rPh>
    <rPh sb="179" eb="181">
      <t>コウトウ</t>
    </rPh>
    <rPh sb="182" eb="183">
      <t>トモナ</t>
    </rPh>
    <rPh sb="185" eb="187">
      <t>シシュツ</t>
    </rPh>
    <rPh sb="188" eb="190">
      <t>ゾウカ</t>
    </rPh>
    <rPh sb="190" eb="192">
      <t>ケイコウ</t>
    </rPh>
    <rPh sb="196" eb="197">
      <t>レイ</t>
    </rPh>
    <rPh sb="197" eb="198">
      <t>ワ</t>
    </rPh>
    <rPh sb="199" eb="201">
      <t>ネンド</t>
    </rPh>
    <rPh sb="202" eb="204">
      <t>ケイエイ</t>
    </rPh>
    <rPh sb="204" eb="206">
      <t>センリャク</t>
    </rPh>
    <rPh sb="207" eb="209">
      <t>ミナオ</t>
    </rPh>
    <rPh sb="211" eb="212">
      <t>オコナ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</si>
</sst>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0.7</c:v>
                </c:pt>
                <c:pt idx="1">
                  <c:v>0.06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>
                  <c:v>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0F-414A-B1CA-16194EA06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24576"/>
        <c:axId val="42434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0.44</c:v>
                </c:pt>
                <c:pt idx="1">
                  <c:v>0.52</c:v>
                </c:pt>
                <c:pt idx="2">
                  <c:v>0.47</c:v>
                </c:pt>
                <c:pt idx="3">
                  <c:v>0.4</c:v>
                </c:pt>
                <c:pt idx="4">
                  <c:v>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0F-414A-B1CA-16194EA06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424576"/>
        <c:axId val="42434944"/>
      </c:lineChart>
      <c:dateAx>
        <c:axId val="42424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2434944"/>
        <c:crosses val="autoZero"/>
        <c:auto val="1"/>
        <c:lblOffset val="100"/>
        <c:baseTimeUnit val="years"/>
      </c:dateAx>
      <c:valAx>
        <c:axId val="42434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424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40.08</c:v>
                </c:pt>
                <c:pt idx="1">
                  <c:v>38.299999999999997</c:v>
                </c:pt>
                <c:pt idx="2">
                  <c:v>37.200000000000003</c:v>
                </c:pt>
                <c:pt idx="3">
                  <c:v>43.83</c:v>
                </c:pt>
                <c:pt idx="4">
                  <c:v>43.46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BF-4543-9CE8-699DC163AA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178240"/>
        <c:axId val="43262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50.24</c:v>
                </c:pt>
                <c:pt idx="1">
                  <c:v>50.29</c:v>
                </c:pt>
                <c:pt idx="2">
                  <c:v>49.64</c:v>
                </c:pt>
                <c:pt idx="3">
                  <c:v>49.38</c:v>
                </c:pt>
                <c:pt idx="4">
                  <c:v>50.09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BF-4543-9CE8-699DC163AA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178240"/>
        <c:axId val="43262336"/>
      </c:lineChart>
      <c:dateAx>
        <c:axId val="4317824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3262336"/>
        <c:crosses val="autoZero"/>
        <c:auto val="1"/>
        <c:lblOffset val="100"/>
        <c:baseTimeUnit val="years"/>
      </c:dateAx>
      <c:valAx>
        <c:axId val="43262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178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86.3</c:v>
                </c:pt>
                <c:pt idx="1">
                  <c:v>87.7</c:v>
                </c:pt>
                <c:pt idx="2">
                  <c:v>87.7</c:v>
                </c:pt>
                <c:pt idx="3">
                  <c:v>73.58</c:v>
                </c:pt>
                <c:pt idx="4">
                  <c:v>74.19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61-4758-ABDA-57605DBACF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285120"/>
        <c:axId val="43287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78.650000000000006</c:v>
                </c:pt>
                <c:pt idx="1">
                  <c:v>77.73</c:v>
                </c:pt>
                <c:pt idx="2">
                  <c:v>78.09</c:v>
                </c:pt>
                <c:pt idx="3">
                  <c:v>78.010000000000005</c:v>
                </c:pt>
                <c:pt idx="4">
                  <c:v>77.599999999999994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61-4758-ABDA-57605DBACF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85120"/>
        <c:axId val="43287296"/>
      </c:lineChart>
      <c:dateAx>
        <c:axId val="432851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3287296"/>
        <c:crosses val="autoZero"/>
        <c:auto val="1"/>
        <c:lblOffset val="100"/>
        <c:baseTimeUnit val="years"/>
      </c:dateAx>
      <c:valAx>
        <c:axId val="43287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285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117.6</c:v>
                </c:pt>
                <c:pt idx="1">
                  <c:v>115.15</c:v>
                </c:pt>
                <c:pt idx="2">
                  <c:v>106.94</c:v>
                </c:pt>
                <c:pt idx="3">
                  <c:v>120.34</c:v>
                </c:pt>
                <c:pt idx="4">
                  <c:v>114.35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4C-40F9-A636-8FE95BBC78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588800"/>
        <c:axId val="134177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104.47</c:v>
                </c:pt>
                <c:pt idx="1">
                  <c:v>103.81</c:v>
                </c:pt>
                <c:pt idx="2">
                  <c:v>104.35</c:v>
                </c:pt>
                <c:pt idx="3">
                  <c:v>105.34</c:v>
                </c:pt>
                <c:pt idx="4">
                  <c:v>105.77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4C-40F9-A636-8FE95BBC78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588800"/>
        <c:axId val="134177536"/>
      </c:lineChart>
      <c:dateAx>
        <c:axId val="4258880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4177536"/>
        <c:crosses val="autoZero"/>
        <c:auto val="1"/>
        <c:lblOffset val="100"/>
        <c:baseTimeUnit val="years"/>
      </c:dateAx>
      <c:valAx>
        <c:axId val="1341775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588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52.97</c:v>
                </c:pt>
                <c:pt idx="1">
                  <c:v>53.68</c:v>
                </c:pt>
                <c:pt idx="2">
                  <c:v>53.54</c:v>
                </c:pt>
                <c:pt idx="3">
                  <c:v>51.53</c:v>
                </c:pt>
                <c:pt idx="4">
                  <c:v>53.66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97-4BF1-9377-DF7F3112C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380288"/>
        <c:axId val="42386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45.14</c:v>
                </c:pt>
                <c:pt idx="1">
                  <c:v>45.85</c:v>
                </c:pt>
                <c:pt idx="2">
                  <c:v>47.31</c:v>
                </c:pt>
                <c:pt idx="3">
                  <c:v>47.5</c:v>
                </c:pt>
                <c:pt idx="4">
                  <c:v>48.41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97-4BF1-9377-DF7F3112C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380288"/>
        <c:axId val="42386560"/>
      </c:lineChart>
      <c:dateAx>
        <c:axId val="42380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2386560"/>
        <c:crosses val="autoZero"/>
        <c:auto val="1"/>
        <c:lblOffset val="100"/>
        <c:baseTimeUnit val="years"/>
      </c:dateAx>
      <c:valAx>
        <c:axId val="42386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380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7A-40E9-972A-BCFD2E54B6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868096"/>
        <c:axId val="4288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13.58</c:v>
                </c:pt>
                <c:pt idx="1">
                  <c:v>14.13</c:v>
                </c:pt>
                <c:pt idx="2">
                  <c:v>16.77</c:v>
                </c:pt>
                <c:pt idx="3">
                  <c:v>17.399999999999999</c:v>
                </c:pt>
                <c:pt idx="4">
                  <c:v>18.64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7A-40E9-972A-BCFD2E54B6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68096"/>
        <c:axId val="42882560"/>
      </c:lineChart>
      <c:dateAx>
        <c:axId val="428680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2882560"/>
        <c:crosses val="autoZero"/>
        <c:auto val="1"/>
        <c:lblOffset val="100"/>
        <c:baseTimeUnit val="years"/>
      </c:dateAx>
      <c:valAx>
        <c:axId val="4288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868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45-4340-8BCD-051852E352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991616"/>
        <c:axId val="42993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16.399999999999999</c:v>
                </c:pt>
                <c:pt idx="1">
                  <c:v>25.66</c:v>
                </c:pt>
                <c:pt idx="2">
                  <c:v>21.69</c:v>
                </c:pt>
                <c:pt idx="3">
                  <c:v>24.04</c:v>
                </c:pt>
                <c:pt idx="4">
                  <c:v>28.03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45-4340-8BCD-051852E352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991616"/>
        <c:axId val="42993536"/>
      </c:lineChart>
      <c:dateAx>
        <c:axId val="429916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2993536"/>
        <c:crosses val="autoZero"/>
        <c:auto val="1"/>
        <c:lblOffset val="100"/>
        <c:baseTimeUnit val="years"/>
      </c:dateAx>
      <c:valAx>
        <c:axId val="429935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991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1819.93</c:v>
                </c:pt>
                <c:pt idx="1">
                  <c:v>1625.75</c:v>
                </c:pt>
                <c:pt idx="2">
                  <c:v>1459.48</c:v>
                </c:pt>
                <c:pt idx="3">
                  <c:v>634.92999999999995</c:v>
                </c:pt>
                <c:pt idx="4">
                  <c:v>651.71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7E-4EC9-8C3C-B426FB94FA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29248"/>
        <c:axId val="43031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293.23</c:v>
                </c:pt>
                <c:pt idx="1">
                  <c:v>300.14</c:v>
                </c:pt>
                <c:pt idx="2">
                  <c:v>301.04000000000002</c:v>
                </c:pt>
                <c:pt idx="3">
                  <c:v>305.08</c:v>
                </c:pt>
                <c:pt idx="4">
                  <c:v>305.33999999999997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7E-4EC9-8C3C-B426FB94FA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029248"/>
        <c:axId val="43031168"/>
      </c:lineChart>
      <c:dateAx>
        <c:axId val="430292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3031168"/>
        <c:crosses val="autoZero"/>
        <c:auto val="1"/>
        <c:lblOffset val="100"/>
        <c:baseTimeUnit val="years"/>
      </c:dateAx>
      <c:valAx>
        <c:axId val="430311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029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348.91</c:v>
                </c:pt>
                <c:pt idx="1">
                  <c:v>332.16</c:v>
                </c:pt>
                <c:pt idx="2">
                  <c:v>368.66</c:v>
                </c:pt>
                <c:pt idx="3">
                  <c:v>529.28</c:v>
                </c:pt>
                <c:pt idx="4">
                  <c:v>468.43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FA-44EE-8F78-20CC22C9E3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58304"/>
        <c:axId val="43060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542.29999999999995</c:v>
                </c:pt>
                <c:pt idx="1">
                  <c:v>566.65</c:v>
                </c:pt>
                <c:pt idx="2">
                  <c:v>551.62</c:v>
                </c:pt>
                <c:pt idx="3">
                  <c:v>585.59</c:v>
                </c:pt>
                <c:pt idx="4">
                  <c:v>561.34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FA-44EE-8F78-20CC22C9E3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058304"/>
        <c:axId val="43060224"/>
      </c:lineChart>
      <c:dateAx>
        <c:axId val="430583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3060224"/>
        <c:crosses val="autoZero"/>
        <c:auto val="1"/>
        <c:lblOffset val="100"/>
        <c:baseTimeUnit val="years"/>
      </c:dateAx>
      <c:valAx>
        <c:axId val="430602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058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116.09</c:v>
                </c:pt>
                <c:pt idx="1">
                  <c:v>114.31</c:v>
                </c:pt>
                <c:pt idx="2">
                  <c:v>107.19</c:v>
                </c:pt>
                <c:pt idx="3">
                  <c:v>125.12</c:v>
                </c:pt>
                <c:pt idx="4">
                  <c:v>116.14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59-471E-B71D-6E618EEC2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103744"/>
        <c:axId val="4310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87.51</c:v>
                </c:pt>
                <c:pt idx="1">
                  <c:v>84.77</c:v>
                </c:pt>
                <c:pt idx="2">
                  <c:v>87.11</c:v>
                </c:pt>
                <c:pt idx="3">
                  <c:v>82.78</c:v>
                </c:pt>
                <c:pt idx="4">
                  <c:v>84.82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59-471E-B71D-6E618EEC2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103744"/>
        <c:axId val="43105664"/>
      </c:lineChart>
      <c:dateAx>
        <c:axId val="431037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3105664"/>
        <c:crosses val="autoZero"/>
        <c:auto val="1"/>
        <c:lblOffset val="100"/>
        <c:baseTimeUnit val="years"/>
      </c:dateAx>
      <c:valAx>
        <c:axId val="4310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103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111.63</c:v>
                </c:pt>
                <c:pt idx="1">
                  <c:v>113.41</c:v>
                </c:pt>
                <c:pt idx="2">
                  <c:v>120.89</c:v>
                </c:pt>
                <c:pt idx="3">
                  <c:v>113.04</c:v>
                </c:pt>
                <c:pt idx="4">
                  <c:v>124.27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FD-41C9-BBDF-DA4207CB7E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145088"/>
        <c:axId val="43147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218.42</c:v>
                </c:pt>
                <c:pt idx="1">
                  <c:v>227.27</c:v>
                </c:pt>
                <c:pt idx="2">
                  <c:v>223.98</c:v>
                </c:pt>
                <c:pt idx="3">
                  <c:v>225.09</c:v>
                </c:pt>
                <c:pt idx="4">
                  <c:v>224.82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FD-41C9-BBDF-DA4207CB7E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145088"/>
        <c:axId val="43147264"/>
      </c:lineChart>
      <c:dateAx>
        <c:axId val="431450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3147264"/>
        <c:crosses val="autoZero"/>
        <c:auto val="1"/>
        <c:lblOffset val="100"/>
        <c:baseTimeUnit val="years"/>
      </c:dateAx>
      <c:valAx>
        <c:axId val="43147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145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【111.39】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【265.16】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【167.74】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3" zoomScale="70" zoomScaleNormal="7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31" t="s">
        <v>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</row>
    <row r="3" spans="1:78" ht="9.75" customHeight="1" x14ac:dyDescent="0.15">
      <c r="A3" s="2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</row>
    <row r="4" spans="1:78" ht="9.75" customHeight="1" x14ac:dyDescent="0.15">
      <c r="A4" s="2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2" t="str">
        <f>データ!H6</f>
        <v>徳島県　海陽町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3"/>
      <c r="AE6" s="33"/>
      <c r="AF6" s="33"/>
      <c r="AG6" s="33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4" t="s">
        <v>1</v>
      </c>
      <c r="C7" s="35"/>
      <c r="D7" s="35"/>
      <c r="E7" s="35"/>
      <c r="F7" s="35"/>
      <c r="G7" s="35"/>
      <c r="H7" s="35"/>
      <c r="I7" s="34" t="s">
        <v>2</v>
      </c>
      <c r="J7" s="35"/>
      <c r="K7" s="35"/>
      <c r="L7" s="35"/>
      <c r="M7" s="35"/>
      <c r="N7" s="35"/>
      <c r="O7" s="36"/>
      <c r="P7" s="37" t="s">
        <v>3</v>
      </c>
      <c r="Q7" s="37"/>
      <c r="R7" s="37"/>
      <c r="S7" s="37"/>
      <c r="T7" s="37"/>
      <c r="U7" s="37"/>
      <c r="V7" s="37"/>
      <c r="W7" s="37" t="s">
        <v>4</v>
      </c>
      <c r="X7" s="37"/>
      <c r="Y7" s="37"/>
      <c r="Z7" s="37"/>
      <c r="AA7" s="37"/>
      <c r="AB7" s="37"/>
      <c r="AC7" s="37"/>
      <c r="AD7" s="37" t="s">
        <v>5</v>
      </c>
      <c r="AE7" s="37"/>
      <c r="AF7" s="37"/>
      <c r="AG7" s="37"/>
      <c r="AH7" s="37"/>
      <c r="AI7" s="37"/>
      <c r="AJ7" s="37"/>
      <c r="AK7" s="2"/>
      <c r="AL7" s="37" t="s">
        <v>6</v>
      </c>
      <c r="AM7" s="37"/>
      <c r="AN7" s="37"/>
      <c r="AO7" s="37"/>
      <c r="AP7" s="37"/>
      <c r="AQ7" s="37"/>
      <c r="AR7" s="37"/>
      <c r="AS7" s="37"/>
      <c r="AT7" s="34" t="s">
        <v>7</v>
      </c>
      <c r="AU7" s="35"/>
      <c r="AV7" s="35"/>
      <c r="AW7" s="35"/>
      <c r="AX7" s="35"/>
      <c r="AY7" s="35"/>
      <c r="AZ7" s="35"/>
      <c r="BA7" s="35"/>
      <c r="BB7" s="37" t="s">
        <v>8</v>
      </c>
      <c r="BC7" s="37"/>
      <c r="BD7" s="37"/>
      <c r="BE7" s="37"/>
      <c r="BF7" s="37"/>
      <c r="BG7" s="37"/>
      <c r="BH7" s="37"/>
      <c r="BI7" s="37"/>
      <c r="BJ7" s="3"/>
      <c r="BK7" s="3"/>
      <c r="BL7" s="38" t="s">
        <v>9</v>
      </c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40"/>
    </row>
    <row r="8" spans="1:78" ht="18.75" customHeight="1" x14ac:dyDescent="0.15">
      <c r="A8" s="2"/>
      <c r="B8" s="41" t="str">
        <f>データ!$I$6</f>
        <v>法適用</v>
      </c>
      <c r="C8" s="42"/>
      <c r="D8" s="42"/>
      <c r="E8" s="42"/>
      <c r="F8" s="42"/>
      <c r="G8" s="42"/>
      <c r="H8" s="42"/>
      <c r="I8" s="41" t="str">
        <f>データ!$J$6</f>
        <v>水道事業</v>
      </c>
      <c r="J8" s="42"/>
      <c r="K8" s="42"/>
      <c r="L8" s="42"/>
      <c r="M8" s="42"/>
      <c r="N8" s="42"/>
      <c r="O8" s="43"/>
      <c r="P8" s="44" t="str">
        <f>データ!$K$6</f>
        <v>末端給水事業</v>
      </c>
      <c r="Q8" s="44"/>
      <c r="R8" s="44"/>
      <c r="S8" s="44"/>
      <c r="T8" s="44"/>
      <c r="U8" s="44"/>
      <c r="V8" s="44"/>
      <c r="W8" s="44" t="str">
        <f>データ!$L$6</f>
        <v>A8</v>
      </c>
      <c r="X8" s="44"/>
      <c r="Y8" s="44"/>
      <c r="Z8" s="44"/>
      <c r="AA8" s="44"/>
      <c r="AB8" s="44"/>
      <c r="AC8" s="44"/>
      <c r="AD8" s="44" t="str">
        <f>データ!$M$6</f>
        <v>非設置</v>
      </c>
      <c r="AE8" s="44"/>
      <c r="AF8" s="44"/>
      <c r="AG8" s="44"/>
      <c r="AH8" s="44"/>
      <c r="AI8" s="44"/>
      <c r="AJ8" s="44"/>
      <c r="AK8" s="2"/>
      <c r="AL8" s="45">
        <f>データ!$R$6</f>
        <v>8768</v>
      </c>
      <c r="AM8" s="45"/>
      <c r="AN8" s="45"/>
      <c r="AO8" s="45"/>
      <c r="AP8" s="45"/>
      <c r="AQ8" s="45"/>
      <c r="AR8" s="45"/>
      <c r="AS8" s="45"/>
      <c r="AT8" s="46">
        <f>データ!$S$6</f>
        <v>327.67</v>
      </c>
      <c r="AU8" s="47"/>
      <c r="AV8" s="47"/>
      <c r="AW8" s="47"/>
      <c r="AX8" s="47"/>
      <c r="AY8" s="47"/>
      <c r="AZ8" s="47"/>
      <c r="BA8" s="47"/>
      <c r="BB8" s="48">
        <f>データ!$T$6</f>
        <v>26.76</v>
      </c>
      <c r="BC8" s="48"/>
      <c r="BD8" s="48"/>
      <c r="BE8" s="48"/>
      <c r="BF8" s="48"/>
      <c r="BG8" s="48"/>
      <c r="BH8" s="48"/>
      <c r="BI8" s="48"/>
      <c r="BJ8" s="3"/>
      <c r="BK8" s="3"/>
      <c r="BL8" s="49" t="s">
        <v>10</v>
      </c>
      <c r="BM8" s="50"/>
      <c r="BN8" s="51" t="s">
        <v>11</v>
      </c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2"/>
    </row>
    <row r="9" spans="1:78" ht="18.75" customHeight="1" x14ac:dyDescent="0.15">
      <c r="A9" s="2"/>
      <c r="B9" s="34" t="s">
        <v>12</v>
      </c>
      <c r="C9" s="35"/>
      <c r="D9" s="35"/>
      <c r="E9" s="35"/>
      <c r="F9" s="35"/>
      <c r="G9" s="35"/>
      <c r="H9" s="35"/>
      <c r="I9" s="34" t="s">
        <v>13</v>
      </c>
      <c r="J9" s="35"/>
      <c r="K9" s="35"/>
      <c r="L9" s="35"/>
      <c r="M9" s="35"/>
      <c r="N9" s="35"/>
      <c r="O9" s="36"/>
      <c r="P9" s="37" t="s">
        <v>14</v>
      </c>
      <c r="Q9" s="37"/>
      <c r="R9" s="37"/>
      <c r="S9" s="37"/>
      <c r="T9" s="37"/>
      <c r="U9" s="37"/>
      <c r="V9" s="37"/>
      <c r="W9" s="37" t="s">
        <v>15</v>
      </c>
      <c r="X9" s="37"/>
      <c r="Y9" s="37"/>
      <c r="Z9" s="37"/>
      <c r="AA9" s="37"/>
      <c r="AB9" s="37"/>
      <c r="AC9" s="37"/>
      <c r="AD9" s="2"/>
      <c r="AE9" s="2"/>
      <c r="AF9" s="2"/>
      <c r="AG9" s="2"/>
      <c r="AH9" s="2"/>
      <c r="AI9" s="2"/>
      <c r="AJ9" s="2"/>
      <c r="AK9" s="2"/>
      <c r="AL9" s="37" t="s">
        <v>16</v>
      </c>
      <c r="AM9" s="37"/>
      <c r="AN9" s="37"/>
      <c r="AO9" s="37"/>
      <c r="AP9" s="37"/>
      <c r="AQ9" s="37"/>
      <c r="AR9" s="37"/>
      <c r="AS9" s="37"/>
      <c r="AT9" s="34" t="s">
        <v>17</v>
      </c>
      <c r="AU9" s="35"/>
      <c r="AV9" s="35"/>
      <c r="AW9" s="35"/>
      <c r="AX9" s="35"/>
      <c r="AY9" s="35"/>
      <c r="AZ9" s="35"/>
      <c r="BA9" s="35"/>
      <c r="BB9" s="37" t="s">
        <v>18</v>
      </c>
      <c r="BC9" s="37"/>
      <c r="BD9" s="37"/>
      <c r="BE9" s="37"/>
      <c r="BF9" s="37"/>
      <c r="BG9" s="37"/>
      <c r="BH9" s="37"/>
      <c r="BI9" s="37"/>
      <c r="BJ9" s="3"/>
      <c r="BK9" s="3"/>
      <c r="BL9" s="53" t="s">
        <v>19</v>
      </c>
      <c r="BM9" s="54"/>
      <c r="BN9" s="55" t="s">
        <v>20</v>
      </c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6"/>
    </row>
    <row r="10" spans="1:78" ht="18.75" customHeight="1" x14ac:dyDescent="0.15">
      <c r="A10" s="2"/>
      <c r="B10" s="46" t="str">
        <f>データ!$N$6</f>
        <v>-</v>
      </c>
      <c r="C10" s="47"/>
      <c r="D10" s="47"/>
      <c r="E10" s="47"/>
      <c r="F10" s="47"/>
      <c r="G10" s="47"/>
      <c r="H10" s="47"/>
      <c r="I10" s="46">
        <f>データ!$O$6</f>
        <v>72.27</v>
      </c>
      <c r="J10" s="47"/>
      <c r="K10" s="47"/>
      <c r="L10" s="47"/>
      <c r="M10" s="47"/>
      <c r="N10" s="47"/>
      <c r="O10" s="81"/>
      <c r="P10" s="48">
        <f>データ!$P$6</f>
        <v>88.55</v>
      </c>
      <c r="Q10" s="48"/>
      <c r="R10" s="48"/>
      <c r="S10" s="48"/>
      <c r="T10" s="48"/>
      <c r="U10" s="48"/>
      <c r="V10" s="48"/>
      <c r="W10" s="45">
        <f>データ!$Q$6</f>
        <v>2690</v>
      </c>
      <c r="X10" s="45"/>
      <c r="Y10" s="45"/>
      <c r="Z10" s="45"/>
      <c r="AA10" s="45"/>
      <c r="AB10" s="45"/>
      <c r="AC10" s="45"/>
      <c r="AD10" s="2"/>
      <c r="AE10" s="2"/>
      <c r="AF10" s="2"/>
      <c r="AG10" s="2"/>
      <c r="AH10" s="2"/>
      <c r="AI10" s="2"/>
      <c r="AJ10" s="2"/>
      <c r="AK10" s="2"/>
      <c r="AL10" s="45">
        <f>データ!$U$6</f>
        <v>7693</v>
      </c>
      <c r="AM10" s="45"/>
      <c r="AN10" s="45"/>
      <c r="AO10" s="45"/>
      <c r="AP10" s="45"/>
      <c r="AQ10" s="45"/>
      <c r="AR10" s="45"/>
      <c r="AS10" s="45"/>
      <c r="AT10" s="46">
        <f>データ!$V$6</f>
        <v>17.12</v>
      </c>
      <c r="AU10" s="47"/>
      <c r="AV10" s="47"/>
      <c r="AW10" s="47"/>
      <c r="AX10" s="47"/>
      <c r="AY10" s="47"/>
      <c r="AZ10" s="47"/>
      <c r="BA10" s="47"/>
      <c r="BB10" s="48">
        <f>データ!$W$6</f>
        <v>449.36</v>
      </c>
      <c r="BC10" s="48"/>
      <c r="BD10" s="48"/>
      <c r="BE10" s="48"/>
      <c r="BF10" s="48"/>
      <c r="BG10" s="48"/>
      <c r="BH10" s="48"/>
      <c r="BI10" s="48"/>
      <c r="BJ10" s="2"/>
      <c r="BK10" s="2"/>
      <c r="BL10" s="63" t="s">
        <v>21</v>
      </c>
      <c r="BM10" s="64"/>
      <c r="BN10" s="65" t="s">
        <v>22</v>
      </c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7" t="s">
        <v>23</v>
      </c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</row>
    <row r="14" spans="1:78" ht="13.5" customHeight="1" x14ac:dyDescent="0.15">
      <c r="A14" s="2"/>
      <c r="B14" s="69" t="s">
        <v>24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1"/>
      <c r="BK14" s="2"/>
      <c r="BL14" s="75" t="s">
        <v>25</v>
      </c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7"/>
    </row>
    <row r="15" spans="1:78" ht="13.5" customHeight="1" x14ac:dyDescent="0.15">
      <c r="A15" s="2"/>
      <c r="B15" s="72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4"/>
      <c r="BK15" s="2"/>
      <c r="BL15" s="78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8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90" t="s">
        <v>112</v>
      </c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2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90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2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90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2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90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2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90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2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90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2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90"/>
      <c r="BM22" s="91"/>
      <c r="BN22" s="91"/>
      <c r="BO22" s="91"/>
      <c r="BP22" s="91"/>
      <c r="BQ22" s="91"/>
      <c r="BR22" s="91"/>
      <c r="BS22" s="91"/>
      <c r="BT22" s="91"/>
      <c r="BU22" s="91"/>
      <c r="BV22" s="91"/>
      <c r="BW22" s="91"/>
      <c r="BX22" s="91"/>
      <c r="BY22" s="91"/>
      <c r="BZ22" s="92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90"/>
      <c r="BM23" s="91"/>
      <c r="BN23" s="91"/>
      <c r="BO23" s="91"/>
      <c r="BP23" s="91"/>
      <c r="BQ23" s="91"/>
      <c r="BR23" s="91"/>
      <c r="BS23" s="91"/>
      <c r="BT23" s="91"/>
      <c r="BU23" s="91"/>
      <c r="BV23" s="91"/>
      <c r="BW23" s="91"/>
      <c r="BX23" s="91"/>
      <c r="BY23" s="91"/>
      <c r="BZ23" s="92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90"/>
      <c r="BM24" s="91"/>
      <c r="BN24" s="91"/>
      <c r="BO24" s="91"/>
      <c r="BP24" s="91"/>
      <c r="BQ24" s="91"/>
      <c r="BR24" s="91"/>
      <c r="BS24" s="91"/>
      <c r="BT24" s="91"/>
      <c r="BU24" s="91"/>
      <c r="BV24" s="91"/>
      <c r="BW24" s="91"/>
      <c r="BX24" s="91"/>
      <c r="BY24" s="91"/>
      <c r="BZ24" s="92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90"/>
      <c r="BM25" s="91"/>
      <c r="BN25" s="91"/>
      <c r="BO25" s="91"/>
      <c r="BP25" s="91"/>
      <c r="BQ25" s="91"/>
      <c r="BR25" s="91"/>
      <c r="BS25" s="91"/>
      <c r="BT25" s="91"/>
      <c r="BU25" s="91"/>
      <c r="BV25" s="91"/>
      <c r="BW25" s="91"/>
      <c r="BX25" s="91"/>
      <c r="BY25" s="91"/>
      <c r="BZ25" s="92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90"/>
      <c r="BM26" s="91"/>
      <c r="BN26" s="91"/>
      <c r="BO26" s="91"/>
      <c r="BP26" s="91"/>
      <c r="BQ26" s="91"/>
      <c r="BR26" s="91"/>
      <c r="BS26" s="91"/>
      <c r="BT26" s="91"/>
      <c r="BU26" s="91"/>
      <c r="BV26" s="91"/>
      <c r="BW26" s="91"/>
      <c r="BX26" s="91"/>
      <c r="BY26" s="91"/>
      <c r="BZ26" s="92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90"/>
      <c r="BM27" s="91"/>
      <c r="BN27" s="91"/>
      <c r="BO27" s="91"/>
      <c r="BP27" s="91"/>
      <c r="BQ27" s="91"/>
      <c r="BR27" s="91"/>
      <c r="BS27" s="91"/>
      <c r="BT27" s="91"/>
      <c r="BU27" s="91"/>
      <c r="BV27" s="91"/>
      <c r="BW27" s="91"/>
      <c r="BX27" s="91"/>
      <c r="BY27" s="91"/>
      <c r="BZ27" s="92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90"/>
      <c r="BM28" s="91"/>
      <c r="BN28" s="91"/>
      <c r="BO28" s="91"/>
      <c r="BP28" s="91"/>
      <c r="BQ28" s="91"/>
      <c r="BR28" s="91"/>
      <c r="BS28" s="91"/>
      <c r="BT28" s="91"/>
      <c r="BU28" s="91"/>
      <c r="BV28" s="91"/>
      <c r="BW28" s="91"/>
      <c r="BX28" s="91"/>
      <c r="BY28" s="91"/>
      <c r="BZ28" s="92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90"/>
      <c r="BM29" s="91"/>
      <c r="BN29" s="91"/>
      <c r="BO29" s="91"/>
      <c r="BP29" s="91"/>
      <c r="BQ29" s="91"/>
      <c r="BR29" s="91"/>
      <c r="BS29" s="91"/>
      <c r="BT29" s="91"/>
      <c r="BU29" s="91"/>
      <c r="BV29" s="91"/>
      <c r="BW29" s="91"/>
      <c r="BX29" s="91"/>
      <c r="BY29" s="91"/>
      <c r="BZ29" s="92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90"/>
      <c r="BM30" s="91"/>
      <c r="BN30" s="91"/>
      <c r="BO30" s="91"/>
      <c r="BP30" s="91"/>
      <c r="BQ30" s="91"/>
      <c r="BR30" s="91"/>
      <c r="BS30" s="91"/>
      <c r="BT30" s="91"/>
      <c r="BU30" s="91"/>
      <c r="BV30" s="91"/>
      <c r="BW30" s="91"/>
      <c r="BX30" s="91"/>
      <c r="BY30" s="91"/>
      <c r="BZ30" s="92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90"/>
      <c r="BM31" s="91"/>
      <c r="BN31" s="91"/>
      <c r="BO31" s="91"/>
      <c r="BP31" s="91"/>
      <c r="BQ31" s="91"/>
      <c r="BR31" s="91"/>
      <c r="BS31" s="91"/>
      <c r="BT31" s="91"/>
      <c r="BU31" s="91"/>
      <c r="BV31" s="91"/>
      <c r="BW31" s="91"/>
      <c r="BX31" s="91"/>
      <c r="BY31" s="91"/>
      <c r="BZ31" s="92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90"/>
      <c r="BM32" s="91"/>
      <c r="BN32" s="91"/>
      <c r="BO32" s="91"/>
      <c r="BP32" s="91"/>
      <c r="BQ32" s="91"/>
      <c r="BR32" s="91"/>
      <c r="BS32" s="91"/>
      <c r="BT32" s="91"/>
      <c r="BU32" s="91"/>
      <c r="BV32" s="91"/>
      <c r="BW32" s="91"/>
      <c r="BX32" s="91"/>
      <c r="BY32" s="91"/>
      <c r="BZ32" s="92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90"/>
      <c r="BM33" s="91"/>
      <c r="BN33" s="91"/>
      <c r="BO33" s="91"/>
      <c r="BP33" s="91"/>
      <c r="BQ33" s="91"/>
      <c r="BR33" s="91"/>
      <c r="BS33" s="91"/>
      <c r="BT33" s="91"/>
      <c r="BU33" s="91"/>
      <c r="BV33" s="91"/>
      <c r="BW33" s="91"/>
      <c r="BX33" s="91"/>
      <c r="BY33" s="91"/>
      <c r="BZ33" s="92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90"/>
      <c r="BM34" s="91"/>
      <c r="BN34" s="91"/>
      <c r="BO34" s="91"/>
      <c r="BP34" s="91"/>
      <c r="BQ34" s="91"/>
      <c r="BR34" s="91"/>
      <c r="BS34" s="91"/>
      <c r="BT34" s="91"/>
      <c r="BU34" s="91"/>
      <c r="BV34" s="91"/>
      <c r="BW34" s="91"/>
      <c r="BX34" s="91"/>
      <c r="BY34" s="91"/>
      <c r="BZ34" s="92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90"/>
      <c r="BM35" s="91"/>
      <c r="BN35" s="91"/>
      <c r="BO35" s="91"/>
      <c r="BP35" s="91"/>
      <c r="BQ35" s="91"/>
      <c r="BR35" s="91"/>
      <c r="BS35" s="91"/>
      <c r="BT35" s="91"/>
      <c r="BU35" s="91"/>
      <c r="BV35" s="91"/>
      <c r="BW35" s="91"/>
      <c r="BX35" s="91"/>
      <c r="BY35" s="91"/>
      <c r="BZ35" s="92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90"/>
      <c r="BM36" s="91"/>
      <c r="BN36" s="91"/>
      <c r="BO36" s="91"/>
      <c r="BP36" s="91"/>
      <c r="BQ36" s="91"/>
      <c r="BR36" s="91"/>
      <c r="BS36" s="91"/>
      <c r="BT36" s="91"/>
      <c r="BU36" s="91"/>
      <c r="BV36" s="91"/>
      <c r="BW36" s="91"/>
      <c r="BX36" s="91"/>
      <c r="BY36" s="91"/>
      <c r="BZ36" s="92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90"/>
      <c r="BM37" s="91"/>
      <c r="BN37" s="91"/>
      <c r="BO37" s="91"/>
      <c r="BP37" s="91"/>
      <c r="BQ37" s="91"/>
      <c r="BR37" s="91"/>
      <c r="BS37" s="91"/>
      <c r="BT37" s="91"/>
      <c r="BU37" s="91"/>
      <c r="BV37" s="91"/>
      <c r="BW37" s="91"/>
      <c r="BX37" s="91"/>
      <c r="BY37" s="91"/>
      <c r="BZ37" s="92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90"/>
      <c r="BM38" s="91"/>
      <c r="BN38" s="91"/>
      <c r="BO38" s="91"/>
      <c r="BP38" s="91"/>
      <c r="BQ38" s="91"/>
      <c r="BR38" s="91"/>
      <c r="BS38" s="91"/>
      <c r="BT38" s="91"/>
      <c r="BU38" s="91"/>
      <c r="BV38" s="91"/>
      <c r="BW38" s="91"/>
      <c r="BX38" s="91"/>
      <c r="BY38" s="91"/>
      <c r="BZ38" s="92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90"/>
      <c r="BM39" s="91"/>
      <c r="BN39" s="91"/>
      <c r="BO39" s="91"/>
      <c r="BP39" s="91"/>
      <c r="BQ39" s="91"/>
      <c r="BR39" s="91"/>
      <c r="BS39" s="91"/>
      <c r="BT39" s="91"/>
      <c r="BU39" s="91"/>
      <c r="BV39" s="91"/>
      <c r="BW39" s="91"/>
      <c r="BX39" s="91"/>
      <c r="BY39" s="91"/>
      <c r="BZ39" s="92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90"/>
      <c r="BM40" s="91"/>
      <c r="BN40" s="91"/>
      <c r="BO40" s="91"/>
      <c r="BP40" s="91"/>
      <c r="BQ40" s="91"/>
      <c r="BR40" s="91"/>
      <c r="BS40" s="91"/>
      <c r="BT40" s="91"/>
      <c r="BU40" s="91"/>
      <c r="BV40" s="91"/>
      <c r="BW40" s="91"/>
      <c r="BX40" s="91"/>
      <c r="BY40" s="91"/>
      <c r="BZ40" s="92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90"/>
      <c r="BM41" s="91"/>
      <c r="BN41" s="91"/>
      <c r="BO41" s="91"/>
      <c r="BP41" s="91"/>
      <c r="BQ41" s="91"/>
      <c r="BR41" s="91"/>
      <c r="BS41" s="91"/>
      <c r="BT41" s="91"/>
      <c r="BU41" s="91"/>
      <c r="BV41" s="91"/>
      <c r="BW41" s="91"/>
      <c r="BX41" s="91"/>
      <c r="BY41" s="91"/>
      <c r="BZ41" s="92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90"/>
      <c r="BM42" s="91"/>
      <c r="BN42" s="91"/>
      <c r="BO42" s="91"/>
      <c r="BP42" s="91"/>
      <c r="BQ42" s="91"/>
      <c r="BR42" s="91"/>
      <c r="BS42" s="91"/>
      <c r="BT42" s="91"/>
      <c r="BU42" s="91"/>
      <c r="BV42" s="91"/>
      <c r="BW42" s="91"/>
      <c r="BX42" s="91"/>
      <c r="BY42" s="91"/>
      <c r="BZ42" s="92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90"/>
      <c r="BM43" s="91"/>
      <c r="BN43" s="91"/>
      <c r="BO43" s="91"/>
      <c r="BP43" s="91"/>
      <c r="BQ43" s="91"/>
      <c r="BR43" s="91"/>
      <c r="BS43" s="91"/>
      <c r="BT43" s="91"/>
      <c r="BU43" s="91"/>
      <c r="BV43" s="91"/>
      <c r="BW43" s="91"/>
      <c r="BX43" s="91"/>
      <c r="BY43" s="91"/>
      <c r="BZ43" s="92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90"/>
      <c r="BM44" s="91"/>
      <c r="BN44" s="91"/>
      <c r="BO44" s="91"/>
      <c r="BP44" s="91"/>
      <c r="BQ44" s="91"/>
      <c r="BR44" s="91"/>
      <c r="BS44" s="91"/>
      <c r="BT44" s="91"/>
      <c r="BU44" s="91"/>
      <c r="BV44" s="91"/>
      <c r="BW44" s="91"/>
      <c r="BX44" s="91"/>
      <c r="BY44" s="91"/>
      <c r="BZ44" s="92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75" t="s">
        <v>26</v>
      </c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78"/>
      <c r="BM46" s="79"/>
      <c r="BN46" s="79"/>
      <c r="BO46" s="79"/>
      <c r="BP46" s="79"/>
      <c r="BQ46" s="79"/>
      <c r="BR46" s="79"/>
      <c r="BS46" s="79"/>
      <c r="BT46" s="79"/>
      <c r="BU46" s="79"/>
      <c r="BV46" s="79"/>
      <c r="BW46" s="79"/>
      <c r="BX46" s="79"/>
      <c r="BY46" s="79"/>
      <c r="BZ46" s="8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57" t="s">
        <v>110</v>
      </c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9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57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9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57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9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57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9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57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9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57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9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57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9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57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9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57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9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57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9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57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9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57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9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57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9"/>
    </row>
    <row r="60" spans="1:78" ht="13.5" customHeight="1" x14ac:dyDescent="0.15">
      <c r="A60" s="2"/>
      <c r="B60" s="72" t="s">
        <v>27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4"/>
      <c r="BK60" s="2"/>
      <c r="BL60" s="57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9"/>
    </row>
    <row r="61" spans="1:78" ht="13.5" customHeight="1" x14ac:dyDescent="0.15">
      <c r="A61" s="2"/>
      <c r="B61" s="72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4"/>
      <c r="BK61" s="2"/>
      <c r="BL61" s="57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9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57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9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75" t="s">
        <v>28</v>
      </c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78"/>
      <c r="BM65" s="79"/>
      <c r="BN65" s="79"/>
      <c r="BO65" s="79"/>
      <c r="BP65" s="79"/>
      <c r="BQ65" s="79"/>
      <c r="BR65" s="79"/>
      <c r="BS65" s="79"/>
      <c r="BT65" s="79"/>
      <c r="BU65" s="79"/>
      <c r="BV65" s="79"/>
      <c r="BW65" s="79"/>
      <c r="BX65" s="79"/>
      <c r="BY65" s="79"/>
      <c r="BZ65" s="8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57" t="s">
        <v>111</v>
      </c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9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57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9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57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9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57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9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57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9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57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9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57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9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57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9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57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9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57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9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57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9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57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9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57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9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57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9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57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9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57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9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0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2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【111.39】</v>
      </c>
      <c r="F85" s="13" t="str">
        <f>データ!AS6</f>
        <v>【1.30】</v>
      </c>
      <c r="G85" s="13" t="str">
        <f>データ!BD6</f>
        <v>【261.51】</v>
      </c>
      <c r="H85" s="13" t="str">
        <f>データ!BO6</f>
        <v>【265.16】</v>
      </c>
      <c r="I85" s="13" t="str">
        <f>データ!BZ6</f>
        <v>【102.35】</v>
      </c>
      <c r="J85" s="13" t="str">
        <f>データ!CK6</f>
        <v>【167.74】</v>
      </c>
      <c r="K85" s="13" t="str">
        <f>データ!CV6</f>
        <v>【60.29】</v>
      </c>
      <c r="L85" s="13" t="str">
        <f>データ!DG6</f>
        <v>【90.12】</v>
      </c>
      <c r="M85" s="13" t="str">
        <f>データ!DR6</f>
        <v>【50.88】</v>
      </c>
      <c r="N85" s="13" t="str">
        <f>データ!EC6</f>
        <v>【22.30】</v>
      </c>
      <c r="O85" s="13" t="str">
        <f>データ!EN6</f>
        <v>【0.66】</v>
      </c>
    </row>
  </sheetData>
  <sheetProtection algorithmName="SHA-512" hashValue="erSgNdm1Jdjjw3cDAn897Az/QBZvge1sobDf6CGiArpffDUI9f7MlxmGgTpytakmTS/VFWGzLQKCRMbxsxJb8w==" saltValue="vgSdgbX2Anw9ETjL/bv6CA==" spinCount="100000" sheet="1" objects="1" scenarios="1" formatCells="0" formatColumns="0" formatRows="0"/>
  <mergeCells count="48">
    <mergeCell ref="BL64:BZ65"/>
    <mergeCell ref="AT10:BA10"/>
    <mergeCell ref="BL16:BZ44"/>
    <mergeCell ref="BL45:BZ46"/>
    <mergeCell ref="BL47:BZ63"/>
    <mergeCell ref="B60:BJ61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9:H9"/>
    <mergeCell ref="I9:O9"/>
    <mergeCell ref="P9:V9"/>
    <mergeCell ref="W9:AC9"/>
    <mergeCell ref="AL9:AS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3" t="s">
        <v>50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5"/>
      <c r="X3" s="89" t="s">
        <v>51</v>
      </c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 t="s">
        <v>52</v>
      </c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</row>
    <row r="4" spans="1:144" x14ac:dyDescent="0.15">
      <c r="A4" s="15" t="s">
        <v>53</v>
      </c>
      <c r="B4" s="17"/>
      <c r="C4" s="17"/>
      <c r="D4" s="17"/>
      <c r="E4" s="17"/>
      <c r="F4" s="17"/>
      <c r="G4" s="17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8"/>
      <c r="X4" s="82" t="s">
        <v>54</v>
      </c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 t="s">
        <v>55</v>
      </c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 t="s">
        <v>56</v>
      </c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 t="s">
        <v>57</v>
      </c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 t="s">
        <v>58</v>
      </c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 t="s">
        <v>59</v>
      </c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 t="s">
        <v>60</v>
      </c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 t="s">
        <v>61</v>
      </c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 t="s">
        <v>62</v>
      </c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 t="s">
        <v>63</v>
      </c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 t="s">
        <v>64</v>
      </c>
      <c r="EE4" s="82"/>
      <c r="EF4" s="82"/>
      <c r="EG4" s="82"/>
      <c r="EH4" s="82"/>
      <c r="EI4" s="82"/>
      <c r="EJ4" s="82"/>
      <c r="EK4" s="82"/>
      <c r="EL4" s="82"/>
      <c r="EM4" s="82"/>
      <c r="EN4" s="82"/>
    </row>
    <row r="5" spans="1:144" x14ac:dyDescent="0.15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15">
      <c r="A6" s="15" t="s">
        <v>92</v>
      </c>
      <c r="B6" s="20">
        <f>B7</f>
        <v>2021</v>
      </c>
      <c r="C6" s="20">
        <f t="shared" ref="C6:W6" si="3">C7</f>
        <v>363880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徳島県　海陽町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A8</v>
      </c>
      <c r="M6" s="20" t="str">
        <f t="shared" si="3"/>
        <v>非設置</v>
      </c>
      <c r="N6" s="21" t="str">
        <f t="shared" si="3"/>
        <v>-</v>
      </c>
      <c r="O6" s="21">
        <f t="shared" si="3"/>
        <v>72.27</v>
      </c>
      <c r="P6" s="21">
        <f t="shared" si="3"/>
        <v>88.55</v>
      </c>
      <c r="Q6" s="21">
        <f t="shared" si="3"/>
        <v>2690</v>
      </c>
      <c r="R6" s="21">
        <f t="shared" si="3"/>
        <v>8768</v>
      </c>
      <c r="S6" s="21">
        <f t="shared" si="3"/>
        <v>327.67</v>
      </c>
      <c r="T6" s="21">
        <f t="shared" si="3"/>
        <v>26.76</v>
      </c>
      <c r="U6" s="21">
        <f t="shared" si="3"/>
        <v>7693</v>
      </c>
      <c r="V6" s="21">
        <f t="shared" si="3"/>
        <v>17.12</v>
      </c>
      <c r="W6" s="21">
        <f t="shared" si="3"/>
        <v>449.36</v>
      </c>
      <c r="X6" s="22">
        <f>IF(X7="",NA(),X7)</f>
        <v>117.6</v>
      </c>
      <c r="Y6" s="22">
        <f t="shared" ref="Y6:AG6" si="4">IF(Y7="",NA(),Y7)</f>
        <v>115.15</v>
      </c>
      <c r="Z6" s="22">
        <f t="shared" si="4"/>
        <v>106.94</v>
      </c>
      <c r="AA6" s="22">
        <f t="shared" si="4"/>
        <v>120.34</v>
      </c>
      <c r="AB6" s="22">
        <f t="shared" si="4"/>
        <v>114.35</v>
      </c>
      <c r="AC6" s="22">
        <f t="shared" si="4"/>
        <v>104.47</v>
      </c>
      <c r="AD6" s="22">
        <f t="shared" si="4"/>
        <v>103.81</v>
      </c>
      <c r="AE6" s="22">
        <f t="shared" si="4"/>
        <v>104.35</v>
      </c>
      <c r="AF6" s="22">
        <f t="shared" si="4"/>
        <v>105.34</v>
      </c>
      <c r="AG6" s="22">
        <f t="shared" si="4"/>
        <v>105.77</v>
      </c>
      <c r="AH6" s="21" t="str">
        <f>IF(AH7="","",IF(AH7="-","【-】","【"&amp;SUBSTITUTE(TEXT(AH7,"#,##0.00"),"-","△")&amp;"】"))</f>
        <v>【111.39】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16.399999999999999</v>
      </c>
      <c r="AO6" s="22">
        <f t="shared" si="5"/>
        <v>25.66</v>
      </c>
      <c r="AP6" s="22">
        <f t="shared" si="5"/>
        <v>21.69</v>
      </c>
      <c r="AQ6" s="22">
        <f t="shared" si="5"/>
        <v>24.04</v>
      </c>
      <c r="AR6" s="22">
        <f t="shared" si="5"/>
        <v>28.03</v>
      </c>
      <c r="AS6" s="21" t="str">
        <f>IF(AS7="","",IF(AS7="-","【-】","【"&amp;SUBSTITUTE(TEXT(AS7,"#,##0.00"),"-","△")&amp;"】"))</f>
        <v>【1.30】</v>
      </c>
      <c r="AT6" s="22">
        <f>IF(AT7="",NA(),AT7)</f>
        <v>1819.93</v>
      </c>
      <c r="AU6" s="22">
        <f t="shared" ref="AU6:BC6" si="6">IF(AU7="",NA(),AU7)</f>
        <v>1625.75</v>
      </c>
      <c r="AV6" s="22">
        <f t="shared" si="6"/>
        <v>1459.48</v>
      </c>
      <c r="AW6" s="22">
        <f t="shared" si="6"/>
        <v>634.92999999999995</v>
      </c>
      <c r="AX6" s="22">
        <f t="shared" si="6"/>
        <v>651.71</v>
      </c>
      <c r="AY6" s="22">
        <f t="shared" si="6"/>
        <v>293.23</v>
      </c>
      <c r="AZ6" s="22">
        <f t="shared" si="6"/>
        <v>300.14</v>
      </c>
      <c r="BA6" s="22">
        <f t="shared" si="6"/>
        <v>301.04000000000002</v>
      </c>
      <c r="BB6" s="22">
        <f t="shared" si="6"/>
        <v>305.08</v>
      </c>
      <c r="BC6" s="22">
        <f t="shared" si="6"/>
        <v>305.33999999999997</v>
      </c>
      <c r="BD6" s="21" t="str">
        <f>IF(BD7="","",IF(BD7="-","【-】","【"&amp;SUBSTITUTE(TEXT(BD7,"#,##0.00"),"-","△")&amp;"】"))</f>
        <v>【261.51】</v>
      </c>
      <c r="BE6" s="22">
        <f>IF(BE7="",NA(),BE7)</f>
        <v>348.91</v>
      </c>
      <c r="BF6" s="22">
        <f t="shared" ref="BF6:BN6" si="7">IF(BF7="",NA(),BF7)</f>
        <v>332.16</v>
      </c>
      <c r="BG6" s="22">
        <f t="shared" si="7"/>
        <v>368.66</v>
      </c>
      <c r="BH6" s="22">
        <f t="shared" si="7"/>
        <v>529.28</v>
      </c>
      <c r="BI6" s="22">
        <f t="shared" si="7"/>
        <v>468.43</v>
      </c>
      <c r="BJ6" s="22">
        <f t="shared" si="7"/>
        <v>542.29999999999995</v>
      </c>
      <c r="BK6" s="22">
        <f t="shared" si="7"/>
        <v>566.65</v>
      </c>
      <c r="BL6" s="22">
        <f t="shared" si="7"/>
        <v>551.62</v>
      </c>
      <c r="BM6" s="22">
        <f t="shared" si="7"/>
        <v>585.59</v>
      </c>
      <c r="BN6" s="22">
        <f t="shared" si="7"/>
        <v>561.34</v>
      </c>
      <c r="BO6" s="21" t="str">
        <f>IF(BO7="","",IF(BO7="-","【-】","【"&amp;SUBSTITUTE(TEXT(BO7,"#,##0.00"),"-","△")&amp;"】"))</f>
        <v>【265.16】</v>
      </c>
      <c r="BP6" s="22">
        <f>IF(BP7="",NA(),BP7)</f>
        <v>116.09</v>
      </c>
      <c r="BQ6" s="22">
        <f t="shared" ref="BQ6:BY6" si="8">IF(BQ7="",NA(),BQ7)</f>
        <v>114.31</v>
      </c>
      <c r="BR6" s="22">
        <f t="shared" si="8"/>
        <v>107.19</v>
      </c>
      <c r="BS6" s="22">
        <f t="shared" si="8"/>
        <v>125.12</v>
      </c>
      <c r="BT6" s="22">
        <f t="shared" si="8"/>
        <v>116.14</v>
      </c>
      <c r="BU6" s="22">
        <f t="shared" si="8"/>
        <v>87.51</v>
      </c>
      <c r="BV6" s="22">
        <f t="shared" si="8"/>
        <v>84.77</v>
      </c>
      <c r="BW6" s="22">
        <f t="shared" si="8"/>
        <v>87.11</v>
      </c>
      <c r="BX6" s="22">
        <f t="shared" si="8"/>
        <v>82.78</v>
      </c>
      <c r="BY6" s="22">
        <f t="shared" si="8"/>
        <v>84.82</v>
      </c>
      <c r="BZ6" s="21" t="str">
        <f>IF(BZ7="","",IF(BZ7="-","【-】","【"&amp;SUBSTITUTE(TEXT(BZ7,"#,##0.00"),"-","△")&amp;"】"))</f>
        <v>【102.35】</v>
      </c>
      <c r="CA6" s="22">
        <f>IF(CA7="",NA(),CA7)</f>
        <v>111.63</v>
      </c>
      <c r="CB6" s="22">
        <f t="shared" ref="CB6:CJ6" si="9">IF(CB7="",NA(),CB7)</f>
        <v>113.41</v>
      </c>
      <c r="CC6" s="22">
        <f t="shared" si="9"/>
        <v>120.89</v>
      </c>
      <c r="CD6" s="22">
        <f t="shared" si="9"/>
        <v>113.04</v>
      </c>
      <c r="CE6" s="22">
        <f t="shared" si="9"/>
        <v>124.27</v>
      </c>
      <c r="CF6" s="22">
        <f t="shared" si="9"/>
        <v>218.42</v>
      </c>
      <c r="CG6" s="22">
        <f t="shared" si="9"/>
        <v>227.27</v>
      </c>
      <c r="CH6" s="22">
        <f t="shared" si="9"/>
        <v>223.98</v>
      </c>
      <c r="CI6" s="22">
        <f t="shared" si="9"/>
        <v>225.09</v>
      </c>
      <c r="CJ6" s="22">
        <f t="shared" si="9"/>
        <v>224.82</v>
      </c>
      <c r="CK6" s="21" t="str">
        <f>IF(CK7="","",IF(CK7="-","【-】","【"&amp;SUBSTITUTE(TEXT(CK7,"#,##0.00"),"-","△")&amp;"】"))</f>
        <v>【167.74】</v>
      </c>
      <c r="CL6" s="22">
        <f>IF(CL7="",NA(),CL7)</f>
        <v>40.08</v>
      </c>
      <c r="CM6" s="22">
        <f t="shared" ref="CM6:CU6" si="10">IF(CM7="",NA(),CM7)</f>
        <v>38.299999999999997</v>
      </c>
      <c r="CN6" s="22">
        <f t="shared" si="10"/>
        <v>37.200000000000003</v>
      </c>
      <c r="CO6" s="22">
        <f t="shared" si="10"/>
        <v>43.83</v>
      </c>
      <c r="CP6" s="22">
        <f t="shared" si="10"/>
        <v>43.46</v>
      </c>
      <c r="CQ6" s="22">
        <f t="shared" si="10"/>
        <v>50.24</v>
      </c>
      <c r="CR6" s="22">
        <f t="shared" si="10"/>
        <v>50.29</v>
      </c>
      <c r="CS6" s="22">
        <f t="shared" si="10"/>
        <v>49.64</v>
      </c>
      <c r="CT6" s="22">
        <f t="shared" si="10"/>
        <v>49.38</v>
      </c>
      <c r="CU6" s="22">
        <f t="shared" si="10"/>
        <v>50.09</v>
      </c>
      <c r="CV6" s="21" t="str">
        <f>IF(CV7="","",IF(CV7="-","【-】","【"&amp;SUBSTITUTE(TEXT(CV7,"#,##0.00"),"-","△")&amp;"】"))</f>
        <v>【60.29】</v>
      </c>
      <c r="CW6" s="22">
        <f>IF(CW7="",NA(),CW7)</f>
        <v>86.3</v>
      </c>
      <c r="CX6" s="22">
        <f t="shared" ref="CX6:DF6" si="11">IF(CX7="",NA(),CX7)</f>
        <v>87.7</v>
      </c>
      <c r="CY6" s="22">
        <f t="shared" si="11"/>
        <v>87.7</v>
      </c>
      <c r="CZ6" s="22">
        <f t="shared" si="11"/>
        <v>73.58</v>
      </c>
      <c r="DA6" s="22">
        <f t="shared" si="11"/>
        <v>74.19</v>
      </c>
      <c r="DB6" s="22">
        <f t="shared" si="11"/>
        <v>78.650000000000006</v>
      </c>
      <c r="DC6" s="22">
        <f t="shared" si="11"/>
        <v>77.73</v>
      </c>
      <c r="DD6" s="22">
        <f t="shared" si="11"/>
        <v>78.09</v>
      </c>
      <c r="DE6" s="22">
        <f t="shared" si="11"/>
        <v>78.010000000000005</v>
      </c>
      <c r="DF6" s="22">
        <f t="shared" si="11"/>
        <v>77.599999999999994</v>
      </c>
      <c r="DG6" s="21" t="str">
        <f>IF(DG7="","",IF(DG7="-","【-】","【"&amp;SUBSTITUTE(TEXT(DG7,"#,##0.00"),"-","△")&amp;"】"))</f>
        <v>【90.12】</v>
      </c>
      <c r="DH6" s="22">
        <f>IF(DH7="",NA(),DH7)</f>
        <v>52.97</v>
      </c>
      <c r="DI6" s="22">
        <f t="shared" ref="DI6:DQ6" si="12">IF(DI7="",NA(),DI7)</f>
        <v>53.68</v>
      </c>
      <c r="DJ6" s="22">
        <f t="shared" si="12"/>
        <v>53.54</v>
      </c>
      <c r="DK6" s="22">
        <f t="shared" si="12"/>
        <v>51.53</v>
      </c>
      <c r="DL6" s="22">
        <f t="shared" si="12"/>
        <v>53.66</v>
      </c>
      <c r="DM6" s="22">
        <f t="shared" si="12"/>
        <v>45.14</v>
      </c>
      <c r="DN6" s="22">
        <f t="shared" si="12"/>
        <v>45.85</v>
      </c>
      <c r="DO6" s="22">
        <f t="shared" si="12"/>
        <v>47.31</v>
      </c>
      <c r="DP6" s="22">
        <f t="shared" si="12"/>
        <v>47.5</v>
      </c>
      <c r="DQ6" s="22">
        <f t="shared" si="12"/>
        <v>48.41</v>
      </c>
      <c r="DR6" s="21" t="str">
        <f>IF(DR7="","",IF(DR7="-","【-】","【"&amp;SUBSTITUTE(TEXT(DR7,"#,##0.00"),"-","△")&amp;"】"))</f>
        <v>【50.88】</v>
      </c>
      <c r="DS6" s="21">
        <f>IF(DS7="",NA(),DS7)</f>
        <v>0</v>
      </c>
      <c r="DT6" s="21">
        <f t="shared" ref="DT6:EB6" si="13">IF(DT7="",NA(),DT7)</f>
        <v>0</v>
      </c>
      <c r="DU6" s="21">
        <f t="shared" si="13"/>
        <v>0</v>
      </c>
      <c r="DV6" s="21">
        <f t="shared" si="13"/>
        <v>0</v>
      </c>
      <c r="DW6" s="21">
        <f t="shared" si="13"/>
        <v>0</v>
      </c>
      <c r="DX6" s="22">
        <f t="shared" si="13"/>
        <v>13.58</v>
      </c>
      <c r="DY6" s="22">
        <f t="shared" si="13"/>
        <v>14.13</v>
      </c>
      <c r="DZ6" s="22">
        <f t="shared" si="13"/>
        <v>16.77</v>
      </c>
      <c r="EA6" s="22">
        <f t="shared" si="13"/>
        <v>17.399999999999999</v>
      </c>
      <c r="EB6" s="22">
        <f t="shared" si="13"/>
        <v>18.64</v>
      </c>
      <c r="EC6" s="21" t="str">
        <f>IF(EC7="","",IF(EC7="-","【-】","【"&amp;SUBSTITUTE(TEXT(EC7,"#,##0.00"),"-","△")&amp;"】"))</f>
        <v>【22.30】</v>
      </c>
      <c r="ED6" s="22">
        <f>IF(ED7="",NA(),ED7)</f>
        <v>0.7</v>
      </c>
      <c r="EE6" s="22">
        <f t="shared" ref="EE6:EM6" si="14">IF(EE7="",NA(),EE7)</f>
        <v>0.06</v>
      </c>
      <c r="EF6" s="21">
        <f t="shared" si="14"/>
        <v>0</v>
      </c>
      <c r="EG6" s="21">
        <f t="shared" si="14"/>
        <v>0</v>
      </c>
      <c r="EH6" s="22">
        <f t="shared" si="14"/>
        <v>0.44</v>
      </c>
      <c r="EI6" s="22">
        <f t="shared" si="14"/>
        <v>0.44</v>
      </c>
      <c r="EJ6" s="22">
        <f t="shared" si="14"/>
        <v>0.52</v>
      </c>
      <c r="EK6" s="22">
        <f t="shared" si="14"/>
        <v>0.47</v>
      </c>
      <c r="EL6" s="22">
        <f t="shared" si="14"/>
        <v>0.4</v>
      </c>
      <c r="EM6" s="22">
        <f t="shared" si="14"/>
        <v>0.36</v>
      </c>
      <c r="EN6" s="21" t="str">
        <f>IF(EN7="","",IF(EN7="-","【-】","【"&amp;SUBSTITUTE(TEXT(EN7,"#,##0.00"),"-","△")&amp;"】"))</f>
        <v>【0.66】</v>
      </c>
    </row>
    <row r="7" spans="1:144" s="23" customFormat="1" x14ac:dyDescent="0.15">
      <c r="A7" s="15"/>
      <c r="B7" s="24">
        <v>2021</v>
      </c>
      <c r="C7" s="24">
        <v>363880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72.27</v>
      </c>
      <c r="P7" s="25">
        <v>88.55</v>
      </c>
      <c r="Q7" s="25">
        <v>2690</v>
      </c>
      <c r="R7" s="25">
        <v>8768</v>
      </c>
      <c r="S7" s="25">
        <v>327.67</v>
      </c>
      <c r="T7" s="25">
        <v>26.76</v>
      </c>
      <c r="U7" s="25">
        <v>7693</v>
      </c>
      <c r="V7" s="25">
        <v>17.12</v>
      </c>
      <c r="W7" s="25">
        <v>449.36</v>
      </c>
      <c r="X7" s="25">
        <v>117.6</v>
      </c>
      <c r="Y7" s="25">
        <v>115.15</v>
      </c>
      <c r="Z7" s="25">
        <v>106.94</v>
      </c>
      <c r="AA7" s="25">
        <v>120.34</v>
      </c>
      <c r="AB7" s="25">
        <v>114.35</v>
      </c>
      <c r="AC7" s="25">
        <v>104.47</v>
      </c>
      <c r="AD7" s="25">
        <v>103.81</v>
      </c>
      <c r="AE7" s="25">
        <v>104.35</v>
      </c>
      <c r="AF7" s="25">
        <v>105.34</v>
      </c>
      <c r="AG7" s="25">
        <v>105.77</v>
      </c>
      <c r="AH7" s="25">
        <v>111.39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16.399999999999999</v>
      </c>
      <c r="AO7" s="25">
        <v>25.66</v>
      </c>
      <c r="AP7" s="25">
        <v>21.69</v>
      </c>
      <c r="AQ7" s="25">
        <v>24.04</v>
      </c>
      <c r="AR7" s="25">
        <v>28.03</v>
      </c>
      <c r="AS7" s="25">
        <v>1.3</v>
      </c>
      <c r="AT7" s="25">
        <v>1819.93</v>
      </c>
      <c r="AU7" s="25">
        <v>1625.75</v>
      </c>
      <c r="AV7" s="25">
        <v>1459.48</v>
      </c>
      <c r="AW7" s="25">
        <v>634.92999999999995</v>
      </c>
      <c r="AX7" s="25">
        <v>651.71</v>
      </c>
      <c r="AY7" s="25">
        <v>293.23</v>
      </c>
      <c r="AZ7" s="25">
        <v>300.14</v>
      </c>
      <c r="BA7" s="25">
        <v>301.04000000000002</v>
      </c>
      <c r="BB7" s="25">
        <v>305.08</v>
      </c>
      <c r="BC7" s="25">
        <v>305.33999999999997</v>
      </c>
      <c r="BD7" s="25">
        <v>261.51</v>
      </c>
      <c r="BE7" s="25">
        <v>348.91</v>
      </c>
      <c r="BF7" s="25">
        <v>332.16</v>
      </c>
      <c r="BG7" s="25">
        <v>368.66</v>
      </c>
      <c r="BH7" s="25">
        <v>529.28</v>
      </c>
      <c r="BI7" s="25">
        <v>468.43</v>
      </c>
      <c r="BJ7" s="25">
        <v>542.29999999999995</v>
      </c>
      <c r="BK7" s="25">
        <v>566.65</v>
      </c>
      <c r="BL7" s="25">
        <v>551.62</v>
      </c>
      <c r="BM7" s="25">
        <v>585.59</v>
      </c>
      <c r="BN7" s="25">
        <v>561.34</v>
      </c>
      <c r="BO7" s="25">
        <v>265.16000000000003</v>
      </c>
      <c r="BP7" s="25">
        <v>116.09</v>
      </c>
      <c r="BQ7" s="25">
        <v>114.31</v>
      </c>
      <c r="BR7" s="25">
        <v>107.19</v>
      </c>
      <c r="BS7" s="25">
        <v>125.12</v>
      </c>
      <c r="BT7" s="25">
        <v>116.14</v>
      </c>
      <c r="BU7" s="25">
        <v>87.51</v>
      </c>
      <c r="BV7" s="25">
        <v>84.77</v>
      </c>
      <c r="BW7" s="25">
        <v>87.11</v>
      </c>
      <c r="BX7" s="25">
        <v>82.78</v>
      </c>
      <c r="BY7" s="25">
        <v>84.82</v>
      </c>
      <c r="BZ7" s="25">
        <v>102.35</v>
      </c>
      <c r="CA7" s="25">
        <v>111.63</v>
      </c>
      <c r="CB7" s="25">
        <v>113.41</v>
      </c>
      <c r="CC7" s="25">
        <v>120.89</v>
      </c>
      <c r="CD7" s="25">
        <v>113.04</v>
      </c>
      <c r="CE7" s="25">
        <v>124.27</v>
      </c>
      <c r="CF7" s="25">
        <v>218.42</v>
      </c>
      <c r="CG7" s="25">
        <v>227.27</v>
      </c>
      <c r="CH7" s="25">
        <v>223.98</v>
      </c>
      <c r="CI7" s="25">
        <v>225.09</v>
      </c>
      <c r="CJ7" s="25">
        <v>224.82</v>
      </c>
      <c r="CK7" s="25">
        <v>167.74</v>
      </c>
      <c r="CL7" s="25">
        <v>40.08</v>
      </c>
      <c r="CM7" s="25">
        <v>38.299999999999997</v>
      </c>
      <c r="CN7" s="25">
        <v>37.200000000000003</v>
      </c>
      <c r="CO7" s="25">
        <v>43.83</v>
      </c>
      <c r="CP7" s="25">
        <v>43.46</v>
      </c>
      <c r="CQ7" s="25">
        <v>50.24</v>
      </c>
      <c r="CR7" s="25">
        <v>50.29</v>
      </c>
      <c r="CS7" s="25">
        <v>49.64</v>
      </c>
      <c r="CT7" s="25">
        <v>49.38</v>
      </c>
      <c r="CU7" s="25">
        <v>50.09</v>
      </c>
      <c r="CV7" s="25">
        <v>60.29</v>
      </c>
      <c r="CW7" s="25">
        <v>86.3</v>
      </c>
      <c r="CX7" s="25">
        <v>87.7</v>
      </c>
      <c r="CY7" s="25">
        <v>87.7</v>
      </c>
      <c r="CZ7" s="25">
        <v>73.58</v>
      </c>
      <c r="DA7" s="25">
        <v>74.19</v>
      </c>
      <c r="DB7" s="25">
        <v>78.650000000000006</v>
      </c>
      <c r="DC7" s="25">
        <v>77.73</v>
      </c>
      <c r="DD7" s="25">
        <v>78.09</v>
      </c>
      <c r="DE7" s="25">
        <v>78.010000000000005</v>
      </c>
      <c r="DF7" s="25">
        <v>77.599999999999994</v>
      </c>
      <c r="DG7" s="25">
        <v>90.12</v>
      </c>
      <c r="DH7" s="25">
        <v>52.97</v>
      </c>
      <c r="DI7" s="25">
        <v>53.68</v>
      </c>
      <c r="DJ7" s="25">
        <v>53.54</v>
      </c>
      <c r="DK7" s="25">
        <v>51.53</v>
      </c>
      <c r="DL7" s="25">
        <v>53.66</v>
      </c>
      <c r="DM7" s="25">
        <v>45.14</v>
      </c>
      <c r="DN7" s="25">
        <v>45.85</v>
      </c>
      <c r="DO7" s="25">
        <v>47.31</v>
      </c>
      <c r="DP7" s="25">
        <v>47.5</v>
      </c>
      <c r="DQ7" s="25">
        <v>48.41</v>
      </c>
      <c r="DR7" s="25">
        <v>50.88</v>
      </c>
      <c r="DS7" s="25">
        <v>0</v>
      </c>
      <c r="DT7" s="25">
        <v>0</v>
      </c>
      <c r="DU7" s="25">
        <v>0</v>
      </c>
      <c r="DV7" s="25">
        <v>0</v>
      </c>
      <c r="DW7" s="25">
        <v>0</v>
      </c>
      <c r="DX7" s="25">
        <v>13.58</v>
      </c>
      <c r="DY7" s="25">
        <v>14.13</v>
      </c>
      <c r="DZ7" s="25">
        <v>16.77</v>
      </c>
      <c r="EA7" s="25">
        <v>17.399999999999999</v>
      </c>
      <c r="EB7" s="25">
        <v>18.64</v>
      </c>
      <c r="EC7" s="25">
        <v>22.3</v>
      </c>
      <c r="ED7" s="25">
        <v>0.7</v>
      </c>
      <c r="EE7" s="25">
        <v>0.06</v>
      </c>
      <c r="EF7" s="25">
        <v>0</v>
      </c>
      <c r="EG7" s="25">
        <v>0</v>
      </c>
      <c r="EH7" s="25">
        <v>0.44</v>
      </c>
      <c r="EI7" s="25">
        <v>0.44</v>
      </c>
      <c r="EJ7" s="25">
        <v>0.52</v>
      </c>
      <c r="EK7" s="25">
        <v>0.47</v>
      </c>
      <c r="EL7" s="25">
        <v>0.4</v>
      </c>
      <c r="EM7" s="25">
        <v>0.36</v>
      </c>
      <c r="EN7" s="25">
        <v>0.66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15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8" t="s">
        <v>44</v>
      </c>
      <c r="B10" s="29">
        <f t="shared" ref="B10:C10" si="15">DATEVALUE($B7+12-B11&amp;"/1/"&amp;B12)</f>
        <v>47119</v>
      </c>
      <c r="C10" s="29">
        <f t="shared" si="15"/>
        <v>47484</v>
      </c>
      <c r="D10" s="30">
        <f>DATEVALUE($B7+12-D11&amp;"/1/"&amp;D12)</f>
        <v>47849</v>
      </c>
      <c r="E10" s="30">
        <f>DATEVALUE($B7+12-E11&amp;"/1/"&amp;E12)</f>
        <v>48215</v>
      </c>
      <c r="F10" s="30">
        <f>DATEVALUE($B7+12-F11&amp;"/1/"&amp;F12)</f>
        <v>48582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106</v>
      </c>
    </row>
    <row r="13" spans="1:144" x14ac:dyDescent="0.15">
      <c r="B13" t="s">
        <v>107</v>
      </c>
      <c r="C13" t="s">
        <v>107</v>
      </c>
      <c r="D13" t="s">
        <v>108</v>
      </c>
      <c r="E13" t="s">
        <v>108</v>
      </c>
      <c r="F13" t="s">
        <v>108</v>
      </c>
      <c r="G13" t="s">
        <v>109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2022-12-01T01:04:16Z</dcterms:created>
  <dcterms:modified xsi:type="dcterms:W3CDTF">2023-02-01T01:07:40Z</dcterms:modified>
  <cp:category/>
</cp:coreProperties>
</file>