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G_人口・生活統計担当\学校基本調査\R4_12月：令和4年度確報値公表（作成中）\06_確報値公表（作成中）\"/>
    </mc:Choice>
  </mc:AlternateContent>
  <bookViews>
    <workbookView xWindow="0" yWindow="0" windowWidth="20490" windowHeight="7365" tabRatio="859"/>
  </bookViews>
  <sheets>
    <sheet name="表紙" sheetId="37" r:id="rId1"/>
    <sheet name="表1" sheetId="35" r:id="rId2"/>
    <sheet name="表2" sheetId="30" r:id="rId3"/>
    <sheet name="表3" sheetId="31" r:id="rId4"/>
    <sheet name="表4" sheetId="2" r:id="rId5"/>
    <sheet name="表5" sheetId="32" r:id="rId6"/>
    <sheet name="表6" sheetId="4" r:id="rId7"/>
    <sheet name="表7" sheetId="5" r:id="rId8"/>
    <sheet name="表8" sheetId="6" r:id="rId9"/>
    <sheet name="表9" sheetId="7" r:id="rId10"/>
    <sheet name="表10" sheetId="33" r:id="rId11"/>
    <sheet name="表11" sheetId="34" r:id="rId12"/>
    <sheet name="表12" sheetId="9" r:id="rId13"/>
    <sheet name="表13" sheetId="10" r:id="rId14"/>
    <sheet name="表14" sheetId="11" r:id="rId15"/>
    <sheet name="表1５・表１６" sheetId="13" r:id="rId16"/>
    <sheet name="表17" sheetId="1" r:id="rId17"/>
    <sheet name="表18" sheetId="16" r:id="rId18"/>
    <sheet name="表19～21" sheetId="17" r:id="rId19"/>
    <sheet name="表22" sheetId="18" r:id="rId20"/>
    <sheet name="表23" sheetId="19" r:id="rId21"/>
    <sheet name="表24" sheetId="20" r:id="rId22"/>
    <sheet name="表25" sheetId="27" r:id="rId23"/>
    <sheet name="表26" sheetId="22" r:id="rId24"/>
    <sheet name="表27" sheetId="23" r:id="rId25"/>
    <sheet name="表28" sheetId="28" r:id="rId26"/>
  </sheets>
  <definedNames>
    <definedName name="_xlnm.Print_Area" localSheetId="1">表1!$A$1:$L$71</definedName>
    <definedName name="_xlnm.Print_Area" localSheetId="10">表10!$A$1:$AH$35</definedName>
    <definedName name="_xlnm.Print_Area" localSheetId="11">表11!$A$1:$W$34</definedName>
    <definedName name="_xlnm.Print_Area" localSheetId="12">表12!$A$1:$V$34</definedName>
    <definedName name="_xlnm.Print_Area" localSheetId="13">表13!$A$1:$P$33</definedName>
    <definedName name="_xlnm.Print_Area" localSheetId="14">表14!$A$1:$S$64</definedName>
    <definedName name="_xlnm.Print_Area" localSheetId="15">表1５・表１６!$A$1:$X$26</definedName>
    <definedName name="_xlnm.Print_Area" localSheetId="16">表17!$A$1:$T$49</definedName>
    <definedName name="_xlnm.Print_Area" localSheetId="17">表18!$A$1:$R$19</definedName>
    <definedName name="_xlnm.Print_Area" localSheetId="18">'表19～21'!$A$1:$K$29</definedName>
    <definedName name="_xlnm.Print_Area" localSheetId="2">表2!$A$1:$T$35</definedName>
    <definedName name="_xlnm.Print_Area" localSheetId="19">表22!$A$1:$U$43</definedName>
    <definedName name="_xlnm.Print_Area" localSheetId="20">表23!$A$1:$Y$70</definedName>
    <definedName name="_xlnm.Print_Area" localSheetId="21">表24!$A$1:$AE$33</definedName>
    <definedName name="_xlnm.Print_Area" localSheetId="22">表25!$A$1:$U$100</definedName>
    <definedName name="_xlnm.Print_Area" localSheetId="23">表26!$A$1:$J$94</definedName>
    <definedName name="_xlnm.Print_Area" localSheetId="24">表27!$A$1:$W$49</definedName>
    <definedName name="_xlnm.Print_Area" localSheetId="25">表28!$A$1:$X$61</definedName>
    <definedName name="_xlnm.Print_Area" localSheetId="3">表3!$A$1:$AC$34</definedName>
    <definedName name="_xlnm.Print_Area" localSheetId="4">表4!$A$1:$G$34</definedName>
    <definedName name="_xlnm.Print_Area" localSheetId="5">表5!$A$1:$O$35</definedName>
    <definedName name="_xlnm.Print_Area" localSheetId="6">表6!$A$1:$P$35</definedName>
    <definedName name="_xlnm.Print_Area" localSheetId="8">表8!$A$1:$V$34</definedName>
    <definedName name="_xlnm.Print_Area" localSheetId="9">表9!$A$1:$M$34</definedName>
    <definedName name="_xlnm.Print_Area" localSheetId="0">表紙!$A$1:$I$36</definedName>
    <definedName name="_xlnm.Print_Titles" localSheetId="14">表14!$1:$2</definedName>
    <definedName name="_xlnm.Print_Titles" localSheetId="16">表17!$A:$B</definedName>
    <definedName name="_xlnm.Print_Titles" localSheetId="20">表23!$A:$A,表23!$1:$2</definedName>
    <definedName name="_xlnm.Print_Titles" localSheetId="21">表24!$A:$A</definedName>
    <definedName name="_xlnm.Print_Titles" localSheetId="22">表25!$1:$9</definedName>
    <definedName name="_xlnm.Print_Titles" localSheetId="24">表27!$A:$B</definedName>
    <definedName name="_xlnm.Print_Titles" localSheetId="25">表28!$1:$9</definedName>
    <definedName name="_xlnm.Print_Titles" localSheetId="6">表6!$A:$A</definedName>
    <definedName name="_xlnm.Print_Titles" localSheetId="7">表7!$1:$2</definedName>
    <definedName name="_xlnm.Print_Titles" localSheetId="8">表8!$A:$A</definedName>
    <definedName name="印刷範囲" localSheetId="1">表1!$A$1:$J$66</definedName>
    <definedName name="印刷範囲" localSheetId="12">表12!$A$2:$S$33</definedName>
    <definedName name="印刷範囲" localSheetId="13">表13!$A$2:$P$32</definedName>
    <definedName name="印刷範囲" localSheetId="15">表1５・表１６!$A$2:$O$11</definedName>
    <definedName name="印刷範囲" localSheetId="18">'表19～21'!$A$1:$I$29</definedName>
    <definedName name="印刷範囲" localSheetId="2">表2!$A$2:$T$34</definedName>
    <definedName name="印刷範囲" localSheetId="20">表23!$A$2:$Y$36</definedName>
    <definedName name="印刷範囲" localSheetId="21">表24!$A$2:$AE$33</definedName>
    <definedName name="印刷範囲" localSheetId="23">表26!$A$2:$J$94</definedName>
    <definedName name="印刷範囲" localSheetId="3">表3!$A$2:$Z$33</definedName>
    <definedName name="印刷範囲" localSheetId="0">#REF!</definedName>
    <definedName name="印刷範囲">#REF!</definedName>
    <definedName name="印刷範囲２">表27!$A$2:$W$49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35" l="1"/>
  <c r="K36" i="35"/>
  <c r="J20" i="22" l="1"/>
  <c r="I20" i="22"/>
  <c r="H20" i="22"/>
  <c r="G20" i="22"/>
  <c r="F20" i="22"/>
  <c r="E20" i="22"/>
  <c r="E21" i="22"/>
  <c r="E22" i="22"/>
  <c r="E23" i="22"/>
  <c r="E24" i="22"/>
  <c r="E25" i="22"/>
  <c r="E26" i="22"/>
  <c r="E27" i="22"/>
  <c r="E28" i="22"/>
  <c r="E29" i="22"/>
  <c r="F21" i="22"/>
  <c r="G21" i="22"/>
  <c r="H21" i="22"/>
  <c r="F22" i="22"/>
  <c r="G22" i="22"/>
  <c r="H22" i="22"/>
  <c r="F23" i="22"/>
  <c r="G23" i="22"/>
  <c r="H23" i="22"/>
  <c r="F24" i="22"/>
  <c r="G24" i="22"/>
  <c r="H24" i="22"/>
  <c r="F25" i="22"/>
  <c r="G25" i="22"/>
  <c r="H25" i="22"/>
  <c r="F26" i="22"/>
  <c r="G26" i="22"/>
  <c r="H26" i="22"/>
  <c r="F27" i="22"/>
  <c r="G27" i="22"/>
  <c r="H27" i="22"/>
  <c r="F28" i="22"/>
  <c r="G28" i="22"/>
  <c r="H28" i="22"/>
  <c r="F29" i="22"/>
  <c r="G29" i="22"/>
  <c r="H29" i="22"/>
  <c r="I21" i="22"/>
  <c r="J21" i="22"/>
  <c r="I22" i="22"/>
  <c r="J22" i="22"/>
  <c r="I23" i="22"/>
  <c r="J23" i="22"/>
  <c r="I24" i="22"/>
  <c r="J24" i="22"/>
  <c r="I25" i="22"/>
  <c r="J25" i="22"/>
  <c r="I26" i="22"/>
  <c r="J26" i="22"/>
  <c r="I27" i="22"/>
  <c r="J27" i="22"/>
  <c r="I28" i="22"/>
  <c r="J28" i="22"/>
  <c r="I29" i="22"/>
  <c r="J29" i="22"/>
  <c r="P65" i="27" l="1"/>
  <c r="Q65" i="27"/>
  <c r="R65" i="27"/>
  <c r="C12" i="20"/>
  <c r="D48" i="1" l="1"/>
  <c r="E48" i="1"/>
  <c r="F48" i="1"/>
  <c r="I48" i="1"/>
  <c r="L48" i="1"/>
  <c r="O48" i="1"/>
  <c r="R48" i="1"/>
  <c r="L11" i="13"/>
  <c r="L10" i="13"/>
  <c r="C48" i="1" l="1"/>
  <c r="V57" i="28"/>
  <c r="P57" i="28"/>
  <c r="W57" i="28" s="1"/>
  <c r="X57" i="28" s="1"/>
  <c r="D57" i="28"/>
  <c r="W56" i="28"/>
  <c r="X56" i="28" s="1"/>
  <c r="P56" i="28"/>
  <c r="D56" i="28"/>
  <c r="V56" i="28" s="1"/>
  <c r="U55" i="28"/>
  <c r="T55" i="28"/>
  <c r="S55" i="28"/>
  <c r="R55" i="28"/>
  <c r="Q55" i="28"/>
  <c r="O55" i="28"/>
  <c r="N55" i="28"/>
  <c r="M55" i="28"/>
  <c r="L55" i="28"/>
  <c r="K55" i="28"/>
  <c r="J55" i="28"/>
  <c r="I55" i="28"/>
  <c r="H55" i="28"/>
  <c r="G55" i="28"/>
  <c r="D55" i="28" s="1"/>
  <c r="F55" i="28"/>
  <c r="E55" i="28"/>
  <c r="X53" i="28"/>
  <c r="W53" i="28"/>
  <c r="D53" i="28"/>
  <c r="V53" i="28" s="1"/>
  <c r="W52" i="28"/>
  <c r="V52" i="28"/>
  <c r="P52" i="28"/>
  <c r="D52" i="28"/>
  <c r="X52" i="28" s="1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V49" i="28"/>
  <c r="P49" i="28"/>
  <c r="W49" i="28" s="1"/>
  <c r="X49" i="28" s="1"/>
  <c r="D49" i="28"/>
  <c r="W48" i="28"/>
  <c r="P48" i="28"/>
  <c r="D48" i="28"/>
  <c r="D47" i="28" s="1"/>
  <c r="U47" i="28"/>
  <c r="T47" i="28"/>
  <c r="S47" i="28"/>
  <c r="R47" i="28"/>
  <c r="Q47" i="28"/>
  <c r="O47" i="28"/>
  <c r="N47" i="28"/>
  <c r="M47" i="28"/>
  <c r="L47" i="28"/>
  <c r="K47" i="28"/>
  <c r="J47" i="28"/>
  <c r="I47" i="28"/>
  <c r="H47" i="28"/>
  <c r="G47" i="28"/>
  <c r="F47" i="28"/>
  <c r="E47" i="28"/>
  <c r="V45" i="28"/>
  <c r="P45" i="28"/>
  <c r="P43" i="28" s="1"/>
  <c r="D45" i="28"/>
  <c r="W44" i="28"/>
  <c r="X44" i="28" s="1"/>
  <c r="V44" i="28"/>
  <c r="P44" i="28"/>
  <c r="D44" i="28"/>
  <c r="U43" i="28"/>
  <c r="T43" i="28"/>
  <c r="S43" i="28"/>
  <c r="R43" i="28"/>
  <c r="Q43" i="28"/>
  <c r="O43" i="28"/>
  <c r="N43" i="28"/>
  <c r="M43" i="28"/>
  <c r="L43" i="28"/>
  <c r="K43" i="28"/>
  <c r="J43" i="28"/>
  <c r="I43" i="28"/>
  <c r="H43" i="28"/>
  <c r="G43" i="28"/>
  <c r="F43" i="28"/>
  <c r="E43" i="28"/>
  <c r="X41" i="28"/>
  <c r="W41" i="28"/>
  <c r="D41" i="28"/>
  <c r="V41" i="28" s="1"/>
  <c r="P40" i="28"/>
  <c r="W40" i="28" s="1"/>
  <c r="D40" i="28"/>
  <c r="V40" i="28" s="1"/>
  <c r="U39" i="28"/>
  <c r="T39" i="28"/>
  <c r="S39" i="28"/>
  <c r="R39" i="28"/>
  <c r="Q39" i="28"/>
  <c r="P39" i="28"/>
  <c r="O39" i="28"/>
  <c r="N39" i="28"/>
  <c r="M39" i="28"/>
  <c r="L39" i="28"/>
  <c r="K39" i="28"/>
  <c r="J39" i="28"/>
  <c r="W39" i="28" s="1"/>
  <c r="I39" i="28"/>
  <c r="H39" i="28"/>
  <c r="G39" i="28"/>
  <c r="F39" i="28"/>
  <c r="E39" i="28"/>
  <c r="U37" i="28"/>
  <c r="T37" i="28"/>
  <c r="S37" i="28"/>
  <c r="R37" i="28"/>
  <c r="Q37" i="28"/>
  <c r="O37" i="28"/>
  <c r="N37" i="28"/>
  <c r="M37" i="28"/>
  <c r="L37" i="28"/>
  <c r="K37" i="28"/>
  <c r="J37" i="28"/>
  <c r="I37" i="28"/>
  <c r="H37" i="28"/>
  <c r="G37" i="28"/>
  <c r="F37" i="28"/>
  <c r="E37" i="28"/>
  <c r="U36" i="28"/>
  <c r="T36" i="28"/>
  <c r="S36" i="28"/>
  <c r="S35" i="28" s="1"/>
  <c r="R36" i="28"/>
  <c r="Q36" i="28"/>
  <c r="P36" i="28"/>
  <c r="O36" i="28"/>
  <c r="N36" i="28"/>
  <c r="N35" i="28" s="1"/>
  <c r="M36" i="28"/>
  <c r="M35" i="28" s="1"/>
  <c r="L36" i="28"/>
  <c r="K36" i="28"/>
  <c r="J36" i="28"/>
  <c r="J35" i="28" s="1"/>
  <c r="I36" i="28"/>
  <c r="I35" i="28" s="1"/>
  <c r="H36" i="28"/>
  <c r="G36" i="28"/>
  <c r="F36" i="28"/>
  <c r="F35" i="28" s="1"/>
  <c r="E36" i="28"/>
  <c r="O35" i="28"/>
  <c r="P33" i="28"/>
  <c r="W33" i="28" s="1"/>
  <c r="D33" i="28"/>
  <c r="V33" i="28" s="1"/>
  <c r="P32" i="28"/>
  <c r="D32" i="28"/>
  <c r="V32" i="28" s="1"/>
  <c r="U31" i="28"/>
  <c r="T31" i="28"/>
  <c r="S31" i="28"/>
  <c r="R31" i="28"/>
  <c r="Q31" i="28"/>
  <c r="O31" i="28"/>
  <c r="N31" i="28"/>
  <c r="M31" i="28"/>
  <c r="L31" i="28"/>
  <c r="K31" i="28"/>
  <c r="J31" i="28"/>
  <c r="I31" i="28"/>
  <c r="H31" i="28"/>
  <c r="G31" i="28"/>
  <c r="F31" i="28"/>
  <c r="E31" i="28"/>
  <c r="P29" i="28"/>
  <c r="W29" i="28" s="1"/>
  <c r="D29" i="28"/>
  <c r="V29" i="28" s="1"/>
  <c r="P28" i="28"/>
  <c r="W28" i="28" s="1"/>
  <c r="D28" i="28"/>
  <c r="V28" i="28" s="1"/>
  <c r="U27" i="28"/>
  <c r="T27" i="28"/>
  <c r="S27" i="28"/>
  <c r="R27" i="28"/>
  <c r="Q27" i="28"/>
  <c r="O27" i="28"/>
  <c r="N27" i="28"/>
  <c r="M27" i="28"/>
  <c r="L27" i="28"/>
  <c r="K27" i="28"/>
  <c r="J27" i="28"/>
  <c r="I27" i="28"/>
  <c r="H27" i="28"/>
  <c r="G27" i="28"/>
  <c r="F27" i="28"/>
  <c r="E27" i="28"/>
  <c r="W25" i="28"/>
  <c r="X25" i="28" s="1"/>
  <c r="P25" i="28"/>
  <c r="D25" i="28"/>
  <c r="V25" i="28" s="1"/>
  <c r="V24" i="28"/>
  <c r="P24" i="28"/>
  <c r="W24" i="28" s="1"/>
  <c r="X24" i="28" s="1"/>
  <c r="D24" i="28"/>
  <c r="U23" i="28"/>
  <c r="T23" i="28"/>
  <c r="S23" i="28"/>
  <c r="R23" i="28"/>
  <c r="Q23" i="28"/>
  <c r="O23" i="28"/>
  <c r="N23" i="28"/>
  <c r="M23" i="28"/>
  <c r="L23" i="28"/>
  <c r="K23" i="28"/>
  <c r="J23" i="28"/>
  <c r="I23" i="28"/>
  <c r="H23" i="28"/>
  <c r="G23" i="28"/>
  <c r="F23" i="28"/>
  <c r="E23" i="28"/>
  <c r="P21" i="28"/>
  <c r="P19" i="28" s="1"/>
  <c r="D21" i="28"/>
  <c r="V21" i="28" s="1"/>
  <c r="P20" i="28"/>
  <c r="W20" i="28" s="1"/>
  <c r="D20" i="28"/>
  <c r="V20" i="28" s="1"/>
  <c r="U19" i="28"/>
  <c r="T19" i="28"/>
  <c r="S19" i="28"/>
  <c r="R19" i="28"/>
  <c r="Q19" i="28"/>
  <c r="O19" i="28"/>
  <c r="N19" i="28"/>
  <c r="M19" i="28"/>
  <c r="L19" i="28"/>
  <c r="K19" i="28"/>
  <c r="J19" i="28"/>
  <c r="I19" i="28"/>
  <c r="H19" i="28"/>
  <c r="G19" i="28"/>
  <c r="F19" i="28"/>
  <c r="E19" i="28"/>
  <c r="V17" i="28"/>
  <c r="P17" i="28"/>
  <c r="D17" i="28"/>
  <c r="P16" i="28"/>
  <c r="D16" i="28"/>
  <c r="V16" i="28" s="1"/>
  <c r="U15" i="28"/>
  <c r="T15" i="28"/>
  <c r="S15" i="28"/>
  <c r="R15" i="28"/>
  <c r="Q15" i="28"/>
  <c r="O15" i="28"/>
  <c r="N15" i="28"/>
  <c r="M15" i="28"/>
  <c r="L15" i="28"/>
  <c r="K15" i="28"/>
  <c r="J15" i="28"/>
  <c r="I15" i="28"/>
  <c r="H15" i="28"/>
  <c r="G15" i="28"/>
  <c r="F15" i="28"/>
  <c r="E15" i="28"/>
  <c r="D15" i="28" s="1"/>
  <c r="U13" i="28"/>
  <c r="T13" i="28"/>
  <c r="S13" i="28"/>
  <c r="R13" i="28"/>
  <c r="Q13" i="28"/>
  <c r="O13" i="28"/>
  <c r="N13" i="28"/>
  <c r="M13" i="28"/>
  <c r="L13" i="28"/>
  <c r="K13" i="28"/>
  <c r="J13" i="28"/>
  <c r="I13" i="28"/>
  <c r="H13" i="28"/>
  <c r="G13" i="28"/>
  <c r="F13" i="28"/>
  <c r="E13" i="28"/>
  <c r="U12" i="28"/>
  <c r="T12" i="28"/>
  <c r="S12" i="28"/>
  <c r="R12" i="28"/>
  <c r="R11" i="28" s="1"/>
  <c r="Q12" i="28"/>
  <c r="Q11" i="28" s="1"/>
  <c r="O12" i="28"/>
  <c r="O11" i="28" s="1"/>
  <c r="N12" i="28"/>
  <c r="M12" i="28"/>
  <c r="M11" i="28" s="1"/>
  <c r="L12" i="28"/>
  <c r="K12" i="28"/>
  <c r="J12" i="28"/>
  <c r="I12" i="28"/>
  <c r="H12" i="28"/>
  <c r="H11" i="28" s="1"/>
  <c r="G12" i="28"/>
  <c r="F12" i="28"/>
  <c r="E12" i="28"/>
  <c r="U11" i="28"/>
  <c r="C48" i="23"/>
  <c r="C47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1" i="23"/>
  <c r="C40" i="23"/>
  <c r="C39" i="23"/>
  <c r="C38" i="23"/>
  <c r="C37" i="23"/>
  <c r="C36" i="23"/>
  <c r="C35" i="23"/>
  <c r="C34" i="23"/>
  <c r="C33" i="23"/>
  <c r="C32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29" i="23"/>
  <c r="C28" i="23"/>
  <c r="C27" i="23"/>
  <c r="C26" i="23"/>
  <c r="C25" i="23"/>
  <c r="C24" i="23"/>
  <c r="C23" i="23"/>
  <c r="C22" i="23"/>
  <c r="C21" i="23"/>
  <c r="C20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G7" i="23" s="1"/>
  <c r="F14" i="23"/>
  <c r="E14" i="23"/>
  <c r="D14" i="23"/>
  <c r="C14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 s="1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D93" i="22"/>
  <c r="D92" i="22"/>
  <c r="J91" i="22"/>
  <c r="I91" i="22"/>
  <c r="H91" i="22"/>
  <c r="G91" i="22"/>
  <c r="F91" i="22"/>
  <c r="E91" i="22"/>
  <c r="D89" i="22"/>
  <c r="D88" i="22"/>
  <c r="D87" i="22"/>
  <c r="D86" i="22"/>
  <c r="D85" i="22"/>
  <c r="D84" i="22"/>
  <c r="D83" i="22"/>
  <c r="D82" i="22"/>
  <c r="D81" i="22"/>
  <c r="D80" i="22"/>
  <c r="J79" i="22"/>
  <c r="I79" i="22"/>
  <c r="H79" i="22"/>
  <c r="G79" i="22"/>
  <c r="F79" i="22"/>
  <c r="E79" i="22"/>
  <c r="J77" i="22"/>
  <c r="I77" i="22"/>
  <c r="H77" i="22"/>
  <c r="G77" i="22"/>
  <c r="F77" i="22"/>
  <c r="E77" i="22"/>
  <c r="J76" i="22"/>
  <c r="I76" i="22"/>
  <c r="H76" i="22"/>
  <c r="G76" i="22"/>
  <c r="F76" i="22"/>
  <c r="D76" i="22" s="1"/>
  <c r="E76" i="22"/>
  <c r="J75" i="22"/>
  <c r="I75" i="22"/>
  <c r="H75" i="22"/>
  <c r="G75" i="22"/>
  <c r="F75" i="22"/>
  <c r="E75" i="22"/>
  <c r="J74" i="22"/>
  <c r="I74" i="22"/>
  <c r="H74" i="22"/>
  <c r="G74" i="22"/>
  <c r="F74" i="22"/>
  <c r="E74" i="22"/>
  <c r="J73" i="22"/>
  <c r="I73" i="22"/>
  <c r="H73" i="22"/>
  <c r="G73" i="22"/>
  <c r="D73" i="22" s="1"/>
  <c r="F73" i="22"/>
  <c r="E73" i="22"/>
  <c r="J72" i="22"/>
  <c r="I72" i="22"/>
  <c r="H72" i="22"/>
  <c r="G72" i="22"/>
  <c r="F72" i="22"/>
  <c r="E72" i="22"/>
  <c r="J71" i="22"/>
  <c r="I71" i="22"/>
  <c r="H71" i="22"/>
  <c r="G71" i="22"/>
  <c r="F71" i="22"/>
  <c r="E71" i="22"/>
  <c r="J70" i="22"/>
  <c r="I70" i="22"/>
  <c r="H70" i="22"/>
  <c r="G70" i="22"/>
  <c r="F70" i="22"/>
  <c r="E70" i="22"/>
  <c r="J69" i="22"/>
  <c r="I69" i="22"/>
  <c r="H69" i="22"/>
  <c r="G69" i="22"/>
  <c r="D69" i="22" s="1"/>
  <c r="F69" i="22"/>
  <c r="E69" i="22"/>
  <c r="J68" i="22"/>
  <c r="I68" i="22"/>
  <c r="H68" i="22"/>
  <c r="G68" i="22"/>
  <c r="F68" i="22"/>
  <c r="E68" i="22"/>
  <c r="D64" i="22"/>
  <c r="D63" i="22"/>
  <c r="D62" i="22"/>
  <c r="J61" i="22"/>
  <c r="I61" i="22"/>
  <c r="H61" i="22"/>
  <c r="G61" i="22"/>
  <c r="F61" i="22"/>
  <c r="E61" i="22"/>
  <c r="D59" i="22"/>
  <c r="D58" i="22"/>
  <c r="D57" i="22"/>
  <c r="D56" i="22"/>
  <c r="D55" i="22"/>
  <c r="D54" i="22"/>
  <c r="D53" i="22"/>
  <c r="D52" i="22"/>
  <c r="D51" i="22"/>
  <c r="D50" i="22"/>
  <c r="J49" i="22"/>
  <c r="I49" i="22"/>
  <c r="H49" i="22"/>
  <c r="G49" i="22"/>
  <c r="F49" i="22"/>
  <c r="E49" i="22"/>
  <c r="J47" i="22"/>
  <c r="I47" i="22"/>
  <c r="H47" i="22"/>
  <c r="G47" i="22"/>
  <c r="F47" i="22"/>
  <c r="E47" i="22"/>
  <c r="J46" i="22"/>
  <c r="I46" i="22"/>
  <c r="H46" i="22"/>
  <c r="G46" i="22"/>
  <c r="F46" i="22"/>
  <c r="E46" i="22"/>
  <c r="J45" i="22"/>
  <c r="I45" i="22"/>
  <c r="H45" i="22"/>
  <c r="G45" i="22"/>
  <c r="F45" i="22"/>
  <c r="E45" i="22"/>
  <c r="J44" i="22"/>
  <c r="I44" i="22"/>
  <c r="H44" i="22"/>
  <c r="G44" i="22"/>
  <c r="F44" i="22"/>
  <c r="E44" i="22"/>
  <c r="J43" i="22"/>
  <c r="I43" i="22"/>
  <c r="H43" i="22"/>
  <c r="G43" i="22"/>
  <c r="F43" i="22"/>
  <c r="E43" i="22"/>
  <c r="J42" i="22"/>
  <c r="I42" i="22"/>
  <c r="H42" i="22"/>
  <c r="G42" i="22"/>
  <c r="F42" i="22"/>
  <c r="E42" i="22"/>
  <c r="J41" i="22"/>
  <c r="I41" i="22"/>
  <c r="H41" i="22"/>
  <c r="G41" i="22"/>
  <c r="F41" i="22"/>
  <c r="E41" i="22"/>
  <c r="J40" i="22"/>
  <c r="I40" i="22"/>
  <c r="H40" i="22"/>
  <c r="G40" i="22"/>
  <c r="F40" i="22"/>
  <c r="E40" i="22"/>
  <c r="J39" i="22"/>
  <c r="I39" i="22"/>
  <c r="H39" i="22"/>
  <c r="G39" i="22"/>
  <c r="F39" i="22"/>
  <c r="E39" i="22"/>
  <c r="J38" i="22"/>
  <c r="I38" i="22"/>
  <c r="H38" i="22"/>
  <c r="G38" i="22"/>
  <c r="F38" i="22"/>
  <c r="E38" i="22"/>
  <c r="J33" i="22"/>
  <c r="J10" i="22" s="1"/>
  <c r="I33" i="22"/>
  <c r="H33" i="22"/>
  <c r="G33" i="22"/>
  <c r="G10" i="22" s="1"/>
  <c r="F33" i="22"/>
  <c r="E33" i="22"/>
  <c r="E10" i="22" s="1"/>
  <c r="J32" i="22"/>
  <c r="I32" i="22"/>
  <c r="H32" i="22"/>
  <c r="G32" i="22"/>
  <c r="F32" i="22"/>
  <c r="E32" i="22"/>
  <c r="E8" i="22" s="1"/>
  <c r="D29" i="22"/>
  <c r="D28" i="22"/>
  <c r="D27" i="22"/>
  <c r="D26" i="22"/>
  <c r="D25" i="22"/>
  <c r="D24" i="22"/>
  <c r="D23" i="22"/>
  <c r="D22" i="22"/>
  <c r="D21" i="22"/>
  <c r="D20" i="22"/>
  <c r="J19" i="22"/>
  <c r="I19" i="22"/>
  <c r="H19" i="22"/>
  <c r="G19" i="22"/>
  <c r="F19" i="22"/>
  <c r="E19" i="22"/>
  <c r="J17" i="22"/>
  <c r="I17" i="22"/>
  <c r="H17" i="22"/>
  <c r="G17" i="22"/>
  <c r="F17" i="22"/>
  <c r="E17" i="22"/>
  <c r="J16" i="22"/>
  <c r="I16" i="22"/>
  <c r="H16" i="22"/>
  <c r="G16" i="22"/>
  <c r="F16" i="22"/>
  <c r="E16" i="22"/>
  <c r="J15" i="22"/>
  <c r="I15" i="22"/>
  <c r="H15" i="22"/>
  <c r="G15" i="22"/>
  <c r="F15" i="22"/>
  <c r="E15" i="22"/>
  <c r="J14" i="22"/>
  <c r="I14" i="22"/>
  <c r="H14" i="22"/>
  <c r="G14" i="22"/>
  <c r="F14" i="22"/>
  <c r="E14" i="22"/>
  <c r="J13" i="22"/>
  <c r="I13" i="22"/>
  <c r="H13" i="22"/>
  <c r="G13" i="22"/>
  <c r="F13" i="22"/>
  <c r="E13" i="22"/>
  <c r="J12" i="22"/>
  <c r="I12" i="22"/>
  <c r="H12" i="22"/>
  <c r="G12" i="22"/>
  <c r="F12" i="22"/>
  <c r="E12" i="22"/>
  <c r="J11" i="22"/>
  <c r="I11" i="22"/>
  <c r="H11" i="22"/>
  <c r="G11" i="22"/>
  <c r="F11" i="22"/>
  <c r="E11" i="22"/>
  <c r="I10" i="22"/>
  <c r="J9" i="22"/>
  <c r="I9" i="22"/>
  <c r="H9" i="22"/>
  <c r="G9" i="22"/>
  <c r="F9" i="22"/>
  <c r="E9" i="22"/>
  <c r="J8" i="22"/>
  <c r="I8" i="22"/>
  <c r="H8" i="22"/>
  <c r="U96" i="27"/>
  <c r="T96" i="27"/>
  <c r="D96" i="27"/>
  <c r="S96" i="27" s="1"/>
  <c r="T95" i="27"/>
  <c r="D95" i="27"/>
  <c r="R94" i="27"/>
  <c r="Q94" i="27"/>
  <c r="P94" i="27"/>
  <c r="O94" i="27"/>
  <c r="N94" i="27"/>
  <c r="M94" i="27"/>
  <c r="L94" i="27"/>
  <c r="K94" i="27"/>
  <c r="J94" i="27"/>
  <c r="I94" i="27"/>
  <c r="H94" i="27"/>
  <c r="G94" i="27"/>
  <c r="F94" i="27"/>
  <c r="E94" i="27"/>
  <c r="T92" i="27"/>
  <c r="D92" i="27"/>
  <c r="S92" i="27" s="1"/>
  <c r="T91" i="27"/>
  <c r="D91" i="27"/>
  <c r="S91" i="27" s="1"/>
  <c r="T90" i="27"/>
  <c r="D90" i="27"/>
  <c r="S90" i="27" s="1"/>
  <c r="T89" i="27"/>
  <c r="D89" i="27"/>
  <c r="S89" i="27" s="1"/>
  <c r="T88" i="27"/>
  <c r="D88" i="27"/>
  <c r="S88" i="27" s="1"/>
  <c r="T87" i="27"/>
  <c r="D87" i="27"/>
  <c r="S87" i="27" s="1"/>
  <c r="T86" i="27"/>
  <c r="D86" i="27"/>
  <c r="S86" i="27" s="1"/>
  <c r="T85" i="27"/>
  <c r="D85" i="27"/>
  <c r="S85" i="27" s="1"/>
  <c r="T84" i="27"/>
  <c r="D84" i="27"/>
  <c r="S84" i="27" s="1"/>
  <c r="T83" i="27"/>
  <c r="D83" i="27"/>
  <c r="S83" i="27" s="1"/>
  <c r="R82" i="27"/>
  <c r="Q82" i="27"/>
  <c r="P82" i="27"/>
  <c r="O82" i="27"/>
  <c r="N82" i="27"/>
  <c r="M82" i="27"/>
  <c r="L82" i="27"/>
  <c r="K82" i="27"/>
  <c r="J82" i="27"/>
  <c r="I82" i="27"/>
  <c r="H82" i="27"/>
  <c r="G82" i="27"/>
  <c r="F82" i="27"/>
  <c r="E82" i="27"/>
  <c r="R80" i="27"/>
  <c r="Q80" i="27"/>
  <c r="P80" i="27"/>
  <c r="O80" i="27"/>
  <c r="N80" i="27"/>
  <c r="M80" i="27"/>
  <c r="L80" i="27"/>
  <c r="K80" i="27"/>
  <c r="J80" i="27"/>
  <c r="I80" i="27"/>
  <c r="H80" i="27"/>
  <c r="G80" i="27"/>
  <c r="F80" i="27"/>
  <c r="E80" i="27"/>
  <c r="R79" i="27"/>
  <c r="Q79" i="27"/>
  <c r="P79" i="27"/>
  <c r="O79" i="27"/>
  <c r="N79" i="27"/>
  <c r="M79" i="27"/>
  <c r="L79" i="27"/>
  <c r="K79" i="27"/>
  <c r="J79" i="27"/>
  <c r="I79" i="27"/>
  <c r="H79" i="27"/>
  <c r="G79" i="27"/>
  <c r="F79" i="27"/>
  <c r="E79" i="27"/>
  <c r="R78" i="27"/>
  <c r="Q78" i="27"/>
  <c r="P78" i="27"/>
  <c r="O78" i="27"/>
  <c r="N78" i="27"/>
  <c r="M78" i="27"/>
  <c r="L78" i="27"/>
  <c r="K78" i="27"/>
  <c r="J78" i="27"/>
  <c r="I78" i="27"/>
  <c r="H78" i="27"/>
  <c r="G78" i="27"/>
  <c r="F78" i="27"/>
  <c r="E78" i="27"/>
  <c r="R77" i="27"/>
  <c r="Q77" i="27"/>
  <c r="P77" i="27"/>
  <c r="O77" i="27"/>
  <c r="N77" i="27"/>
  <c r="M77" i="27"/>
  <c r="L77" i="27"/>
  <c r="K77" i="27"/>
  <c r="J77" i="27"/>
  <c r="I77" i="27"/>
  <c r="T77" i="27" s="1"/>
  <c r="H77" i="27"/>
  <c r="G77" i="27"/>
  <c r="F77" i="27"/>
  <c r="E77" i="27"/>
  <c r="R76" i="27"/>
  <c r="Q76" i="27"/>
  <c r="P76" i="27"/>
  <c r="O76" i="27"/>
  <c r="N76" i="27"/>
  <c r="M76" i="27"/>
  <c r="L76" i="27"/>
  <c r="K76" i="27"/>
  <c r="J76" i="27"/>
  <c r="I76" i="27"/>
  <c r="H76" i="27"/>
  <c r="G76" i="27"/>
  <c r="F76" i="27"/>
  <c r="E76" i="27"/>
  <c r="R75" i="27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R74" i="27"/>
  <c r="Q74" i="27"/>
  <c r="P74" i="27"/>
  <c r="O74" i="27"/>
  <c r="N74" i="27"/>
  <c r="M74" i="27"/>
  <c r="L74" i="27"/>
  <c r="K74" i="27"/>
  <c r="J74" i="27"/>
  <c r="I74" i="27"/>
  <c r="H74" i="27"/>
  <c r="G74" i="27"/>
  <c r="F74" i="27"/>
  <c r="E74" i="27"/>
  <c r="R73" i="27"/>
  <c r="Q73" i="27"/>
  <c r="P73" i="27"/>
  <c r="O73" i="27"/>
  <c r="N73" i="27"/>
  <c r="M73" i="27"/>
  <c r="L73" i="27"/>
  <c r="K73" i="27"/>
  <c r="J73" i="27"/>
  <c r="I73" i="27"/>
  <c r="H73" i="27"/>
  <c r="G73" i="27"/>
  <c r="F73" i="27"/>
  <c r="E73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E72" i="27"/>
  <c r="R71" i="27"/>
  <c r="Q71" i="27"/>
  <c r="P71" i="27"/>
  <c r="O71" i="27"/>
  <c r="N71" i="27"/>
  <c r="M71" i="27"/>
  <c r="L71" i="27"/>
  <c r="K71" i="27"/>
  <c r="J71" i="27"/>
  <c r="I71" i="27"/>
  <c r="H71" i="27"/>
  <c r="G71" i="27"/>
  <c r="F71" i="27"/>
  <c r="E71" i="27"/>
  <c r="O69" i="27"/>
  <c r="T67" i="27"/>
  <c r="D67" i="27"/>
  <c r="T66" i="27"/>
  <c r="D66" i="27"/>
  <c r="O65" i="27"/>
  <c r="N65" i="27"/>
  <c r="M65" i="27"/>
  <c r="L65" i="27"/>
  <c r="K65" i="27"/>
  <c r="J65" i="27"/>
  <c r="I65" i="27"/>
  <c r="H65" i="27"/>
  <c r="G65" i="27"/>
  <c r="F65" i="27"/>
  <c r="E65" i="27"/>
  <c r="T63" i="27"/>
  <c r="D63" i="27"/>
  <c r="T62" i="27"/>
  <c r="D62" i="27"/>
  <c r="T61" i="27"/>
  <c r="D61" i="27"/>
  <c r="U61" i="27" s="1"/>
  <c r="T60" i="27"/>
  <c r="D60" i="27"/>
  <c r="T59" i="27"/>
  <c r="D59" i="27"/>
  <c r="T58" i="27"/>
  <c r="D58" i="27"/>
  <c r="T57" i="27"/>
  <c r="D57" i="27"/>
  <c r="T56" i="27"/>
  <c r="D56" i="27"/>
  <c r="T55" i="27"/>
  <c r="D55" i="27"/>
  <c r="T54" i="27"/>
  <c r="D54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R50" i="27"/>
  <c r="Q50" i="27"/>
  <c r="P50" i="27"/>
  <c r="O50" i="27"/>
  <c r="N50" i="27"/>
  <c r="M50" i="27"/>
  <c r="L50" i="27"/>
  <c r="K50" i="27"/>
  <c r="J50" i="27"/>
  <c r="T50" i="27" s="1"/>
  <c r="I50" i="27"/>
  <c r="H50" i="27"/>
  <c r="G50" i="27"/>
  <c r="F50" i="27"/>
  <c r="E50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R48" i="27"/>
  <c r="Q48" i="27"/>
  <c r="P48" i="27"/>
  <c r="O48" i="27"/>
  <c r="N48" i="27"/>
  <c r="M48" i="27"/>
  <c r="L48" i="27"/>
  <c r="K48" i="27"/>
  <c r="J48" i="27"/>
  <c r="I48" i="27"/>
  <c r="T48" i="27" s="1"/>
  <c r="H48" i="27"/>
  <c r="G48" i="27"/>
  <c r="F48" i="27"/>
  <c r="E48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R46" i="27"/>
  <c r="T46" i="27" s="1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R43" i="27"/>
  <c r="Q43" i="27"/>
  <c r="P43" i="27"/>
  <c r="O43" i="27"/>
  <c r="N43" i="27"/>
  <c r="M43" i="27"/>
  <c r="L43" i="27"/>
  <c r="K43" i="27"/>
  <c r="J43" i="27"/>
  <c r="I43" i="27"/>
  <c r="T43" i="27" s="1"/>
  <c r="H43" i="27"/>
  <c r="G43" i="27"/>
  <c r="F43" i="27"/>
  <c r="E43" i="27"/>
  <c r="R42" i="27"/>
  <c r="Q42" i="27"/>
  <c r="P42" i="27"/>
  <c r="O42" i="27"/>
  <c r="N42" i="27"/>
  <c r="M42" i="27"/>
  <c r="L42" i="27"/>
  <c r="K42" i="27"/>
  <c r="J42" i="27"/>
  <c r="I42" i="27"/>
  <c r="T42" i="27" s="1"/>
  <c r="H42" i="27"/>
  <c r="G42" i="27"/>
  <c r="F42" i="27"/>
  <c r="E42" i="27"/>
  <c r="O40" i="27"/>
  <c r="G40" i="27"/>
  <c r="R38" i="27"/>
  <c r="Q38" i="27"/>
  <c r="P38" i="27"/>
  <c r="O38" i="27"/>
  <c r="N38" i="27"/>
  <c r="M38" i="27"/>
  <c r="L38" i="27"/>
  <c r="K38" i="27"/>
  <c r="J38" i="27"/>
  <c r="I38" i="27"/>
  <c r="H38" i="27"/>
  <c r="H15" i="27" s="1"/>
  <c r="G38" i="27"/>
  <c r="F38" i="27"/>
  <c r="E38" i="27"/>
  <c r="E15" i="27" s="1"/>
  <c r="R37" i="27"/>
  <c r="Q37" i="27"/>
  <c r="Q36" i="27" s="1"/>
  <c r="P37" i="27"/>
  <c r="N37" i="27"/>
  <c r="M37" i="27"/>
  <c r="L37" i="27"/>
  <c r="K37" i="27"/>
  <c r="J37" i="27"/>
  <c r="I37" i="27"/>
  <c r="H37" i="27"/>
  <c r="G37" i="27"/>
  <c r="F37" i="27"/>
  <c r="E37" i="27"/>
  <c r="I36" i="27"/>
  <c r="R34" i="27"/>
  <c r="Q34" i="27"/>
  <c r="Q22" i="27" s="1"/>
  <c r="P34" i="27"/>
  <c r="O34" i="27" s="1"/>
  <c r="N34" i="27"/>
  <c r="N22" i="27" s="1"/>
  <c r="M34" i="27"/>
  <c r="L34" i="27"/>
  <c r="K34" i="27"/>
  <c r="J34" i="27"/>
  <c r="J22" i="27" s="1"/>
  <c r="I34" i="27"/>
  <c r="I22" i="27" s="1"/>
  <c r="H34" i="27"/>
  <c r="H22" i="27" s="1"/>
  <c r="G34" i="27"/>
  <c r="G22" i="27" s="1"/>
  <c r="F34" i="27"/>
  <c r="F22" i="27" s="1"/>
  <c r="E34" i="27"/>
  <c r="E22" i="27" s="1"/>
  <c r="R33" i="27"/>
  <c r="R21" i="27" s="1"/>
  <c r="Q33" i="27"/>
  <c r="P33" i="27"/>
  <c r="N33" i="27"/>
  <c r="N21" i="27" s="1"/>
  <c r="M33" i="27"/>
  <c r="M21" i="27" s="1"/>
  <c r="L33" i="27"/>
  <c r="L21" i="27" s="1"/>
  <c r="K33" i="27"/>
  <c r="K21" i="27" s="1"/>
  <c r="J33" i="27"/>
  <c r="J21" i="27" s="1"/>
  <c r="I33" i="27"/>
  <c r="H33" i="27"/>
  <c r="H21" i="27" s="1"/>
  <c r="G33" i="27"/>
  <c r="G21" i="27" s="1"/>
  <c r="F33" i="27"/>
  <c r="F21" i="27" s="1"/>
  <c r="E33" i="27"/>
  <c r="E21" i="27" s="1"/>
  <c r="R32" i="27"/>
  <c r="R20" i="27" s="1"/>
  <c r="Q32" i="27"/>
  <c r="Q20" i="27" s="1"/>
  <c r="P32" i="27"/>
  <c r="N32" i="27"/>
  <c r="M32" i="27"/>
  <c r="M20" i="27" s="1"/>
  <c r="L32" i="27"/>
  <c r="L20" i="27" s="1"/>
  <c r="K32" i="27"/>
  <c r="K20" i="27" s="1"/>
  <c r="J32" i="27"/>
  <c r="I32" i="27"/>
  <c r="I20" i="27" s="1"/>
  <c r="H32" i="27"/>
  <c r="G32" i="27"/>
  <c r="G20" i="27" s="1"/>
  <c r="F32" i="27"/>
  <c r="F20" i="27" s="1"/>
  <c r="E32" i="27"/>
  <c r="E20" i="27" s="1"/>
  <c r="R31" i="27"/>
  <c r="R19" i="27" s="1"/>
  <c r="Q31" i="27"/>
  <c r="P31" i="27"/>
  <c r="P19" i="27" s="1"/>
  <c r="O31" i="27"/>
  <c r="N31" i="27"/>
  <c r="N19" i="27" s="1"/>
  <c r="M31" i="27"/>
  <c r="M19" i="27" s="1"/>
  <c r="L31" i="27"/>
  <c r="K31" i="27"/>
  <c r="K19" i="27" s="1"/>
  <c r="J31" i="27"/>
  <c r="J19" i="27" s="1"/>
  <c r="I31" i="27"/>
  <c r="H31" i="27"/>
  <c r="H19" i="27" s="1"/>
  <c r="G31" i="27"/>
  <c r="G19" i="27" s="1"/>
  <c r="F31" i="27"/>
  <c r="E31" i="27"/>
  <c r="R30" i="27"/>
  <c r="Q30" i="27"/>
  <c r="Q18" i="27" s="1"/>
  <c r="P30" i="27"/>
  <c r="N30" i="27"/>
  <c r="N18" i="27" s="1"/>
  <c r="M30" i="27"/>
  <c r="M18" i="27" s="1"/>
  <c r="L30" i="27"/>
  <c r="L18" i="27" s="1"/>
  <c r="K30" i="27"/>
  <c r="K18" i="27" s="1"/>
  <c r="J30" i="27"/>
  <c r="J18" i="27" s="1"/>
  <c r="I30" i="27"/>
  <c r="I18" i="27" s="1"/>
  <c r="H30" i="27"/>
  <c r="H18" i="27" s="1"/>
  <c r="G30" i="27"/>
  <c r="G18" i="27" s="1"/>
  <c r="F30" i="27"/>
  <c r="F18" i="27" s="1"/>
  <c r="E30" i="27"/>
  <c r="E18" i="27" s="1"/>
  <c r="R29" i="27"/>
  <c r="R17" i="27" s="1"/>
  <c r="Q29" i="27"/>
  <c r="Q17" i="27" s="1"/>
  <c r="P29" i="27"/>
  <c r="N29" i="27"/>
  <c r="N17" i="27" s="1"/>
  <c r="M29" i="27"/>
  <c r="M17" i="27" s="1"/>
  <c r="L29" i="27"/>
  <c r="K29" i="27"/>
  <c r="K17" i="27" s="1"/>
  <c r="J29" i="27"/>
  <c r="J17" i="27" s="1"/>
  <c r="I29" i="27"/>
  <c r="I17" i="27" s="1"/>
  <c r="H29" i="27"/>
  <c r="H17" i="27" s="1"/>
  <c r="G29" i="27"/>
  <c r="F29" i="27"/>
  <c r="F17" i="27" s="1"/>
  <c r="E29" i="27"/>
  <c r="E17" i="27" s="1"/>
  <c r="R28" i="27"/>
  <c r="R16" i="27" s="1"/>
  <c r="Q28" i="27"/>
  <c r="P28" i="27"/>
  <c r="O28" i="27" s="1"/>
  <c r="N28" i="27"/>
  <c r="N16" i="27" s="1"/>
  <c r="M28" i="27"/>
  <c r="M16" i="27" s="1"/>
  <c r="L28" i="27"/>
  <c r="K28" i="27"/>
  <c r="J28" i="27"/>
  <c r="I28" i="27"/>
  <c r="I16" i="27" s="1"/>
  <c r="H28" i="27"/>
  <c r="G28" i="27"/>
  <c r="G16" i="27" s="1"/>
  <c r="F28" i="27"/>
  <c r="F16" i="27" s="1"/>
  <c r="E28" i="27"/>
  <c r="E16" i="27" s="1"/>
  <c r="R27" i="27"/>
  <c r="Q27" i="27"/>
  <c r="Q15" i="27" s="1"/>
  <c r="P27" i="27"/>
  <c r="O27" i="27" s="1"/>
  <c r="N27" i="27"/>
  <c r="M27" i="27"/>
  <c r="M15" i="27" s="1"/>
  <c r="L27" i="27"/>
  <c r="K27" i="27"/>
  <c r="J27" i="27"/>
  <c r="I27" i="27"/>
  <c r="H27" i="27"/>
  <c r="G27" i="27"/>
  <c r="F27" i="27"/>
  <c r="E27" i="27"/>
  <c r="R26" i="27"/>
  <c r="R14" i="27" s="1"/>
  <c r="Q26" i="27"/>
  <c r="Q14" i="27" s="1"/>
  <c r="P26" i="27"/>
  <c r="P14" i="27" s="1"/>
  <c r="N26" i="27"/>
  <c r="M26" i="27"/>
  <c r="M14" i="27" s="1"/>
  <c r="L26" i="27"/>
  <c r="L14" i="27" s="1"/>
  <c r="K26" i="27"/>
  <c r="K14" i="27" s="1"/>
  <c r="J26" i="27"/>
  <c r="J14" i="27" s="1"/>
  <c r="I26" i="27"/>
  <c r="H26" i="27"/>
  <c r="H14" i="27" s="1"/>
  <c r="G26" i="27"/>
  <c r="G14" i="27" s="1"/>
  <c r="F26" i="27"/>
  <c r="E26" i="27"/>
  <c r="E14" i="27" s="1"/>
  <c r="R25" i="27"/>
  <c r="Q25" i="27"/>
  <c r="P25" i="27"/>
  <c r="P13" i="27" s="1"/>
  <c r="N25" i="27"/>
  <c r="M25" i="27"/>
  <c r="M13" i="27" s="1"/>
  <c r="L25" i="27"/>
  <c r="K25" i="27"/>
  <c r="J25" i="27"/>
  <c r="I25" i="27"/>
  <c r="I13" i="27" s="1"/>
  <c r="H25" i="27"/>
  <c r="G25" i="27"/>
  <c r="G13" i="27" s="1"/>
  <c r="F25" i="27"/>
  <c r="E25" i="27"/>
  <c r="E13" i="27" s="1"/>
  <c r="R22" i="27"/>
  <c r="M22" i="27"/>
  <c r="L22" i="27"/>
  <c r="K22" i="27"/>
  <c r="P21" i="27"/>
  <c r="N20" i="27"/>
  <c r="J20" i="27"/>
  <c r="H20" i="27"/>
  <c r="Q19" i="27"/>
  <c r="L19" i="27"/>
  <c r="E19" i="27"/>
  <c r="R18" i="27"/>
  <c r="G17" i="27"/>
  <c r="Q16" i="27"/>
  <c r="P16" i="27"/>
  <c r="O16" i="27" s="1"/>
  <c r="L16" i="27"/>
  <c r="H16" i="27"/>
  <c r="N14" i="27"/>
  <c r="F14" i="27"/>
  <c r="Q32" i="20"/>
  <c r="L32" i="20"/>
  <c r="G32" i="20"/>
  <c r="F32" i="20"/>
  <c r="E32" i="20"/>
  <c r="D32" i="20"/>
  <c r="C32" i="20"/>
  <c r="Q31" i="20"/>
  <c r="L31" i="20"/>
  <c r="G31" i="20"/>
  <c r="F31" i="20"/>
  <c r="E31" i="20"/>
  <c r="D31" i="20"/>
  <c r="C31" i="20"/>
  <c r="Q30" i="20"/>
  <c r="L30" i="20"/>
  <c r="G30" i="20"/>
  <c r="F30" i="20"/>
  <c r="E30" i="20"/>
  <c r="D30" i="20"/>
  <c r="C30" i="20"/>
  <c r="Q29" i="20"/>
  <c r="L29" i="20"/>
  <c r="G29" i="20"/>
  <c r="F29" i="20"/>
  <c r="E29" i="20"/>
  <c r="D29" i="20"/>
  <c r="C29" i="20"/>
  <c r="Q28" i="20"/>
  <c r="L28" i="20"/>
  <c r="G28" i="20"/>
  <c r="F28" i="20"/>
  <c r="E28" i="20"/>
  <c r="D28" i="20"/>
  <c r="C28" i="20"/>
  <c r="Q27" i="20"/>
  <c r="L27" i="20"/>
  <c r="G27" i="20"/>
  <c r="F27" i="20"/>
  <c r="E27" i="20"/>
  <c r="D27" i="20"/>
  <c r="C27" i="20"/>
  <c r="Q26" i="20"/>
  <c r="L26" i="20"/>
  <c r="G26" i="20"/>
  <c r="F26" i="20"/>
  <c r="E26" i="20"/>
  <c r="D26" i="20"/>
  <c r="C26" i="20"/>
  <c r="Q25" i="20"/>
  <c r="L25" i="20"/>
  <c r="G25" i="20"/>
  <c r="F25" i="20"/>
  <c r="E25" i="20"/>
  <c r="D25" i="20"/>
  <c r="C25" i="20"/>
  <c r="Q24" i="20"/>
  <c r="L24" i="20"/>
  <c r="G24" i="20"/>
  <c r="F24" i="20"/>
  <c r="E24" i="20"/>
  <c r="D24" i="20"/>
  <c r="C24" i="20"/>
  <c r="Q23" i="20"/>
  <c r="L23" i="20"/>
  <c r="G23" i="20"/>
  <c r="F23" i="20"/>
  <c r="E23" i="20"/>
  <c r="D23" i="20"/>
  <c r="C23" i="20"/>
  <c r="Q22" i="20"/>
  <c r="L22" i="20"/>
  <c r="G22" i="20"/>
  <c r="F22" i="20"/>
  <c r="E22" i="20"/>
  <c r="D22" i="20"/>
  <c r="C22" i="20"/>
  <c r="Q21" i="20"/>
  <c r="L21" i="20"/>
  <c r="G21" i="20"/>
  <c r="F21" i="20"/>
  <c r="E21" i="20"/>
  <c r="D21" i="20"/>
  <c r="C21" i="20"/>
  <c r="Q20" i="20"/>
  <c r="L20" i="20"/>
  <c r="G20" i="20"/>
  <c r="F20" i="20"/>
  <c r="E20" i="20"/>
  <c r="D20" i="20"/>
  <c r="C20" i="20"/>
  <c r="Q19" i="20"/>
  <c r="L19" i="20"/>
  <c r="G19" i="20"/>
  <c r="F19" i="20"/>
  <c r="E19" i="20"/>
  <c r="D19" i="20"/>
  <c r="C19" i="20"/>
  <c r="Q18" i="20"/>
  <c r="L18" i="20"/>
  <c r="G18" i="20"/>
  <c r="F18" i="20"/>
  <c r="E18" i="20"/>
  <c r="D18" i="20"/>
  <c r="C18" i="20"/>
  <c r="Q17" i="20"/>
  <c r="L17" i="20"/>
  <c r="G17" i="20"/>
  <c r="F17" i="20"/>
  <c r="E17" i="20"/>
  <c r="D17" i="20"/>
  <c r="C17" i="20"/>
  <c r="Q16" i="20"/>
  <c r="L16" i="20"/>
  <c r="G16" i="20"/>
  <c r="F16" i="20"/>
  <c r="E16" i="20"/>
  <c r="D16" i="20"/>
  <c r="C16" i="20"/>
  <c r="Q15" i="20"/>
  <c r="L15" i="20"/>
  <c r="G15" i="20"/>
  <c r="F15" i="20"/>
  <c r="E15" i="20"/>
  <c r="D15" i="20"/>
  <c r="C15" i="20"/>
  <c r="Q14" i="20"/>
  <c r="L14" i="20"/>
  <c r="G14" i="20"/>
  <c r="F14" i="20"/>
  <c r="E14" i="20"/>
  <c r="D14" i="20"/>
  <c r="C14" i="20"/>
  <c r="Q13" i="20"/>
  <c r="L13" i="20"/>
  <c r="G13" i="20"/>
  <c r="F13" i="20"/>
  <c r="E13" i="20"/>
  <c r="D13" i="20"/>
  <c r="C13" i="20"/>
  <c r="Q12" i="20"/>
  <c r="L12" i="20"/>
  <c r="G12" i="20"/>
  <c r="F12" i="20"/>
  <c r="E12" i="20"/>
  <c r="B12" i="20" s="1"/>
  <c r="AE12" i="20" s="1"/>
  <c r="Q11" i="20"/>
  <c r="L11" i="20"/>
  <c r="G11" i="20"/>
  <c r="F11" i="20"/>
  <c r="E11" i="20"/>
  <c r="D11" i="20"/>
  <c r="C11" i="20"/>
  <c r="V10" i="20"/>
  <c r="Q10" i="20"/>
  <c r="L10" i="20"/>
  <c r="G10" i="20"/>
  <c r="F10" i="20"/>
  <c r="E10" i="20"/>
  <c r="D10" i="20"/>
  <c r="C10" i="20"/>
  <c r="Q9" i="20"/>
  <c r="L9" i="20"/>
  <c r="G9" i="20"/>
  <c r="F9" i="20"/>
  <c r="E9" i="20"/>
  <c r="D9" i="20"/>
  <c r="C9" i="20"/>
  <c r="AD7" i="20"/>
  <c r="AC7" i="20"/>
  <c r="AB7" i="20"/>
  <c r="AA7" i="20"/>
  <c r="Z7" i="20"/>
  <c r="Y7" i="20"/>
  <c r="X7" i="20"/>
  <c r="V7" i="20" s="1"/>
  <c r="W7" i="20"/>
  <c r="U7" i="20"/>
  <c r="T7" i="20"/>
  <c r="S7" i="20"/>
  <c r="R7" i="20"/>
  <c r="P7" i="20"/>
  <c r="O7" i="20"/>
  <c r="N7" i="20"/>
  <c r="M7" i="20"/>
  <c r="K7" i="20"/>
  <c r="J7" i="20"/>
  <c r="I7" i="20"/>
  <c r="H7" i="20"/>
  <c r="H69" i="19"/>
  <c r="C69" i="19"/>
  <c r="B69" i="19" s="1"/>
  <c r="H68" i="19"/>
  <c r="B68" i="19" s="1"/>
  <c r="C68" i="19"/>
  <c r="H67" i="19"/>
  <c r="C67" i="19"/>
  <c r="H66" i="19"/>
  <c r="C66" i="19"/>
  <c r="B66" i="19" s="1"/>
  <c r="H65" i="19"/>
  <c r="C65" i="19"/>
  <c r="B65" i="19" s="1"/>
  <c r="H64" i="19"/>
  <c r="C64" i="19"/>
  <c r="H63" i="19"/>
  <c r="C63" i="19"/>
  <c r="B63" i="19" s="1"/>
  <c r="H62" i="19"/>
  <c r="C62" i="19"/>
  <c r="B62" i="19" s="1"/>
  <c r="H61" i="19"/>
  <c r="C61" i="19"/>
  <c r="H60" i="19"/>
  <c r="C60" i="19"/>
  <c r="B60" i="19" s="1"/>
  <c r="H59" i="19"/>
  <c r="C59" i="19"/>
  <c r="H58" i="19"/>
  <c r="C58" i="19"/>
  <c r="H57" i="19"/>
  <c r="C57" i="19"/>
  <c r="H56" i="19"/>
  <c r="C56" i="19"/>
  <c r="B56" i="19" s="1"/>
  <c r="H55" i="19"/>
  <c r="C55" i="19"/>
  <c r="H54" i="19"/>
  <c r="C54" i="19"/>
  <c r="H53" i="19"/>
  <c r="C53" i="19"/>
  <c r="H52" i="19"/>
  <c r="C52" i="19"/>
  <c r="H51" i="19"/>
  <c r="C51" i="19"/>
  <c r="H50" i="19"/>
  <c r="C50" i="19"/>
  <c r="B50" i="19" s="1"/>
  <c r="H49" i="19"/>
  <c r="C49" i="19"/>
  <c r="H48" i="19"/>
  <c r="C48" i="19"/>
  <c r="H47" i="19"/>
  <c r="C47" i="19"/>
  <c r="H46" i="19"/>
  <c r="B46" i="19" s="1"/>
  <c r="C46" i="19"/>
  <c r="H44" i="19"/>
  <c r="C44" i="19"/>
  <c r="B44" i="19"/>
  <c r="H43" i="19"/>
  <c r="B43" i="19" s="1"/>
  <c r="C43" i="19"/>
  <c r="M42" i="19"/>
  <c r="L42" i="19"/>
  <c r="K42" i="19"/>
  <c r="J42" i="19"/>
  <c r="I42" i="19"/>
  <c r="G42" i="19"/>
  <c r="F42" i="19"/>
  <c r="E42" i="19"/>
  <c r="D42" i="19"/>
  <c r="T35" i="19"/>
  <c r="O35" i="19"/>
  <c r="N35" i="19"/>
  <c r="M35" i="19"/>
  <c r="L35" i="19"/>
  <c r="K35" i="19"/>
  <c r="J35" i="19"/>
  <c r="I35" i="19"/>
  <c r="G35" i="19"/>
  <c r="F35" i="19"/>
  <c r="E35" i="19"/>
  <c r="D35" i="19"/>
  <c r="T34" i="19"/>
  <c r="O34" i="19"/>
  <c r="N34" i="19"/>
  <c r="M34" i="19"/>
  <c r="L34" i="19"/>
  <c r="K34" i="19"/>
  <c r="J34" i="19"/>
  <c r="I34" i="19"/>
  <c r="G34" i="19"/>
  <c r="F34" i="19"/>
  <c r="E34" i="19"/>
  <c r="D34" i="19"/>
  <c r="T33" i="19"/>
  <c r="O33" i="19"/>
  <c r="N33" i="19" s="1"/>
  <c r="M33" i="19"/>
  <c r="L33" i="19"/>
  <c r="K33" i="19"/>
  <c r="J33" i="19"/>
  <c r="I33" i="19"/>
  <c r="H33" i="19" s="1"/>
  <c r="G33" i="19"/>
  <c r="F33" i="19"/>
  <c r="E33" i="19"/>
  <c r="D33" i="19"/>
  <c r="T32" i="19"/>
  <c r="O32" i="19"/>
  <c r="M32" i="19"/>
  <c r="L32" i="19"/>
  <c r="K32" i="19"/>
  <c r="J32" i="19"/>
  <c r="H32" i="19" s="1"/>
  <c r="I32" i="19"/>
  <c r="G32" i="19"/>
  <c r="F32" i="19"/>
  <c r="E32" i="19"/>
  <c r="D32" i="19"/>
  <c r="T31" i="19"/>
  <c r="O31" i="19"/>
  <c r="M31" i="19"/>
  <c r="L31" i="19"/>
  <c r="K31" i="19"/>
  <c r="J31" i="19"/>
  <c r="H31" i="19" s="1"/>
  <c r="I31" i="19"/>
  <c r="G31" i="19"/>
  <c r="F31" i="19"/>
  <c r="E31" i="19"/>
  <c r="D31" i="19"/>
  <c r="T30" i="19"/>
  <c r="O30" i="19"/>
  <c r="M30" i="19"/>
  <c r="L30" i="19"/>
  <c r="K30" i="19"/>
  <c r="J30" i="19"/>
  <c r="H30" i="19" s="1"/>
  <c r="I30" i="19"/>
  <c r="G30" i="19"/>
  <c r="F30" i="19"/>
  <c r="E30" i="19"/>
  <c r="D30" i="19"/>
  <c r="T29" i="19"/>
  <c r="O29" i="19"/>
  <c r="M29" i="19"/>
  <c r="L29" i="19"/>
  <c r="K29" i="19"/>
  <c r="J29" i="19"/>
  <c r="H29" i="19" s="1"/>
  <c r="I29" i="19"/>
  <c r="G29" i="19"/>
  <c r="F29" i="19"/>
  <c r="E29" i="19"/>
  <c r="D29" i="19"/>
  <c r="T28" i="19"/>
  <c r="O28" i="19"/>
  <c r="N28" i="19"/>
  <c r="M28" i="19"/>
  <c r="L28" i="19"/>
  <c r="K28" i="19"/>
  <c r="J28" i="19"/>
  <c r="I28" i="19"/>
  <c r="H28" i="19" s="1"/>
  <c r="G28" i="19"/>
  <c r="F28" i="19"/>
  <c r="E28" i="19"/>
  <c r="D28" i="19"/>
  <c r="T27" i="19"/>
  <c r="O27" i="19"/>
  <c r="N27" i="19"/>
  <c r="M27" i="19"/>
  <c r="L27" i="19"/>
  <c r="K27" i="19"/>
  <c r="J27" i="19"/>
  <c r="I27" i="19"/>
  <c r="H27" i="19" s="1"/>
  <c r="G27" i="19"/>
  <c r="F27" i="19"/>
  <c r="E27" i="19"/>
  <c r="D27" i="19"/>
  <c r="T26" i="19"/>
  <c r="O26" i="19"/>
  <c r="M26" i="19"/>
  <c r="L26" i="19"/>
  <c r="K26" i="19"/>
  <c r="J26" i="19"/>
  <c r="H26" i="19" s="1"/>
  <c r="I26" i="19"/>
  <c r="G26" i="19"/>
  <c r="F26" i="19"/>
  <c r="E26" i="19"/>
  <c r="D26" i="19"/>
  <c r="T25" i="19"/>
  <c r="O25" i="19"/>
  <c r="M25" i="19"/>
  <c r="L25" i="19"/>
  <c r="K25" i="19"/>
  <c r="J25" i="19"/>
  <c r="H25" i="19" s="1"/>
  <c r="I25" i="19"/>
  <c r="G25" i="19"/>
  <c r="F25" i="19"/>
  <c r="E25" i="19"/>
  <c r="D25" i="19"/>
  <c r="T24" i="19"/>
  <c r="O24" i="19"/>
  <c r="M24" i="19"/>
  <c r="L24" i="19"/>
  <c r="K24" i="19"/>
  <c r="J24" i="19"/>
  <c r="H24" i="19" s="1"/>
  <c r="I24" i="19"/>
  <c r="G24" i="19"/>
  <c r="F24" i="19"/>
  <c r="E24" i="19"/>
  <c r="D24" i="19"/>
  <c r="T23" i="19"/>
  <c r="O23" i="19"/>
  <c r="M23" i="19"/>
  <c r="L23" i="19"/>
  <c r="K23" i="19"/>
  <c r="J23" i="19"/>
  <c r="H23" i="19" s="1"/>
  <c r="I23" i="19"/>
  <c r="G23" i="19"/>
  <c r="F23" i="19"/>
  <c r="E23" i="19"/>
  <c r="D23" i="19"/>
  <c r="T22" i="19"/>
  <c r="O22" i="19"/>
  <c r="M22" i="19"/>
  <c r="L22" i="19"/>
  <c r="K22" i="19"/>
  <c r="J22" i="19"/>
  <c r="H22" i="19" s="1"/>
  <c r="I22" i="19"/>
  <c r="G22" i="19"/>
  <c r="F22" i="19"/>
  <c r="E22" i="19"/>
  <c r="D22" i="19"/>
  <c r="T21" i="19"/>
  <c r="O21" i="19"/>
  <c r="M21" i="19"/>
  <c r="L21" i="19"/>
  <c r="K21" i="19"/>
  <c r="J21" i="19"/>
  <c r="H21" i="19" s="1"/>
  <c r="I21" i="19"/>
  <c r="G21" i="19"/>
  <c r="F21" i="19"/>
  <c r="E21" i="19"/>
  <c r="D21" i="19"/>
  <c r="T20" i="19"/>
  <c r="O20" i="19"/>
  <c r="M20" i="19"/>
  <c r="L20" i="19"/>
  <c r="K20" i="19"/>
  <c r="J20" i="19"/>
  <c r="H20" i="19" s="1"/>
  <c r="I20" i="19"/>
  <c r="G20" i="19"/>
  <c r="F20" i="19"/>
  <c r="E20" i="19"/>
  <c r="D20" i="19"/>
  <c r="T19" i="19"/>
  <c r="O19" i="19"/>
  <c r="N19" i="19"/>
  <c r="M19" i="19"/>
  <c r="L19" i="19"/>
  <c r="K19" i="19"/>
  <c r="J19" i="19"/>
  <c r="I19" i="19"/>
  <c r="H19" i="19" s="1"/>
  <c r="G19" i="19"/>
  <c r="F19" i="19"/>
  <c r="E19" i="19"/>
  <c r="D19" i="19"/>
  <c r="T18" i="19"/>
  <c r="O18" i="19"/>
  <c r="N18" i="19"/>
  <c r="M18" i="19"/>
  <c r="L18" i="19"/>
  <c r="K18" i="19"/>
  <c r="J18" i="19"/>
  <c r="I18" i="19"/>
  <c r="H18" i="19" s="1"/>
  <c r="G18" i="19"/>
  <c r="F18" i="19"/>
  <c r="E18" i="19"/>
  <c r="D18" i="19"/>
  <c r="T17" i="19"/>
  <c r="O17" i="19"/>
  <c r="N17" i="19" s="1"/>
  <c r="M17" i="19"/>
  <c r="L17" i="19"/>
  <c r="K17" i="19"/>
  <c r="J17" i="19"/>
  <c r="I17" i="19"/>
  <c r="G17" i="19"/>
  <c r="F17" i="19"/>
  <c r="E17" i="19"/>
  <c r="D17" i="19"/>
  <c r="T16" i="19"/>
  <c r="N16" i="19" s="1"/>
  <c r="O16" i="19"/>
  <c r="M16" i="19"/>
  <c r="L16" i="19"/>
  <c r="K16" i="19"/>
  <c r="J16" i="19"/>
  <c r="I16" i="19"/>
  <c r="H16" i="19" s="1"/>
  <c r="G16" i="19"/>
  <c r="F16" i="19"/>
  <c r="E16" i="19"/>
  <c r="D16" i="19"/>
  <c r="T15" i="19"/>
  <c r="O15" i="19"/>
  <c r="M15" i="19"/>
  <c r="L15" i="19"/>
  <c r="K15" i="19"/>
  <c r="J15" i="19"/>
  <c r="I15" i="19"/>
  <c r="H15" i="19" s="1"/>
  <c r="G15" i="19"/>
  <c r="F15" i="19"/>
  <c r="E15" i="19"/>
  <c r="D15" i="19"/>
  <c r="T14" i="19"/>
  <c r="O14" i="19"/>
  <c r="M14" i="19"/>
  <c r="L14" i="19"/>
  <c r="K14" i="19"/>
  <c r="J14" i="19"/>
  <c r="I14" i="19"/>
  <c r="H14" i="19" s="1"/>
  <c r="G14" i="19"/>
  <c r="F14" i="19"/>
  <c r="E14" i="19"/>
  <c r="D14" i="19"/>
  <c r="T13" i="19"/>
  <c r="O13" i="19"/>
  <c r="M13" i="19"/>
  <c r="L13" i="19"/>
  <c r="K13" i="19"/>
  <c r="J13" i="19"/>
  <c r="I13" i="19"/>
  <c r="H13" i="19" s="1"/>
  <c r="G13" i="19"/>
  <c r="F13" i="19"/>
  <c r="E13" i="19"/>
  <c r="D13" i="19"/>
  <c r="T12" i="19"/>
  <c r="N12" i="19" s="1"/>
  <c r="O12" i="19"/>
  <c r="M12" i="19"/>
  <c r="L12" i="19"/>
  <c r="K12" i="19"/>
  <c r="J12" i="19"/>
  <c r="I12" i="19"/>
  <c r="H12" i="19" s="1"/>
  <c r="G12" i="19"/>
  <c r="F12" i="19"/>
  <c r="E12" i="19"/>
  <c r="D12" i="19"/>
  <c r="T10" i="19"/>
  <c r="N10" i="19" s="1"/>
  <c r="O10" i="19"/>
  <c r="M10" i="19"/>
  <c r="L10" i="19"/>
  <c r="H10" i="19"/>
  <c r="G10" i="19"/>
  <c r="F10" i="19"/>
  <c r="E10" i="19"/>
  <c r="D10" i="19"/>
  <c r="T9" i="19"/>
  <c r="N9" i="19" s="1"/>
  <c r="O9" i="19"/>
  <c r="M9" i="19"/>
  <c r="L9" i="19"/>
  <c r="H9" i="19"/>
  <c r="G9" i="19"/>
  <c r="F9" i="19"/>
  <c r="E9" i="19"/>
  <c r="D9" i="19"/>
  <c r="C9" i="19" s="1"/>
  <c r="B9" i="19" s="1"/>
  <c r="Y8" i="19"/>
  <c r="X8" i="19"/>
  <c r="W8" i="19"/>
  <c r="V8" i="19"/>
  <c r="U8" i="19"/>
  <c r="S8" i="19"/>
  <c r="R8" i="19"/>
  <c r="Q8" i="19"/>
  <c r="P8" i="19"/>
  <c r="N38" i="18"/>
  <c r="B38" i="18"/>
  <c r="N37" i="18"/>
  <c r="B37" i="18"/>
  <c r="N36" i="18"/>
  <c r="B36" i="18"/>
  <c r="N35" i="18"/>
  <c r="B35" i="18"/>
  <c r="N34" i="18"/>
  <c r="B34" i="18"/>
  <c r="N33" i="18"/>
  <c r="B33" i="18"/>
  <c r="N32" i="18"/>
  <c r="B32" i="18"/>
  <c r="N31" i="18"/>
  <c r="B31" i="18"/>
  <c r="N30" i="18"/>
  <c r="B30" i="18"/>
  <c r="N29" i="18"/>
  <c r="B29" i="18"/>
  <c r="N28" i="18"/>
  <c r="B28" i="18"/>
  <c r="N27" i="18"/>
  <c r="B27" i="18"/>
  <c r="N26" i="18"/>
  <c r="B26" i="18"/>
  <c r="N25" i="18"/>
  <c r="B25" i="18"/>
  <c r="N24" i="18"/>
  <c r="B24" i="18"/>
  <c r="N23" i="18"/>
  <c r="B23" i="18"/>
  <c r="N22" i="18"/>
  <c r="B22" i="18"/>
  <c r="N21" i="18"/>
  <c r="B21" i="18"/>
  <c r="N20" i="18"/>
  <c r="B20" i="18"/>
  <c r="N19" i="18"/>
  <c r="B19" i="18"/>
  <c r="N18" i="18"/>
  <c r="B18" i="18"/>
  <c r="N17" i="18"/>
  <c r="B17" i="18"/>
  <c r="N16" i="18"/>
  <c r="B16" i="18"/>
  <c r="N15" i="18"/>
  <c r="B15" i="18"/>
  <c r="B13" i="18"/>
  <c r="U13" i="18" s="1"/>
  <c r="B12" i="18"/>
  <c r="T12" i="18" s="1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I27" i="17"/>
  <c r="H27" i="17"/>
  <c r="G27" i="17"/>
  <c r="F27" i="17"/>
  <c r="E27" i="17"/>
  <c r="D27" i="17"/>
  <c r="C27" i="17"/>
  <c r="B27" i="17"/>
  <c r="H21" i="17"/>
  <c r="H20" i="17"/>
  <c r="J19" i="17"/>
  <c r="I19" i="17"/>
  <c r="H19" i="17"/>
  <c r="G19" i="17"/>
  <c r="F19" i="17"/>
  <c r="E19" i="17"/>
  <c r="D19" i="17"/>
  <c r="C19" i="17"/>
  <c r="F10" i="17"/>
  <c r="E10" i="17"/>
  <c r="D10" i="17"/>
  <c r="C10" i="17"/>
  <c r="B10" i="17"/>
  <c r="P14" i="16"/>
  <c r="M14" i="16"/>
  <c r="J14" i="16"/>
  <c r="G14" i="16"/>
  <c r="D14" i="16"/>
  <c r="P11" i="16"/>
  <c r="M11" i="16"/>
  <c r="J11" i="16"/>
  <c r="G11" i="16"/>
  <c r="D11" i="16"/>
  <c r="P8" i="16"/>
  <c r="M8" i="16"/>
  <c r="J8" i="16"/>
  <c r="G8" i="16"/>
  <c r="D8" i="16"/>
  <c r="R6" i="16"/>
  <c r="Q6" i="16"/>
  <c r="P6" i="16"/>
  <c r="O6" i="16"/>
  <c r="N6" i="16"/>
  <c r="M6" i="16" s="1"/>
  <c r="L6" i="16"/>
  <c r="K6" i="16"/>
  <c r="I6" i="16"/>
  <c r="H6" i="16"/>
  <c r="G6" i="16" s="1"/>
  <c r="F6" i="16"/>
  <c r="E6" i="16"/>
  <c r="C6" i="16"/>
  <c r="R47" i="1"/>
  <c r="O47" i="1"/>
  <c r="L47" i="1"/>
  <c r="I47" i="1"/>
  <c r="F47" i="1"/>
  <c r="E47" i="1"/>
  <c r="D47" i="1"/>
  <c r="R46" i="1"/>
  <c r="O46" i="1"/>
  <c r="L46" i="1"/>
  <c r="I46" i="1"/>
  <c r="F46" i="1"/>
  <c r="E46" i="1"/>
  <c r="D46" i="1"/>
  <c r="R45" i="1"/>
  <c r="O45" i="1"/>
  <c r="L45" i="1"/>
  <c r="I45" i="1"/>
  <c r="F45" i="1"/>
  <c r="E45" i="1"/>
  <c r="D45" i="1"/>
  <c r="Q44" i="1"/>
  <c r="P44" i="1"/>
  <c r="N44" i="1"/>
  <c r="E44" i="1" s="1"/>
  <c r="M44" i="1"/>
  <c r="D44" i="1" s="1"/>
  <c r="R42" i="1"/>
  <c r="O42" i="1"/>
  <c r="L42" i="1"/>
  <c r="I42" i="1"/>
  <c r="F42" i="1"/>
  <c r="E42" i="1"/>
  <c r="D42" i="1"/>
  <c r="R41" i="1"/>
  <c r="O41" i="1"/>
  <c r="L41" i="1"/>
  <c r="I41" i="1"/>
  <c r="F41" i="1"/>
  <c r="E41" i="1"/>
  <c r="D41" i="1"/>
  <c r="T40" i="1"/>
  <c r="S40" i="1"/>
  <c r="Q40" i="1"/>
  <c r="P40" i="1"/>
  <c r="N40" i="1"/>
  <c r="M40" i="1"/>
  <c r="K40" i="1"/>
  <c r="J40" i="1"/>
  <c r="R38" i="1"/>
  <c r="O38" i="1"/>
  <c r="L38" i="1"/>
  <c r="I38" i="1"/>
  <c r="F38" i="1"/>
  <c r="E38" i="1"/>
  <c r="D38" i="1"/>
  <c r="R37" i="1"/>
  <c r="O37" i="1"/>
  <c r="L37" i="1"/>
  <c r="I37" i="1"/>
  <c r="F37" i="1"/>
  <c r="E37" i="1"/>
  <c r="D37" i="1"/>
  <c r="R36" i="1"/>
  <c r="O36" i="1"/>
  <c r="L36" i="1"/>
  <c r="I36" i="1"/>
  <c r="F36" i="1"/>
  <c r="E36" i="1"/>
  <c r="D36" i="1"/>
  <c r="R35" i="1"/>
  <c r="O35" i="1"/>
  <c r="L35" i="1"/>
  <c r="I35" i="1"/>
  <c r="F35" i="1"/>
  <c r="E35" i="1"/>
  <c r="D35" i="1"/>
  <c r="Q34" i="1"/>
  <c r="P34" i="1"/>
  <c r="N34" i="1"/>
  <c r="M34" i="1"/>
  <c r="K34" i="1"/>
  <c r="J34" i="1"/>
  <c r="R32" i="1"/>
  <c r="O32" i="1"/>
  <c r="L32" i="1"/>
  <c r="I32" i="1"/>
  <c r="F32" i="1"/>
  <c r="E32" i="1"/>
  <c r="D32" i="1"/>
  <c r="R31" i="1"/>
  <c r="O31" i="1"/>
  <c r="L31" i="1"/>
  <c r="I31" i="1"/>
  <c r="F31" i="1"/>
  <c r="E31" i="1"/>
  <c r="D31" i="1"/>
  <c r="R30" i="1"/>
  <c r="O30" i="1"/>
  <c r="L30" i="1"/>
  <c r="I30" i="1"/>
  <c r="F30" i="1"/>
  <c r="E30" i="1"/>
  <c r="D30" i="1"/>
  <c r="O29" i="1"/>
  <c r="L29" i="1"/>
  <c r="E29" i="1"/>
  <c r="D29" i="1"/>
  <c r="Q28" i="1"/>
  <c r="P28" i="1"/>
  <c r="N28" i="1"/>
  <c r="M28" i="1"/>
  <c r="K28" i="1"/>
  <c r="J28" i="1"/>
  <c r="R26" i="1"/>
  <c r="O26" i="1"/>
  <c r="L26" i="1"/>
  <c r="I26" i="1"/>
  <c r="F26" i="1"/>
  <c r="E26" i="1"/>
  <c r="D26" i="1"/>
  <c r="R25" i="1"/>
  <c r="O25" i="1"/>
  <c r="L25" i="1"/>
  <c r="I25" i="1"/>
  <c r="F25" i="1"/>
  <c r="E25" i="1"/>
  <c r="D25" i="1"/>
  <c r="R24" i="1"/>
  <c r="O24" i="1"/>
  <c r="L24" i="1"/>
  <c r="I24" i="1"/>
  <c r="F24" i="1"/>
  <c r="E24" i="1"/>
  <c r="D24" i="1"/>
  <c r="Q23" i="1"/>
  <c r="P23" i="1"/>
  <c r="N23" i="1"/>
  <c r="M23" i="1"/>
  <c r="K23" i="1"/>
  <c r="J23" i="1"/>
  <c r="R21" i="1"/>
  <c r="O21" i="1"/>
  <c r="L21" i="1"/>
  <c r="I21" i="1"/>
  <c r="F21" i="1"/>
  <c r="E21" i="1"/>
  <c r="D21" i="1"/>
  <c r="R20" i="1"/>
  <c r="O20" i="1"/>
  <c r="L20" i="1"/>
  <c r="I20" i="1"/>
  <c r="F20" i="1"/>
  <c r="E20" i="1"/>
  <c r="D20" i="1"/>
  <c r="R19" i="1"/>
  <c r="O19" i="1"/>
  <c r="L19" i="1"/>
  <c r="I19" i="1"/>
  <c r="F19" i="1"/>
  <c r="E19" i="1"/>
  <c r="D19" i="1"/>
  <c r="R18" i="1"/>
  <c r="O18" i="1"/>
  <c r="L18" i="1"/>
  <c r="I18" i="1"/>
  <c r="F18" i="1"/>
  <c r="E18" i="1"/>
  <c r="D18" i="1"/>
  <c r="R17" i="1"/>
  <c r="O17" i="1"/>
  <c r="L17" i="1"/>
  <c r="I17" i="1"/>
  <c r="F17" i="1"/>
  <c r="E17" i="1"/>
  <c r="D17" i="1"/>
  <c r="Q16" i="1"/>
  <c r="P16" i="1"/>
  <c r="N16" i="1"/>
  <c r="M16" i="1"/>
  <c r="K16" i="1"/>
  <c r="J16" i="1"/>
  <c r="R14" i="1"/>
  <c r="R13" i="1" s="1"/>
  <c r="O14" i="1"/>
  <c r="L14" i="1"/>
  <c r="I14" i="1"/>
  <c r="F14" i="1"/>
  <c r="F13" i="1" s="1"/>
  <c r="E14" i="1"/>
  <c r="D14" i="1"/>
  <c r="D13" i="1" s="1"/>
  <c r="Q13" i="1"/>
  <c r="P13" i="1"/>
  <c r="L13" i="1"/>
  <c r="K13" i="1"/>
  <c r="J13" i="1"/>
  <c r="R11" i="1"/>
  <c r="O11" i="1"/>
  <c r="L11" i="1"/>
  <c r="I11" i="1"/>
  <c r="F11" i="1"/>
  <c r="E11" i="1"/>
  <c r="D11" i="1"/>
  <c r="C11" i="1" s="1"/>
  <c r="R10" i="1"/>
  <c r="O10" i="1"/>
  <c r="L10" i="1"/>
  <c r="I10" i="1"/>
  <c r="F10" i="1"/>
  <c r="E10" i="1"/>
  <c r="D10" i="1"/>
  <c r="T9" i="1"/>
  <c r="S9" i="1"/>
  <c r="Q9" i="1"/>
  <c r="P9" i="1"/>
  <c r="N9" i="1"/>
  <c r="M9" i="1"/>
  <c r="K9" i="1"/>
  <c r="J9" i="1"/>
  <c r="H9" i="1"/>
  <c r="H7" i="1" s="1"/>
  <c r="G9" i="1"/>
  <c r="G7" i="1"/>
  <c r="O26" i="13"/>
  <c r="O24" i="13" s="1"/>
  <c r="L26" i="13"/>
  <c r="D26" i="13"/>
  <c r="O25" i="13"/>
  <c r="L25" i="13"/>
  <c r="H25" i="13"/>
  <c r="D25" i="13"/>
  <c r="T24" i="13"/>
  <c r="S24" i="13"/>
  <c r="R24" i="13" s="1"/>
  <c r="Q24" i="13"/>
  <c r="P24" i="13"/>
  <c r="N24" i="13"/>
  <c r="M24" i="13"/>
  <c r="K24" i="13"/>
  <c r="J24" i="13"/>
  <c r="I24" i="13"/>
  <c r="G24" i="13"/>
  <c r="F24" i="13"/>
  <c r="E24" i="13"/>
  <c r="R23" i="13"/>
  <c r="O23" i="13"/>
  <c r="L23" i="13"/>
  <c r="H23" i="13"/>
  <c r="D23" i="13"/>
  <c r="R22" i="13"/>
  <c r="R21" i="13" s="1"/>
  <c r="O22" i="13"/>
  <c r="O21" i="13" s="1"/>
  <c r="L22" i="13"/>
  <c r="H22" i="13"/>
  <c r="D22" i="13"/>
  <c r="T21" i="13"/>
  <c r="S21" i="13"/>
  <c r="Q21" i="13"/>
  <c r="P21" i="13"/>
  <c r="N21" i="13"/>
  <c r="M21" i="13"/>
  <c r="K21" i="13"/>
  <c r="J21" i="13"/>
  <c r="I21" i="13"/>
  <c r="G21" i="13"/>
  <c r="F21" i="13"/>
  <c r="E21" i="13"/>
  <c r="Q11" i="13"/>
  <c r="P11" i="13" s="1"/>
  <c r="E11" i="13"/>
  <c r="Q10" i="13"/>
  <c r="P10" i="13"/>
  <c r="E10" i="13"/>
  <c r="X9" i="13"/>
  <c r="W9" i="13"/>
  <c r="V9" i="13"/>
  <c r="U9" i="13"/>
  <c r="T9" i="13"/>
  <c r="S9" i="13"/>
  <c r="R9" i="13"/>
  <c r="O9" i="13"/>
  <c r="N9" i="13"/>
  <c r="M9" i="13"/>
  <c r="L9" i="13"/>
  <c r="K9" i="13"/>
  <c r="J9" i="13"/>
  <c r="I9" i="13"/>
  <c r="H9" i="13"/>
  <c r="G9" i="13"/>
  <c r="F9" i="13"/>
  <c r="D9" i="13"/>
  <c r="U8" i="13"/>
  <c r="Q8" i="13"/>
  <c r="L8" i="13"/>
  <c r="E8" i="13"/>
  <c r="U7" i="13"/>
  <c r="Q7" i="13"/>
  <c r="P7" i="13" s="1"/>
  <c r="C7" i="13" s="1"/>
  <c r="L7" i="13"/>
  <c r="L6" i="13" s="1"/>
  <c r="E7" i="13"/>
  <c r="X6" i="13"/>
  <c r="W6" i="13"/>
  <c r="V6" i="13"/>
  <c r="T6" i="13"/>
  <c r="S6" i="13"/>
  <c r="R6" i="13"/>
  <c r="O6" i="13"/>
  <c r="N6" i="13"/>
  <c r="M6" i="13"/>
  <c r="K6" i="13"/>
  <c r="J6" i="13"/>
  <c r="I6" i="13"/>
  <c r="H6" i="13"/>
  <c r="G6" i="13"/>
  <c r="F6" i="13"/>
  <c r="D6" i="13"/>
  <c r="Q63" i="11"/>
  <c r="N63" i="11"/>
  <c r="K63" i="11"/>
  <c r="H63" i="11"/>
  <c r="E63" i="11"/>
  <c r="B63" i="11"/>
  <c r="Q62" i="11"/>
  <c r="N62" i="11"/>
  <c r="K62" i="11"/>
  <c r="H62" i="11"/>
  <c r="E62" i="11"/>
  <c r="B62" i="11"/>
  <c r="Q61" i="11"/>
  <c r="N61" i="11"/>
  <c r="K61" i="11"/>
  <c r="H61" i="11"/>
  <c r="E61" i="11"/>
  <c r="B61" i="11"/>
  <c r="Q60" i="11"/>
  <c r="N60" i="11"/>
  <c r="K60" i="11"/>
  <c r="H60" i="11"/>
  <c r="E60" i="11"/>
  <c r="B60" i="11"/>
  <c r="Q59" i="11"/>
  <c r="N59" i="11"/>
  <c r="K59" i="11"/>
  <c r="H59" i="11"/>
  <c r="E59" i="11"/>
  <c r="B59" i="11"/>
  <c r="Q58" i="11"/>
  <c r="N58" i="11"/>
  <c r="K58" i="11"/>
  <c r="H58" i="11"/>
  <c r="E58" i="11"/>
  <c r="B58" i="11"/>
  <c r="Q57" i="11"/>
  <c r="N57" i="11"/>
  <c r="K57" i="11"/>
  <c r="H57" i="11"/>
  <c r="E57" i="11"/>
  <c r="B57" i="11"/>
  <c r="Q56" i="11"/>
  <c r="N56" i="11"/>
  <c r="K56" i="11"/>
  <c r="H56" i="11"/>
  <c r="E56" i="11"/>
  <c r="B56" i="11"/>
  <c r="Q55" i="11"/>
  <c r="N55" i="11"/>
  <c r="K55" i="11"/>
  <c r="H55" i="11"/>
  <c r="E55" i="11"/>
  <c r="B55" i="11"/>
  <c r="Q54" i="11"/>
  <c r="N54" i="11"/>
  <c r="K54" i="11"/>
  <c r="H54" i="11"/>
  <c r="E54" i="11"/>
  <c r="B54" i="11"/>
  <c r="Q53" i="11"/>
  <c r="N53" i="11"/>
  <c r="K53" i="11"/>
  <c r="H53" i="11"/>
  <c r="E53" i="11"/>
  <c r="B53" i="11"/>
  <c r="Q52" i="11"/>
  <c r="N52" i="11"/>
  <c r="K52" i="11"/>
  <c r="H52" i="11"/>
  <c r="E52" i="11"/>
  <c r="B52" i="11"/>
  <c r="Q51" i="11"/>
  <c r="N51" i="11"/>
  <c r="K51" i="11"/>
  <c r="H51" i="11"/>
  <c r="E51" i="11"/>
  <c r="B51" i="11"/>
  <c r="Q50" i="11"/>
  <c r="N50" i="11"/>
  <c r="K50" i="11"/>
  <c r="H50" i="11"/>
  <c r="E50" i="11"/>
  <c r="B50" i="11"/>
  <c r="Q49" i="11"/>
  <c r="N49" i="11"/>
  <c r="K49" i="11"/>
  <c r="H49" i="11"/>
  <c r="E49" i="11"/>
  <c r="B49" i="11"/>
  <c r="Q48" i="11"/>
  <c r="N48" i="11"/>
  <c r="K48" i="11"/>
  <c r="H48" i="11"/>
  <c r="E48" i="11"/>
  <c r="B48" i="11"/>
  <c r="Q47" i="11"/>
  <c r="N47" i="11"/>
  <c r="K47" i="11"/>
  <c r="H47" i="11"/>
  <c r="E47" i="11"/>
  <c r="B47" i="11"/>
  <c r="Q46" i="11"/>
  <c r="N46" i="11"/>
  <c r="K46" i="11"/>
  <c r="H46" i="11"/>
  <c r="E46" i="11"/>
  <c r="B46" i="11"/>
  <c r="Q45" i="11"/>
  <c r="N45" i="11"/>
  <c r="K45" i="11"/>
  <c r="H45" i="11"/>
  <c r="E45" i="11"/>
  <c r="B45" i="11"/>
  <c r="Q44" i="11"/>
  <c r="N44" i="11"/>
  <c r="K44" i="11"/>
  <c r="H44" i="11"/>
  <c r="E44" i="11"/>
  <c r="B44" i="11"/>
  <c r="Q43" i="11"/>
  <c r="N43" i="11"/>
  <c r="K43" i="11"/>
  <c r="H43" i="11"/>
  <c r="E43" i="11"/>
  <c r="B43" i="11"/>
  <c r="Q42" i="11"/>
  <c r="N42" i="11"/>
  <c r="K42" i="11"/>
  <c r="H42" i="11"/>
  <c r="E42" i="11"/>
  <c r="B42" i="11"/>
  <c r="Q41" i="11"/>
  <c r="N41" i="11"/>
  <c r="K41" i="11"/>
  <c r="H41" i="11"/>
  <c r="E41" i="11"/>
  <c r="E37" i="11" s="1"/>
  <c r="B41" i="11"/>
  <c r="Q40" i="11"/>
  <c r="N40" i="11"/>
  <c r="K40" i="11"/>
  <c r="H40" i="11"/>
  <c r="E40" i="11"/>
  <c r="B40" i="11"/>
  <c r="Q38" i="11"/>
  <c r="N38" i="11"/>
  <c r="K38" i="11"/>
  <c r="H38" i="11"/>
  <c r="E38" i="11"/>
  <c r="B38" i="11"/>
  <c r="S37" i="11"/>
  <c r="R37" i="11"/>
  <c r="Q37" i="11"/>
  <c r="P37" i="11"/>
  <c r="O37" i="11"/>
  <c r="M37" i="11"/>
  <c r="L37" i="11"/>
  <c r="K37" i="11"/>
  <c r="J37" i="11"/>
  <c r="I37" i="11"/>
  <c r="G37" i="11"/>
  <c r="F37" i="11"/>
  <c r="D37" i="11"/>
  <c r="C37" i="11"/>
  <c r="B37" i="11"/>
  <c r="Q32" i="11"/>
  <c r="N32" i="11"/>
  <c r="K32" i="11"/>
  <c r="H32" i="11"/>
  <c r="E32" i="11"/>
  <c r="D32" i="11"/>
  <c r="C32" i="11"/>
  <c r="Q31" i="11"/>
  <c r="N31" i="11"/>
  <c r="K31" i="11"/>
  <c r="H31" i="11"/>
  <c r="E31" i="11"/>
  <c r="D31" i="11"/>
  <c r="C31" i="11"/>
  <c r="Q30" i="11"/>
  <c r="N30" i="11"/>
  <c r="K30" i="11"/>
  <c r="H30" i="11"/>
  <c r="E30" i="11"/>
  <c r="D30" i="11"/>
  <c r="C30" i="11"/>
  <c r="Q29" i="11"/>
  <c r="N29" i="11"/>
  <c r="K29" i="11"/>
  <c r="H29" i="11"/>
  <c r="E29" i="11"/>
  <c r="D29" i="11"/>
  <c r="C29" i="11"/>
  <c r="Q28" i="11"/>
  <c r="N28" i="11"/>
  <c r="K28" i="11"/>
  <c r="H28" i="11"/>
  <c r="E28" i="11"/>
  <c r="D28" i="11"/>
  <c r="C28" i="11"/>
  <c r="Q27" i="11"/>
  <c r="N27" i="11"/>
  <c r="K27" i="11"/>
  <c r="H27" i="11"/>
  <c r="E27" i="11"/>
  <c r="D27" i="11"/>
  <c r="C27" i="11"/>
  <c r="Q26" i="11"/>
  <c r="N26" i="11"/>
  <c r="K26" i="11"/>
  <c r="H26" i="11"/>
  <c r="E26" i="11"/>
  <c r="D26" i="11"/>
  <c r="C26" i="11"/>
  <c r="Q25" i="11"/>
  <c r="N25" i="11"/>
  <c r="K25" i="11"/>
  <c r="H25" i="11"/>
  <c r="E25" i="11"/>
  <c r="D25" i="11"/>
  <c r="C25" i="11"/>
  <c r="Q24" i="11"/>
  <c r="N24" i="11"/>
  <c r="K24" i="11"/>
  <c r="H24" i="11"/>
  <c r="E24" i="11"/>
  <c r="D24" i="11"/>
  <c r="C24" i="11"/>
  <c r="Q23" i="11"/>
  <c r="N23" i="11"/>
  <c r="K23" i="11"/>
  <c r="H23" i="11"/>
  <c r="E23" i="11"/>
  <c r="D23" i="11"/>
  <c r="C23" i="11"/>
  <c r="Q22" i="11"/>
  <c r="N22" i="11"/>
  <c r="K22" i="11"/>
  <c r="H22" i="11"/>
  <c r="E22" i="11"/>
  <c r="D22" i="11"/>
  <c r="C22" i="11"/>
  <c r="Q21" i="11"/>
  <c r="N21" i="11"/>
  <c r="K21" i="11"/>
  <c r="H21" i="11"/>
  <c r="E21" i="11"/>
  <c r="D21" i="11"/>
  <c r="C21" i="11"/>
  <c r="Q20" i="11"/>
  <c r="N20" i="11"/>
  <c r="K20" i="11"/>
  <c r="H20" i="11"/>
  <c r="E20" i="11"/>
  <c r="D20" i="11"/>
  <c r="C20" i="11"/>
  <c r="Q19" i="11"/>
  <c r="N19" i="11"/>
  <c r="K19" i="11"/>
  <c r="H19" i="11"/>
  <c r="E19" i="11"/>
  <c r="D19" i="11"/>
  <c r="C19" i="11"/>
  <c r="Q18" i="11"/>
  <c r="N18" i="11"/>
  <c r="K18" i="11"/>
  <c r="H18" i="11"/>
  <c r="E18" i="11"/>
  <c r="D18" i="11"/>
  <c r="C18" i="11"/>
  <c r="Q17" i="11"/>
  <c r="N17" i="11"/>
  <c r="K17" i="11"/>
  <c r="H17" i="11"/>
  <c r="E17" i="11"/>
  <c r="D17" i="11"/>
  <c r="C17" i="11"/>
  <c r="Q16" i="11"/>
  <c r="N16" i="11"/>
  <c r="K16" i="11"/>
  <c r="H16" i="11"/>
  <c r="E16" i="11"/>
  <c r="D16" i="11"/>
  <c r="C16" i="11"/>
  <c r="Q15" i="11"/>
  <c r="N15" i="11"/>
  <c r="K15" i="11"/>
  <c r="H15" i="11"/>
  <c r="E15" i="11"/>
  <c r="D15" i="11"/>
  <c r="C15" i="11"/>
  <c r="Q14" i="11"/>
  <c r="N14" i="11"/>
  <c r="K14" i="11"/>
  <c r="H14" i="11"/>
  <c r="E14" i="11"/>
  <c r="D14" i="11"/>
  <c r="C14" i="11"/>
  <c r="Q13" i="11"/>
  <c r="N13" i="11"/>
  <c r="K13" i="11"/>
  <c r="H13" i="11"/>
  <c r="E13" i="11"/>
  <c r="D13" i="11"/>
  <c r="C13" i="11"/>
  <c r="Q12" i="11"/>
  <c r="N12" i="11"/>
  <c r="K12" i="11"/>
  <c r="H12" i="11"/>
  <c r="E12" i="11"/>
  <c r="D12" i="11"/>
  <c r="C12" i="11"/>
  <c r="Q11" i="11"/>
  <c r="Q6" i="11" s="1"/>
  <c r="N11" i="11"/>
  <c r="K11" i="11"/>
  <c r="H11" i="11"/>
  <c r="E11" i="11"/>
  <c r="D11" i="11"/>
  <c r="C11" i="11"/>
  <c r="Q10" i="11"/>
  <c r="N10" i="11"/>
  <c r="N6" i="11" s="1"/>
  <c r="K10" i="11"/>
  <c r="H10" i="11"/>
  <c r="E10" i="11"/>
  <c r="E6" i="11" s="1"/>
  <c r="D10" i="11"/>
  <c r="C10" i="11"/>
  <c r="Q9" i="11"/>
  <c r="N9" i="11"/>
  <c r="K9" i="11"/>
  <c r="K6" i="11" s="1"/>
  <c r="H9" i="11"/>
  <c r="E9" i="11"/>
  <c r="D9" i="11"/>
  <c r="C9" i="11"/>
  <c r="Q7" i="11"/>
  <c r="N7" i="11"/>
  <c r="K7" i="11"/>
  <c r="H7" i="11"/>
  <c r="E7" i="11"/>
  <c r="D7" i="11"/>
  <c r="C7" i="11"/>
  <c r="S6" i="11"/>
  <c r="R6" i="11"/>
  <c r="P6" i="11"/>
  <c r="O6" i="11"/>
  <c r="M6" i="11"/>
  <c r="L6" i="11"/>
  <c r="J6" i="11"/>
  <c r="I6" i="11"/>
  <c r="G6" i="11"/>
  <c r="F6" i="11"/>
  <c r="N32" i="10"/>
  <c r="K32" i="10"/>
  <c r="H32" i="10"/>
  <c r="E32" i="10"/>
  <c r="B32" i="10"/>
  <c r="N31" i="10"/>
  <c r="K31" i="10"/>
  <c r="H31" i="10"/>
  <c r="E31" i="10"/>
  <c r="B31" i="10"/>
  <c r="N30" i="10"/>
  <c r="K30" i="10"/>
  <c r="H30" i="10"/>
  <c r="E30" i="10"/>
  <c r="B30" i="10"/>
  <c r="N29" i="10"/>
  <c r="K29" i="10"/>
  <c r="H29" i="10"/>
  <c r="E29" i="10"/>
  <c r="B29" i="10"/>
  <c r="N28" i="10"/>
  <c r="K28" i="10"/>
  <c r="H28" i="10"/>
  <c r="E28" i="10"/>
  <c r="B28" i="10"/>
  <c r="N27" i="10"/>
  <c r="K27" i="10"/>
  <c r="H27" i="10"/>
  <c r="E27" i="10"/>
  <c r="B27" i="10"/>
  <c r="N26" i="10"/>
  <c r="K26" i="10"/>
  <c r="H26" i="10"/>
  <c r="E26" i="10"/>
  <c r="B26" i="10"/>
  <c r="N25" i="10"/>
  <c r="K25" i="10"/>
  <c r="H25" i="10"/>
  <c r="E25" i="10"/>
  <c r="B25" i="10"/>
  <c r="N24" i="10"/>
  <c r="K24" i="10"/>
  <c r="H24" i="10"/>
  <c r="E24" i="10"/>
  <c r="B24" i="10"/>
  <c r="N23" i="10"/>
  <c r="K23" i="10"/>
  <c r="H23" i="10"/>
  <c r="E23" i="10"/>
  <c r="B23" i="10"/>
  <c r="N22" i="10"/>
  <c r="K22" i="10"/>
  <c r="H22" i="10"/>
  <c r="E22" i="10"/>
  <c r="B22" i="10"/>
  <c r="N21" i="10"/>
  <c r="K21" i="10"/>
  <c r="H21" i="10"/>
  <c r="E21" i="10"/>
  <c r="B21" i="10"/>
  <c r="N20" i="10"/>
  <c r="K20" i="10"/>
  <c r="H20" i="10"/>
  <c r="E20" i="10"/>
  <c r="B20" i="10"/>
  <c r="N19" i="10"/>
  <c r="K19" i="10"/>
  <c r="H19" i="10"/>
  <c r="E19" i="10"/>
  <c r="B19" i="10"/>
  <c r="N18" i="10"/>
  <c r="K18" i="10"/>
  <c r="H18" i="10"/>
  <c r="E18" i="10"/>
  <c r="B18" i="10"/>
  <c r="N17" i="10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N9" i="10"/>
  <c r="K9" i="10"/>
  <c r="H9" i="10"/>
  <c r="E9" i="10"/>
  <c r="B9" i="10"/>
  <c r="P7" i="10"/>
  <c r="O7" i="10"/>
  <c r="M7" i="10"/>
  <c r="L7" i="10"/>
  <c r="K7" i="10" s="1"/>
  <c r="J7" i="10"/>
  <c r="I7" i="10"/>
  <c r="G7" i="10"/>
  <c r="F7" i="10"/>
  <c r="E7" i="10"/>
  <c r="D7" i="10"/>
  <c r="C7" i="10"/>
  <c r="Q33" i="9"/>
  <c r="N33" i="9"/>
  <c r="K33" i="9"/>
  <c r="H33" i="9"/>
  <c r="G33" i="9"/>
  <c r="D33" i="9" s="1"/>
  <c r="F33" i="9"/>
  <c r="E33" i="9" s="1"/>
  <c r="C33" i="9"/>
  <c r="Q32" i="9"/>
  <c r="N32" i="9"/>
  <c r="K32" i="9"/>
  <c r="H32" i="9"/>
  <c r="G32" i="9"/>
  <c r="D32" i="9" s="1"/>
  <c r="F32" i="9"/>
  <c r="Q31" i="9"/>
  <c r="N31" i="9"/>
  <c r="K31" i="9"/>
  <c r="H31" i="9"/>
  <c r="G31" i="9"/>
  <c r="D31" i="9" s="1"/>
  <c r="F31" i="9"/>
  <c r="C31" i="9" s="1"/>
  <c r="Q30" i="9"/>
  <c r="N30" i="9"/>
  <c r="K30" i="9"/>
  <c r="H30" i="9"/>
  <c r="G30" i="9"/>
  <c r="D30" i="9" s="1"/>
  <c r="F30" i="9"/>
  <c r="Q29" i="9"/>
  <c r="N29" i="9"/>
  <c r="K29" i="9"/>
  <c r="H29" i="9"/>
  <c r="G29" i="9"/>
  <c r="D29" i="9" s="1"/>
  <c r="F29" i="9"/>
  <c r="Q28" i="9"/>
  <c r="N28" i="9"/>
  <c r="K28" i="9"/>
  <c r="H28" i="9"/>
  <c r="G28" i="9"/>
  <c r="D28" i="9" s="1"/>
  <c r="F28" i="9"/>
  <c r="Q27" i="9"/>
  <c r="N27" i="9"/>
  <c r="K27" i="9"/>
  <c r="H27" i="9"/>
  <c r="G27" i="9"/>
  <c r="D27" i="9" s="1"/>
  <c r="F27" i="9"/>
  <c r="Q26" i="9"/>
  <c r="N26" i="9"/>
  <c r="K26" i="9"/>
  <c r="H26" i="9"/>
  <c r="G26" i="9"/>
  <c r="D26" i="9" s="1"/>
  <c r="F26" i="9"/>
  <c r="E26" i="9" s="1"/>
  <c r="Q25" i="9"/>
  <c r="N25" i="9"/>
  <c r="K25" i="9"/>
  <c r="H25" i="9"/>
  <c r="G25" i="9"/>
  <c r="D25" i="9" s="1"/>
  <c r="F25" i="9"/>
  <c r="C25" i="9" s="1"/>
  <c r="Q24" i="9"/>
  <c r="N24" i="9"/>
  <c r="K24" i="9"/>
  <c r="H24" i="9"/>
  <c r="G24" i="9"/>
  <c r="D24" i="9" s="1"/>
  <c r="F24" i="9"/>
  <c r="Q23" i="9"/>
  <c r="N23" i="9"/>
  <c r="K23" i="9"/>
  <c r="H23" i="9"/>
  <c r="G23" i="9"/>
  <c r="D23" i="9" s="1"/>
  <c r="F23" i="9"/>
  <c r="C23" i="9" s="1"/>
  <c r="Q22" i="9"/>
  <c r="N22" i="9"/>
  <c r="K22" i="9"/>
  <c r="H22" i="9"/>
  <c r="G22" i="9"/>
  <c r="D22" i="9" s="1"/>
  <c r="F22" i="9"/>
  <c r="Q21" i="9"/>
  <c r="N21" i="9"/>
  <c r="K21" i="9"/>
  <c r="H21" i="9"/>
  <c r="G21" i="9"/>
  <c r="D21" i="9" s="1"/>
  <c r="F21" i="9"/>
  <c r="Q20" i="9"/>
  <c r="N20" i="9"/>
  <c r="K20" i="9"/>
  <c r="H20" i="9"/>
  <c r="G20" i="9"/>
  <c r="F20" i="9"/>
  <c r="D20" i="9"/>
  <c r="Q19" i="9"/>
  <c r="N19" i="9"/>
  <c r="K19" i="9"/>
  <c r="H19" i="9"/>
  <c r="G19" i="9"/>
  <c r="D19" i="9" s="1"/>
  <c r="F19" i="9"/>
  <c r="C19" i="9"/>
  <c r="Q18" i="9"/>
  <c r="N18" i="9"/>
  <c r="K18" i="9"/>
  <c r="H18" i="9"/>
  <c r="G18" i="9"/>
  <c r="D18" i="9" s="1"/>
  <c r="F18" i="9"/>
  <c r="Q17" i="9"/>
  <c r="N17" i="9"/>
  <c r="K17" i="9"/>
  <c r="H17" i="9"/>
  <c r="G17" i="9"/>
  <c r="D17" i="9" s="1"/>
  <c r="F17" i="9"/>
  <c r="C17" i="9"/>
  <c r="Q16" i="9"/>
  <c r="N16" i="9"/>
  <c r="K16" i="9"/>
  <c r="H16" i="9"/>
  <c r="G16" i="9"/>
  <c r="D16" i="9" s="1"/>
  <c r="F16" i="9"/>
  <c r="Q15" i="9"/>
  <c r="N15" i="9"/>
  <c r="K15" i="9"/>
  <c r="H15" i="9"/>
  <c r="G15" i="9"/>
  <c r="D15" i="9" s="1"/>
  <c r="F15" i="9"/>
  <c r="C15" i="9" s="1"/>
  <c r="B15" i="9" s="1"/>
  <c r="Q14" i="9"/>
  <c r="N14" i="9"/>
  <c r="K14" i="9"/>
  <c r="H14" i="9"/>
  <c r="G14" i="9"/>
  <c r="D14" i="9" s="1"/>
  <c r="F14" i="9"/>
  <c r="Q13" i="9"/>
  <c r="N13" i="9"/>
  <c r="K13" i="9"/>
  <c r="H13" i="9"/>
  <c r="G13" i="9"/>
  <c r="D13" i="9" s="1"/>
  <c r="F13" i="9"/>
  <c r="C13" i="9" s="1"/>
  <c r="Q12" i="9"/>
  <c r="N12" i="9"/>
  <c r="K12" i="9"/>
  <c r="H12" i="9"/>
  <c r="G12" i="9"/>
  <c r="D12" i="9" s="1"/>
  <c r="F12" i="9"/>
  <c r="Q11" i="9"/>
  <c r="N11" i="9"/>
  <c r="K11" i="9"/>
  <c r="H11" i="9"/>
  <c r="H7" i="9" s="1"/>
  <c r="G11" i="9"/>
  <c r="D11" i="9" s="1"/>
  <c r="F11" i="9"/>
  <c r="C11" i="9" s="1"/>
  <c r="Q10" i="9"/>
  <c r="Q7" i="9" s="1"/>
  <c r="N10" i="9"/>
  <c r="N7" i="9" s="1"/>
  <c r="K10" i="9"/>
  <c r="H10" i="9"/>
  <c r="G10" i="9"/>
  <c r="D10" i="9" s="1"/>
  <c r="F10" i="9"/>
  <c r="Q8" i="9"/>
  <c r="N8" i="9"/>
  <c r="K8" i="9"/>
  <c r="H8" i="9"/>
  <c r="G8" i="9"/>
  <c r="D8" i="9" s="1"/>
  <c r="F8" i="9"/>
  <c r="C8" i="9" s="1"/>
  <c r="S7" i="9"/>
  <c r="R7" i="9"/>
  <c r="P7" i="9"/>
  <c r="O7" i="9"/>
  <c r="M7" i="9"/>
  <c r="L7" i="9"/>
  <c r="J7" i="9"/>
  <c r="I7" i="9"/>
  <c r="U33" i="34"/>
  <c r="R33" i="34"/>
  <c r="O33" i="34"/>
  <c r="L33" i="34"/>
  <c r="I33" i="34"/>
  <c r="H33" i="34"/>
  <c r="G33" i="34"/>
  <c r="F33" i="34" s="1"/>
  <c r="E33" i="34"/>
  <c r="U32" i="34"/>
  <c r="R32" i="34"/>
  <c r="O32" i="34"/>
  <c r="L32" i="34"/>
  <c r="I32" i="34"/>
  <c r="H32" i="34"/>
  <c r="G32" i="34"/>
  <c r="E32" i="34"/>
  <c r="U31" i="34"/>
  <c r="R31" i="34"/>
  <c r="O31" i="34"/>
  <c r="L31" i="34"/>
  <c r="I31" i="34"/>
  <c r="H31" i="34"/>
  <c r="G31" i="34"/>
  <c r="F31" i="34" s="1"/>
  <c r="E31" i="34"/>
  <c r="U30" i="34"/>
  <c r="R30" i="34"/>
  <c r="O30" i="34"/>
  <c r="L30" i="34"/>
  <c r="I30" i="34"/>
  <c r="H30" i="34"/>
  <c r="G30" i="34"/>
  <c r="F30" i="34" s="1"/>
  <c r="E30" i="34"/>
  <c r="U29" i="34"/>
  <c r="R29" i="34"/>
  <c r="O29" i="34"/>
  <c r="L29" i="34"/>
  <c r="I29" i="34"/>
  <c r="H29" i="34"/>
  <c r="G29" i="34"/>
  <c r="E29" i="34"/>
  <c r="U28" i="34"/>
  <c r="R28" i="34"/>
  <c r="O28" i="34"/>
  <c r="L28" i="34"/>
  <c r="I28" i="34"/>
  <c r="H28" i="34"/>
  <c r="F28" i="34" s="1"/>
  <c r="E28" i="34"/>
  <c r="U27" i="34"/>
  <c r="R27" i="34"/>
  <c r="O27" i="34"/>
  <c r="L27" i="34"/>
  <c r="I27" i="34"/>
  <c r="H27" i="34"/>
  <c r="G27" i="34"/>
  <c r="E27" i="34"/>
  <c r="U26" i="34"/>
  <c r="R26" i="34"/>
  <c r="O26" i="34"/>
  <c r="L26" i="34"/>
  <c r="I26" i="34"/>
  <c r="H26" i="34"/>
  <c r="G26" i="34"/>
  <c r="E26" i="34"/>
  <c r="U25" i="34"/>
  <c r="R25" i="34"/>
  <c r="O25" i="34"/>
  <c r="L25" i="34"/>
  <c r="I25" i="34"/>
  <c r="H25" i="34"/>
  <c r="G25" i="34"/>
  <c r="E25" i="34"/>
  <c r="U24" i="34"/>
  <c r="R24" i="34"/>
  <c r="O24" i="34"/>
  <c r="L24" i="34"/>
  <c r="I24" i="34"/>
  <c r="H24" i="34"/>
  <c r="G24" i="34"/>
  <c r="E24" i="34"/>
  <c r="U23" i="34"/>
  <c r="R23" i="34"/>
  <c r="O23" i="34"/>
  <c r="L23" i="34"/>
  <c r="I23" i="34"/>
  <c r="H23" i="34"/>
  <c r="G23" i="34"/>
  <c r="E23" i="34"/>
  <c r="U22" i="34"/>
  <c r="R22" i="34"/>
  <c r="O22" i="34"/>
  <c r="L22" i="34"/>
  <c r="I22" i="34"/>
  <c r="H22" i="34"/>
  <c r="G22" i="34"/>
  <c r="E22" i="34"/>
  <c r="U21" i="34"/>
  <c r="R21" i="34"/>
  <c r="O21" i="34"/>
  <c r="L21" i="34"/>
  <c r="I21" i="34"/>
  <c r="H21" i="34"/>
  <c r="G21" i="34"/>
  <c r="E21" i="34"/>
  <c r="U20" i="34"/>
  <c r="R20" i="34"/>
  <c r="O20" i="34"/>
  <c r="L20" i="34"/>
  <c r="I20" i="34"/>
  <c r="H20" i="34"/>
  <c r="G20" i="34"/>
  <c r="E20" i="34"/>
  <c r="U19" i="34"/>
  <c r="R19" i="34"/>
  <c r="O19" i="34"/>
  <c r="L19" i="34"/>
  <c r="I19" i="34"/>
  <c r="H19" i="34"/>
  <c r="G19" i="34"/>
  <c r="E19" i="34"/>
  <c r="U18" i="34"/>
  <c r="R18" i="34"/>
  <c r="O18" i="34"/>
  <c r="L18" i="34"/>
  <c r="I18" i="34"/>
  <c r="H18" i="34"/>
  <c r="G18" i="34"/>
  <c r="E18" i="34"/>
  <c r="U17" i="34"/>
  <c r="R17" i="34"/>
  <c r="O17" i="34"/>
  <c r="L17" i="34"/>
  <c r="I17" i="34"/>
  <c r="H17" i="34"/>
  <c r="G17" i="34"/>
  <c r="E17" i="34"/>
  <c r="U16" i="34"/>
  <c r="R16" i="34"/>
  <c r="O16" i="34"/>
  <c r="L16" i="34"/>
  <c r="I16" i="34"/>
  <c r="H16" i="34"/>
  <c r="G16" i="34"/>
  <c r="E16" i="34"/>
  <c r="U15" i="34"/>
  <c r="R15" i="34"/>
  <c r="O15" i="34"/>
  <c r="L15" i="34"/>
  <c r="I15" i="34"/>
  <c r="H15" i="34"/>
  <c r="G15" i="34"/>
  <c r="E15" i="34"/>
  <c r="U14" i="34"/>
  <c r="R14" i="34"/>
  <c r="O14" i="34"/>
  <c r="L14" i="34"/>
  <c r="I14" i="34"/>
  <c r="H14" i="34"/>
  <c r="G14" i="34"/>
  <c r="E14" i="34"/>
  <c r="U13" i="34"/>
  <c r="R13" i="34"/>
  <c r="R7" i="34" s="1"/>
  <c r="O13" i="34"/>
  <c r="L13" i="34"/>
  <c r="I13" i="34"/>
  <c r="I7" i="34" s="1"/>
  <c r="H13" i="34"/>
  <c r="G13" i="34"/>
  <c r="F13" i="34"/>
  <c r="E13" i="34"/>
  <c r="U12" i="34"/>
  <c r="R12" i="34"/>
  <c r="O12" i="34"/>
  <c r="L12" i="34"/>
  <c r="I12" i="34"/>
  <c r="H12" i="34"/>
  <c r="G12" i="34"/>
  <c r="F12" i="34" s="1"/>
  <c r="E12" i="34"/>
  <c r="U11" i="34"/>
  <c r="R11" i="34"/>
  <c r="O11" i="34"/>
  <c r="L11" i="34"/>
  <c r="I11" i="34"/>
  <c r="H11" i="34"/>
  <c r="G11" i="34"/>
  <c r="E11" i="34"/>
  <c r="U10" i="34"/>
  <c r="U7" i="34" s="1"/>
  <c r="R10" i="34"/>
  <c r="O10" i="34"/>
  <c r="O7" i="34" s="1"/>
  <c r="L10" i="34"/>
  <c r="I10" i="34"/>
  <c r="H10" i="34"/>
  <c r="G10" i="34"/>
  <c r="F10" i="34" s="1"/>
  <c r="E10" i="34"/>
  <c r="W8" i="34"/>
  <c r="V8" i="34"/>
  <c r="U8" i="34"/>
  <c r="T8" i="34"/>
  <c r="S8" i="34"/>
  <c r="R8" i="34"/>
  <c r="O8" i="34"/>
  <c r="L8" i="34"/>
  <c r="I8" i="34"/>
  <c r="H8" i="34"/>
  <c r="G8" i="34"/>
  <c r="F8" i="34" s="1"/>
  <c r="E8" i="34"/>
  <c r="W7" i="34"/>
  <c r="V7" i="34"/>
  <c r="T7" i="34"/>
  <c r="S7" i="34"/>
  <c r="Q7" i="34"/>
  <c r="P7" i="34"/>
  <c r="N7" i="34"/>
  <c r="M7" i="34"/>
  <c r="K7" i="34"/>
  <c r="J7" i="34"/>
  <c r="D7" i="34"/>
  <c r="C7" i="34"/>
  <c r="B7" i="34"/>
  <c r="Z34" i="33"/>
  <c r="Y34" i="33"/>
  <c r="X34" i="33"/>
  <c r="W34" i="33" s="1"/>
  <c r="N34" i="33"/>
  <c r="M34" i="33"/>
  <c r="L34" i="33"/>
  <c r="K34" i="33" s="1"/>
  <c r="F34" i="33"/>
  <c r="Z33" i="33"/>
  <c r="Y33" i="33"/>
  <c r="X33" i="33"/>
  <c r="W33" i="33" s="1"/>
  <c r="N33" i="33"/>
  <c r="M33" i="33"/>
  <c r="J33" i="33" s="1"/>
  <c r="L33" i="33"/>
  <c r="F33" i="33"/>
  <c r="Z32" i="33"/>
  <c r="Y32" i="33"/>
  <c r="X32" i="33"/>
  <c r="N32" i="33"/>
  <c r="M32" i="33"/>
  <c r="L32" i="33"/>
  <c r="F32" i="33"/>
  <c r="Z31" i="33"/>
  <c r="Y31" i="33"/>
  <c r="J31" i="33" s="1"/>
  <c r="X31" i="33"/>
  <c r="N31" i="33"/>
  <c r="M31" i="33"/>
  <c r="L31" i="33"/>
  <c r="F31" i="33"/>
  <c r="Z30" i="33"/>
  <c r="Y30" i="33"/>
  <c r="X30" i="33"/>
  <c r="N30" i="33"/>
  <c r="M30" i="33"/>
  <c r="L30" i="33"/>
  <c r="F30" i="33"/>
  <c r="Z29" i="33"/>
  <c r="Y29" i="33"/>
  <c r="X29" i="33"/>
  <c r="W29" i="33" s="1"/>
  <c r="N29" i="33"/>
  <c r="M29" i="33"/>
  <c r="L29" i="33"/>
  <c r="F29" i="33"/>
  <c r="Z28" i="33"/>
  <c r="Y28" i="33"/>
  <c r="X28" i="33"/>
  <c r="N28" i="33"/>
  <c r="M28" i="33"/>
  <c r="L28" i="33"/>
  <c r="F28" i="33"/>
  <c r="Z27" i="33"/>
  <c r="Y27" i="33"/>
  <c r="X27" i="33"/>
  <c r="N27" i="33"/>
  <c r="M27" i="33"/>
  <c r="L27" i="33"/>
  <c r="F27" i="33"/>
  <c r="Z26" i="33"/>
  <c r="Y26" i="33"/>
  <c r="X26" i="33"/>
  <c r="N26" i="33"/>
  <c r="M26" i="33"/>
  <c r="L26" i="33"/>
  <c r="F26" i="33"/>
  <c r="Z25" i="33"/>
  <c r="Y25" i="33"/>
  <c r="X25" i="33"/>
  <c r="W25" i="33" s="1"/>
  <c r="N25" i="33"/>
  <c r="M25" i="33"/>
  <c r="L25" i="33"/>
  <c r="J25" i="33"/>
  <c r="F25" i="33"/>
  <c r="Z24" i="33"/>
  <c r="Y24" i="33"/>
  <c r="X24" i="33"/>
  <c r="N24" i="33"/>
  <c r="M24" i="33"/>
  <c r="L24" i="33"/>
  <c r="K24" i="33"/>
  <c r="F24" i="33"/>
  <c r="Z23" i="33"/>
  <c r="Y23" i="33"/>
  <c r="X23" i="33"/>
  <c r="N23" i="33"/>
  <c r="M23" i="33"/>
  <c r="L23" i="33"/>
  <c r="F23" i="33"/>
  <c r="Z22" i="33"/>
  <c r="Y22" i="33"/>
  <c r="X22" i="33"/>
  <c r="N22" i="33"/>
  <c r="M22" i="33"/>
  <c r="L22" i="33"/>
  <c r="F22" i="33"/>
  <c r="Z21" i="33"/>
  <c r="Y21" i="33"/>
  <c r="J21" i="33" s="1"/>
  <c r="X21" i="33"/>
  <c r="N21" i="33"/>
  <c r="M21" i="33"/>
  <c r="L21" i="33"/>
  <c r="F21" i="33"/>
  <c r="Z20" i="33"/>
  <c r="Y20" i="33"/>
  <c r="X20" i="33"/>
  <c r="W20" i="33" s="1"/>
  <c r="N20" i="33"/>
  <c r="M20" i="33"/>
  <c r="L20" i="33"/>
  <c r="K20" i="33" s="1"/>
  <c r="F20" i="33"/>
  <c r="Z19" i="33"/>
  <c r="Y19" i="33"/>
  <c r="X19" i="33"/>
  <c r="N19" i="33"/>
  <c r="M19" i="33"/>
  <c r="L19" i="33"/>
  <c r="F19" i="33"/>
  <c r="Z18" i="33"/>
  <c r="Y18" i="33"/>
  <c r="X18" i="33"/>
  <c r="N18" i="33"/>
  <c r="M18" i="33"/>
  <c r="K18" i="33" s="1"/>
  <c r="L18" i="33"/>
  <c r="F18" i="33"/>
  <c r="Z17" i="33"/>
  <c r="Y17" i="33"/>
  <c r="X17" i="33"/>
  <c r="N17" i="33"/>
  <c r="M17" i="33"/>
  <c r="L17" i="33"/>
  <c r="K17" i="33" s="1"/>
  <c r="F17" i="33"/>
  <c r="Z16" i="33"/>
  <c r="Y16" i="33"/>
  <c r="X16" i="33"/>
  <c r="W16" i="33" s="1"/>
  <c r="N16" i="33"/>
  <c r="M16" i="33"/>
  <c r="L16" i="33"/>
  <c r="F16" i="33"/>
  <c r="Z15" i="33"/>
  <c r="Y15" i="33"/>
  <c r="X15" i="33"/>
  <c r="N15" i="33"/>
  <c r="M15" i="33"/>
  <c r="L15" i="33"/>
  <c r="F15" i="33"/>
  <c r="Z14" i="33"/>
  <c r="Y14" i="33"/>
  <c r="X14" i="33"/>
  <c r="N14" i="33"/>
  <c r="M14" i="33"/>
  <c r="M7" i="33" s="1"/>
  <c r="L14" i="33"/>
  <c r="F14" i="33"/>
  <c r="Z13" i="33"/>
  <c r="Y13" i="33"/>
  <c r="X13" i="33"/>
  <c r="N13" i="33"/>
  <c r="M13" i="33"/>
  <c r="L13" i="33"/>
  <c r="F13" i="33"/>
  <c r="Z12" i="33"/>
  <c r="Y12" i="33"/>
  <c r="X12" i="33"/>
  <c r="W12" i="33" s="1"/>
  <c r="N12" i="33"/>
  <c r="M12" i="33"/>
  <c r="L12" i="33"/>
  <c r="K12" i="33" s="1"/>
  <c r="F12" i="33"/>
  <c r="AF11" i="33"/>
  <c r="AC11" i="33"/>
  <c r="AC7" i="33" s="1"/>
  <c r="Z11" i="33"/>
  <c r="Y11" i="33"/>
  <c r="J11" i="33" s="1"/>
  <c r="X11" i="33"/>
  <c r="T11" i="33"/>
  <c r="T7" i="33" s="1"/>
  <c r="Q11" i="33"/>
  <c r="N11" i="33"/>
  <c r="N7" i="33" s="1"/>
  <c r="M11" i="33"/>
  <c r="L11" i="33"/>
  <c r="F11" i="33"/>
  <c r="AF9" i="33"/>
  <c r="AC9" i="33"/>
  <c r="Z9" i="33"/>
  <c r="Y9" i="33"/>
  <c r="X9" i="33"/>
  <c r="W9" i="33"/>
  <c r="T9" i="33"/>
  <c r="Q9" i="33"/>
  <c r="N9" i="33"/>
  <c r="M9" i="33"/>
  <c r="L9" i="33"/>
  <c r="K9" i="33"/>
  <c r="J9" i="33"/>
  <c r="I9" i="33"/>
  <c r="H9" i="33"/>
  <c r="F9" i="33"/>
  <c r="AF8" i="33"/>
  <c r="AC8" i="33"/>
  <c r="Z8" i="33"/>
  <c r="Y8" i="33"/>
  <c r="X8" i="33"/>
  <c r="W8" i="33"/>
  <c r="T8" i="33"/>
  <c r="Q8" i="33"/>
  <c r="N8" i="33"/>
  <c r="M8" i="33"/>
  <c r="L8" i="33"/>
  <c r="K8" i="33"/>
  <c r="J8" i="33"/>
  <c r="I8" i="33"/>
  <c r="H8" i="33"/>
  <c r="F8" i="33"/>
  <c r="AH7" i="33"/>
  <c r="AG7" i="33"/>
  <c r="AF7" i="33"/>
  <c r="AE7" i="33"/>
  <c r="AD7" i="33"/>
  <c r="AB7" i="33"/>
  <c r="AA7" i="33"/>
  <c r="V7" i="33"/>
  <c r="U7" i="33"/>
  <c r="S7" i="33"/>
  <c r="R7" i="33"/>
  <c r="Q7" i="33"/>
  <c r="P7" i="33"/>
  <c r="O7" i="33"/>
  <c r="G7" i="33"/>
  <c r="E7" i="33"/>
  <c r="D7" i="33"/>
  <c r="C7" i="33"/>
  <c r="B7" i="33"/>
  <c r="K33" i="7"/>
  <c r="H33" i="7"/>
  <c r="E33" i="7"/>
  <c r="D33" i="7"/>
  <c r="C33" i="7"/>
  <c r="K32" i="7"/>
  <c r="H32" i="7"/>
  <c r="E32" i="7"/>
  <c r="D32" i="7"/>
  <c r="C32" i="7"/>
  <c r="B32" i="7" s="1"/>
  <c r="K31" i="7"/>
  <c r="H31" i="7"/>
  <c r="E31" i="7"/>
  <c r="D31" i="7"/>
  <c r="C31" i="7"/>
  <c r="K30" i="7"/>
  <c r="H30" i="7"/>
  <c r="E30" i="7"/>
  <c r="D30" i="7"/>
  <c r="C30" i="7"/>
  <c r="B30" i="7" s="1"/>
  <c r="K29" i="7"/>
  <c r="H29" i="7"/>
  <c r="E29" i="7"/>
  <c r="D29" i="7"/>
  <c r="C29" i="7"/>
  <c r="K28" i="7"/>
  <c r="H28" i="7"/>
  <c r="E28" i="7"/>
  <c r="D28" i="7"/>
  <c r="C28" i="7"/>
  <c r="B28" i="7" s="1"/>
  <c r="K27" i="7"/>
  <c r="H27" i="7"/>
  <c r="E27" i="7"/>
  <c r="D27" i="7"/>
  <c r="C27" i="7"/>
  <c r="K26" i="7"/>
  <c r="H26" i="7"/>
  <c r="E26" i="7"/>
  <c r="D26" i="7"/>
  <c r="C26" i="7"/>
  <c r="B26" i="7" s="1"/>
  <c r="K25" i="7"/>
  <c r="H25" i="7"/>
  <c r="E25" i="7"/>
  <c r="D25" i="7"/>
  <c r="C25" i="7"/>
  <c r="K24" i="7"/>
  <c r="H24" i="7"/>
  <c r="E24" i="7"/>
  <c r="D24" i="7"/>
  <c r="C24" i="7"/>
  <c r="B24" i="7" s="1"/>
  <c r="K23" i="7"/>
  <c r="H23" i="7"/>
  <c r="E23" i="7"/>
  <c r="D23" i="7"/>
  <c r="C23" i="7"/>
  <c r="K22" i="7"/>
  <c r="H22" i="7"/>
  <c r="E22" i="7"/>
  <c r="D22" i="7"/>
  <c r="C22" i="7"/>
  <c r="K21" i="7"/>
  <c r="H21" i="7"/>
  <c r="E21" i="7"/>
  <c r="D21" i="7"/>
  <c r="C21" i="7"/>
  <c r="K20" i="7"/>
  <c r="H20" i="7"/>
  <c r="E20" i="7"/>
  <c r="D20" i="7"/>
  <c r="C20" i="7"/>
  <c r="B20" i="7" s="1"/>
  <c r="K19" i="7"/>
  <c r="H19" i="7"/>
  <c r="E19" i="7"/>
  <c r="D19" i="7"/>
  <c r="C19" i="7"/>
  <c r="K18" i="7"/>
  <c r="H18" i="7"/>
  <c r="E18" i="7"/>
  <c r="D18" i="7"/>
  <c r="C18" i="7"/>
  <c r="B18" i="7" s="1"/>
  <c r="K17" i="7"/>
  <c r="H17" i="7"/>
  <c r="E17" i="7"/>
  <c r="D17" i="7"/>
  <c r="C17" i="7"/>
  <c r="K16" i="7"/>
  <c r="H16" i="7"/>
  <c r="E16" i="7"/>
  <c r="D16" i="7"/>
  <c r="C16" i="7"/>
  <c r="B16" i="7" s="1"/>
  <c r="K15" i="7"/>
  <c r="H15" i="7"/>
  <c r="E15" i="7"/>
  <c r="D15" i="7"/>
  <c r="C15" i="7"/>
  <c r="K14" i="7"/>
  <c r="H14" i="7"/>
  <c r="E14" i="7"/>
  <c r="D14" i="7"/>
  <c r="C14" i="7"/>
  <c r="B14" i="7" s="1"/>
  <c r="K13" i="7"/>
  <c r="H13" i="7"/>
  <c r="E13" i="7"/>
  <c r="D13" i="7"/>
  <c r="C13" i="7"/>
  <c r="K12" i="7"/>
  <c r="H12" i="7"/>
  <c r="E12" i="7"/>
  <c r="E6" i="7" s="1"/>
  <c r="D12" i="7"/>
  <c r="C12" i="7"/>
  <c r="B12" i="7" s="1"/>
  <c r="K11" i="7"/>
  <c r="H11" i="7"/>
  <c r="E11" i="7"/>
  <c r="D11" i="7"/>
  <c r="C11" i="7"/>
  <c r="K10" i="7"/>
  <c r="H10" i="7"/>
  <c r="E10" i="7"/>
  <c r="D10" i="7"/>
  <c r="C10" i="7"/>
  <c r="B10" i="7" s="1"/>
  <c r="K8" i="7"/>
  <c r="H8" i="7"/>
  <c r="E8" i="7"/>
  <c r="D8" i="7"/>
  <c r="B8" i="7" s="1"/>
  <c r="C8" i="7"/>
  <c r="K7" i="7"/>
  <c r="H7" i="7"/>
  <c r="E7" i="7"/>
  <c r="D7" i="7"/>
  <c r="C7" i="7"/>
  <c r="B7" i="7" s="1"/>
  <c r="M6" i="7"/>
  <c r="L6" i="7"/>
  <c r="J6" i="7"/>
  <c r="I6" i="7"/>
  <c r="G6" i="7"/>
  <c r="F6" i="7"/>
  <c r="T33" i="6"/>
  <c r="Q33" i="6"/>
  <c r="N33" i="6"/>
  <c r="K33" i="6"/>
  <c r="H33" i="6"/>
  <c r="E33" i="6"/>
  <c r="D33" i="6"/>
  <c r="C33" i="6"/>
  <c r="T32" i="6"/>
  <c r="Q32" i="6"/>
  <c r="N32" i="6"/>
  <c r="K32" i="6"/>
  <c r="H32" i="6"/>
  <c r="E32" i="6"/>
  <c r="D32" i="6"/>
  <c r="C32" i="6"/>
  <c r="T31" i="6"/>
  <c r="Q31" i="6"/>
  <c r="N31" i="6"/>
  <c r="K31" i="6"/>
  <c r="H31" i="6"/>
  <c r="E31" i="6"/>
  <c r="D31" i="6"/>
  <c r="C31" i="6"/>
  <c r="T30" i="6"/>
  <c r="Q30" i="6"/>
  <c r="N30" i="6"/>
  <c r="K30" i="6"/>
  <c r="H30" i="6"/>
  <c r="E30" i="6"/>
  <c r="D30" i="6"/>
  <c r="C30" i="6"/>
  <c r="T29" i="6"/>
  <c r="Q29" i="6"/>
  <c r="N29" i="6"/>
  <c r="K29" i="6"/>
  <c r="H29" i="6"/>
  <c r="E29" i="6"/>
  <c r="D29" i="6"/>
  <c r="C29" i="6"/>
  <c r="T28" i="6"/>
  <c r="Q28" i="6"/>
  <c r="N28" i="6"/>
  <c r="K28" i="6"/>
  <c r="H28" i="6"/>
  <c r="E28" i="6"/>
  <c r="D28" i="6"/>
  <c r="C28" i="6"/>
  <c r="T27" i="6"/>
  <c r="Q27" i="6"/>
  <c r="N27" i="6"/>
  <c r="K27" i="6"/>
  <c r="H27" i="6"/>
  <c r="E27" i="6"/>
  <c r="D27" i="6"/>
  <c r="C27" i="6"/>
  <c r="T26" i="6"/>
  <c r="Q26" i="6"/>
  <c r="N26" i="6"/>
  <c r="K26" i="6"/>
  <c r="H26" i="6"/>
  <c r="E26" i="6"/>
  <c r="D26" i="6"/>
  <c r="C26" i="6"/>
  <c r="T25" i="6"/>
  <c r="Q25" i="6"/>
  <c r="N25" i="6"/>
  <c r="K25" i="6"/>
  <c r="H25" i="6"/>
  <c r="E25" i="6"/>
  <c r="D25" i="6"/>
  <c r="C25" i="6"/>
  <c r="T24" i="6"/>
  <c r="Q24" i="6"/>
  <c r="N24" i="6"/>
  <c r="K24" i="6"/>
  <c r="H24" i="6"/>
  <c r="E24" i="6"/>
  <c r="D24" i="6"/>
  <c r="C24" i="6"/>
  <c r="T23" i="6"/>
  <c r="Q23" i="6"/>
  <c r="N23" i="6"/>
  <c r="K23" i="6"/>
  <c r="H23" i="6"/>
  <c r="E23" i="6"/>
  <c r="D23" i="6"/>
  <c r="C23" i="6"/>
  <c r="T22" i="6"/>
  <c r="Q22" i="6"/>
  <c r="N22" i="6"/>
  <c r="K22" i="6"/>
  <c r="H22" i="6"/>
  <c r="E22" i="6"/>
  <c r="D22" i="6"/>
  <c r="C22" i="6"/>
  <c r="T21" i="6"/>
  <c r="Q21" i="6"/>
  <c r="N21" i="6"/>
  <c r="K21" i="6"/>
  <c r="H21" i="6"/>
  <c r="E21" i="6"/>
  <c r="D21" i="6"/>
  <c r="C21" i="6"/>
  <c r="T20" i="6"/>
  <c r="Q20" i="6"/>
  <c r="N20" i="6"/>
  <c r="K20" i="6"/>
  <c r="H20" i="6"/>
  <c r="E20" i="6"/>
  <c r="D20" i="6"/>
  <c r="C20" i="6"/>
  <c r="T19" i="6"/>
  <c r="Q19" i="6"/>
  <c r="N19" i="6"/>
  <c r="K19" i="6"/>
  <c r="H19" i="6"/>
  <c r="E19" i="6"/>
  <c r="D19" i="6"/>
  <c r="C19" i="6"/>
  <c r="T18" i="6"/>
  <c r="Q18" i="6"/>
  <c r="N18" i="6"/>
  <c r="K18" i="6"/>
  <c r="H18" i="6"/>
  <c r="E18" i="6"/>
  <c r="D18" i="6"/>
  <c r="C18" i="6"/>
  <c r="T17" i="6"/>
  <c r="Q17" i="6"/>
  <c r="N17" i="6"/>
  <c r="K17" i="6"/>
  <c r="H17" i="6"/>
  <c r="E17" i="6"/>
  <c r="D17" i="6"/>
  <c r="C17" i="6"/>
  <c r="T16" i="6"/>
  <c r="Q16" i="6"/>
  <c r="N16" i="6"/>
  <c r="K16" i="6"/>
  <c r="H16" i="6"/>
  <c r="E16" i="6"/>
  <c r="D16" i="6"/>
  <c r="C16" i="6"/>
  <c r="T15" i="6"/>
  <c r="Q15" i="6"/>
  <c r="N15" i="6"/>
  <c r="K15" i="6"/>
  <c r="H15" i="6"/>
  <c r="E15" i="6"/>
  <c r="D15" i="6"/>
  <c r="C15" i="6"/>
  <c r="T14" i="6"/>
  <c r="Q14" i="6"/>
  <c r="N14" i="6"/>
  <c r="K14" i="6"/>
  <c r="H14" i="6"/>
  <c r="E14" i="6"/>
  <c r="D14" i="6"/>
  <c r="C14" i="6"/>
  <c r="T13" i="6"/>
  <c r="Q13" i="6"/>
  <c r="N13" i="6"/>
  <c r="K13" i="6"/>
  <c r="H13" i="6"/>
  <c r="E13" i="6"/>
  <c r="D13" i="6"/>
  <c r="C13" i="6"/>
  <c r="T12" i="6"/>
  <c r="Q12" i="6"/>
  <c r="N12" i="6"/>
  <c r="K12" i="6"/>
  <c r="H12" i="6"/>
  <c r="E12" i="6"/>
  <c r="D12" i="6"/>
  <c r="C12" i="6"/>
  <c r="T11" i="6"/>
  <c r="Q11" i="6"/>
  <c r="N11" i="6"/>
  <c r="K11" i="6"/>
  <c r="H11" i="6"/>
  <c r="E11" i="6"/>
  <c r="D11" i="6"/>
  <c r="C11" i="6"/>
  <c r="T10" i="6"/>
  <c r="T6" i="6" s="1"/>
  <c r="Q10" i="6"/>
  <c r="N10" i="6"/>
  <c r="K10" i="6"/>
  <c r="H10" i="6"/>
  <c r="H6" i="6" s="1"/>
  <c r="E10" i="6"/>
  <c r="E6" i="6" s="1"/>
  <c r="D10" i="6"/>
  <c r="C10" i="6"/>
  <c r="T8" i="6"/>
  <c r="Q8" i="6"/>
  <c r="N8" i="6"/>
  <c r="K8" i="6"/>
  <c r="H8" i="6"/>
  <c r="E8" i="6"/>
  <c r="D8" i="6"/>
  <c r="C8" i="6"/>
  <c r="T7" i="6"/>
  <c r="Q7" i="6"/>
  <c r="N7" i="6"/>
  <c r="K7" i="6"/>
  <c r="H7" i="6"/>
  <c r="E7" i="6"/>
  <c r="D7" i="6"/>
  <c r="C7" i="6"/>
  <c r="V6" i="6"/>
  <c r="U6" i="6"/>
  <c r="S6" i="6"/>
  <c r="R6" i="6"/>
  <c r="Q6" i="6"/>
  <c r="P6" i="6"/>
  <c r="O6" i="6"/>
  <c r="N6" i="6"/>
  <c r="M6" i="6"/>
  <c r="L6" i="6"/>
  <c r="J6" i="6"/>
  <c r="I6" i="6"/>
  <c r="G6" i="6"/>
  <c r="F6" i="6"/>
  <c r="J63" i="5"/>
  <c r="B63" i="5"/>
  <c r="J62" i="5"/>
  <c r="B62" i="5"/>
  <c r="J61" i="5"/>
  <c r="B61" i="5"/>
  <c r="J60" i="5"/>
  <c r="B60" i="5"/>
  <c r="J59" i="5"/>
  <c r="B59" i="5"/>
  <c r="J58" i="5"/>
  <c r="B58" i="5"/>
  <c r="J57" i="5"/>
  <c r="B57" i="5"/>
  <c r="J56" i="5"/>
  <c r="B56" i="5"/>
  <c r="J55" i="5"/>
  <c r="B55" i="5"/>
  <c r="J54" i="5"/>
  <c r="B54" i="5"/>
  <c r="J53" i="5"/>
  <c r="B53" i="5"/>
  <c r="J52" i="5"/>
  <c r="B52" i="5"/>
  <c r="J51" i="5"/>
  <c r="B51" i="5"/>
  <c r="J50" i="5"/>
  <c r="B50" i="5"/>
  <c r="J49" i="5"/>
  <c r="B49" i="5"/>
  <c r="J48" i="5"/>
  <c r="B48" i="5"/>
  <c r="J47" i="5"/>
  <c r="B47" i="5"/>
  <c r="J46" i="5"/>
  <c r="B46" i="5"/>
  <c r="J45" i="5"/>
  <c r="B45" i="5"/>
  <c r="J44" i="5"/>
  <c r="B44" i="5"/>
  <c r="J43" i="5"/>
  <c r="B43" i="5"/>
  <c r="J42" i="5"/>
  <c r="B42" i="5"/>
  <c r="J41" i="5"/>
  <c r="B41" i="5"/>
  <c r="J40" i="5"/>
  <c r="B40" i="5"/>
  <c r="B38" i="5" s="1"/>
  <c r="Q38" i="5"/>
  <c r="P38" i="5"/>
  <c r="O38" i="5"/>
  <c r="N38" i="5"/>
  <c r="M38" i="5"/>
  <c r="L38" i="5"/>
  <c r="K38" i="5"/>
  <c r="I38" i="5"/>
  <c r="H38" i="5"/>
  <c r="G38" i="5"/>
  <c r="F38" i="5"/>
  <c r="E38" i="5"/>
  <c r="D38" i="5"/>
  <c r="C38" i="5"/>
  <c r="J32" i="5"/>
  <c r="B32" i="5"/>
  <c r="J31" i="5"/>
  <c r="B31" i="5"/>
  <c r="J30" i="5"/>
  <c r="B30" i="5"/>
  <c r="J29" i="5"/>
  <c r="B29" i="5"/>
  <c r="J28" i="5"/>
  <c r="B28" i="5"/>
  <c r="J27" i="5"/>
  <c r="B27" i="5"/>
  <c r="J26" i="5"/>
  <c r="B26" i="5"/>
  <c r="J25" i="5"/>
  <c r="B25" i="5"/>
  <c r="J24" i="5"/>
  <c r="B24" i="5"/>
  <c r="J23" i="5"/>
  <c r="B23" i="5"/>
  <c r="J22" i="5"/>
  <c r="B22" i="5"/>
  <c r="J21" i="5"/>
  <c r="B21" i="5"/>
  <c r="J20" i="5"/>
  <c r="B20" i="5"/>
  <c r="J19" i="5"/>
  <c r="B19" i="5"/>
  <c r="J18" i="5"/>
  <c r="B18" i="5"/>
  <c r="J17" i="5"/>
  <c r="B17" i="5"/>
  <c r="J16" i="5"/>
  <c r="B16" i="5"/>
  <c r="J15" i="5"/>
  <c r="B15" i="5"/>
  <c r="J14" i="5"/>
  <c r="B14" i="5"/>
  <c r="J13" i="5"/>
  <c r="B13" i="5"/>
  <c r="J12" i="5"/>
  <c r="B12" i="5"/>
  <c r="J11" i="5"/>
  <c r="B11" i="5"/>
  <c r="J10" i="5"/>
  <c r="B10" i="5"/>
  <c r="J9" i="5"/>
  <c r="B9" i="5"/>
  <c r="Q7" i="5"/>
  <c r="P7" i="5"/>
  <c r="O7" i="5"/>
  <c r="N7" i="5"/>
  <c r="M7" i="5"/>
  <c r="L7" i="5"/>
  <c r="K7" i="5"/>
  <c r="I7" i="5"/>
  <c r="H7" i="5"/>
  <c r="G7" i="5"/>
  <c r="F7" i="5"/>
  <c r="E7" i="5"/>
  <c r="D7" i="5"/>
  <c r="C7" i="5"/>
  <c r="O34" i="4"/>
  <c r="K34" i="4"/>
  <c r="I34" i="4"/>
  <c r="B34" i="4"/>
  <c r="O33" i="4"/>
  <c r="K33" i="4"/>
  <c r="I33" i="4"/>
  <c r="B33" i="4"/>
  <c r="O32" i="4"/>
  <c r="K32" i="4"/>
  <c r="I32" i="4"/>
  <c r="B32" i="4"/>
  <c r="O31" i="4"/>
  <c r="K31" i="4"/>
  <c r="I31" i="4"/>
  <c r="B31" i="4"/>
  <c r="O30" i="4"/>
  <c r="K30" i="4"/>
  <c r="I30" i="4"/>
  <c r="B30" i="4"/>
  <c r="O29" i="4"/>
  <c r="K29" i="4"/>
  <c r="I29" i="4"/>
  <c r="B29" i="4"/>
  <c r="O28" i="4"/>
  <c r="K28" i="4"/>
  <c r="I28" i="4"/>
  <c r="B28" i="4"/>
  <c r="O27" i="4"/>
  <c r="K27" i="4"/>
  <c r="I27" i="4"/>
  <c r="B27" i="4"/>
  <c r="O26" i="4"/>
  <c r="K26" i="4"/>
  <c r="I26" i="4"/>
  <c r="B26" i="4"/>
  <c r="O25" i="4"/>
  <c r="K25" i="4"/>
  <c r="I25" i="4"/>
  <c r="B25" i="4"/>
  <c r="O24" i="4"/>
  <c r="K24" i="4"/>
  <c r="I24" i="4"/>
  <c r="B24" i="4"/>
  <c r="O23" i="4"/>
  <c r="K23" i="4"/>
  <c r="I23" i="4"/>
  <c r="B23" i="4"/>
  <c r="O22" i="4"/>
  <c r="K22" i="4"/>
  <c r="I22" i="4"/>
  <c r="B22" i="4"/>
  <c r="O21" i="4"/>
  <c r="K21" i="4"/>
  <c r="I21" i="4"/>
  <c r="B21" i="4"/>
  <c r="O20" i="4"/>
  <c r="K20" i="4"/>
  <c r="I20" i="4"/>
  <c r="B20" i="4"/>
  <c r="O19" i="4"/>
  <c r="K19" i="4"/>
  <c r="I19" i="4"/>
  <c r="B19" i="4"/>
  <c r="O18" i="4"/>
  <c r="K18" i="4"/>
  <c r="I18" i="4"/>
  <c r="B18" i="4"/>
  <c r="O17" i="4"/>
  <c r="K17" i="4"/>
  <c r="I17" i="4"/>
  <c r="B17" i="4"/>
  <c r="O16" i="4"/>
  <c r="K16" i="4"/>
  <c r="I16" i="4"/>
  <c r="B16" i="4"/>
  <c r="O15" i="4"/>
  <c r="K15" i="4"/>
  <c r="I15" i="4"/>
  <c r="B15" i="4"/>
  <c r="O14" i="4"/>
  <c r="K14" i="4"/>
  <c r="I14" i="4"/>
  <c r="B14" i="4"/>
  <c r="O13" i="4"/>
  <c r="K13" i="4"/>
  <c r="I13" i="4"/>
  <c r="B13" i="4"/>
  <c r="O12" i="4"/>
  <c r="K12" i="4"/>
  <c r="I12" i="4"/>
  <c r="B12" i="4"/>
  <c r="O11" i="4"/>
  <c r="K11" i="4"/>
  <c r="I11" i="4"/>
  <c r="B11" i="4"/>
  <c r="O9" i="4"/>
  <c r="K9" i="4"/>
  <c r="I9" i="4"/>
  <c r="B9" i="4"/>
  <c r="O8" i="4"/>
  <c r="K8" i="4"/>
  <c r="B8" i="4"/>
  <c r="P7" i="4"/>
  <c r="O7" i="4"/>
  <c r="N7" i="4"/>
  <c r="M7" i="4"/>
  <c r="L7" i="4"/>
  <c r="J7" i="4"/>
  <c r="I7" i="4" s="1"/>
  <c r="H7" i="4"/>
  <c r="G7" i="4"/>
  <c r="F7" i="4"/>
  <c r="E7" i="4"/>
  <c r="D7" i="4"/>
  <c r="C7" i="4"/>
  <c r="M34" i="32"/>
  <c r="I34" i="32"/>
  <c r="L34" i="32" s="1"/>
  <c r="F34" i="32"/>
  <c r="B34" i="32"/>
  <c r="E34" i="32" s="1"/>
  <c r="M33" i="32"/>
  <c r="L33" i="32"/>
  <c r="I33" i="32"/>
  <c r="F33" i="32"/>
  <c r="B33" i="32"/>
  <c r="E33" i="32" s="1"/>
  <c r="M32" i="32"/>
  <c r="L32" i="32"/>
  <c r="I32" i="32"/>
  <c r="F32" i="32"/>
  <c r="B32" i="32"/>
  <c r="E32" i="32" s="1"/>
  <c r="M31" i="32"/>
  <c r="I31" i="32"/>
  <c r="L31" i="32" s="1"/>
  <c r="F31" i="32"/>
  <c r="B31" i="32"/>
  <c r="E31" i="32" s="1"/>
  <c r="M30" i="32"/>
  <c r="I30" i="32"/>
  <c r="L30" i="32" s="1"/>
  <c r="F30" i="32"/>
  <c r="B30" i="32"/>
  <c r="E30" i="32" s="1"/>
  <c r="M29" i="32"/>
  <c r="I29" i="32"/>
  <c r="L29" i="32" s="1"/>
  <c r="F29" i="32"/>
  <c r="B29" i="32"/>
  <c r="E29" i="32" s="1"/>
  <c r="M28" i="32"/>
  <c r="I28" i="32"/>
  <c r="L28" i="32" s="1"/>
  <c r="F28" i="32"/>
  <c r="B28" i="32"/>
  <c r="E28" i="32" s="1"/>
  <c r="M27" i="32"/>
  <c r="I27" i="32"/>
  <c r="L27" i="32" s="1"/>
  <c r="F27" i="32"/>
  <c r="B27" i="32"/>
  <c r="E27" i="32" s="1"/>
  <c r="M26" i="32"/>
  <c r="L26" i="32"/>
  <c r="I26" i="32"/>
  <c r="F26" i="32"/>
  <c r="B26" i="32"/>
  <c r="E26" i="32" s="1"/>
  <c r="M25" i="32"/>
  <c r="I25" i="32"/>
  <c r="L25" i="32" s="1"/>
  <c r="F25" i="32"/>
  <c r="B25" i="32"/>
  <c r="E25" i="32" s="1"/>
  <c r="M24" i="32"/>
  <c r="L24" i="32"/>
  <c r="I24" i="32"/>
  <c r="F24" i="32"/>
  <c r="B24" i="32"/>
  <c r="E24" i="32" s="1"/>
  <c r="M23" i="32"/>
  <c r="I23" i="32"/>
  <c r="L23" i="32" s="1"/>
  <c r="F23" i="32"/>
  <c r="B23" i="32"/>
  <c r="E23" i="32" s="1"/>
  <c r="M22" i="32"/>
  <c r="I22" i="32"/>
  <c r="L22" i="32" s="1"/>
  <c r="F22" i="32"/>
  <c r="B22" i="32"/>
  <c r="E22" i="32" s="1"/>
  <c r="M21" i="32"/>
  <c r="I21" i="32"/>
  <c r="L21" i="32" s="1"/>
  <c r="F21" i="32"/>
  <c r="B21" i="32"/>
  <c r="E21" i="32" s="1"/>
  <c r="M20" i="32"/>
  <c r="I20" i="32"/>
  <c r="L20" i="32" s="1"/>
  <c r="F20" i="32"/>
  <c r="B20" i="32"/>
  <c r="E20" i="32" s="1"/>
  <c r="M19" i="32"/>
  <c r="I19" i="32"/>
  <c r="L19" i="32" s="1"/>
  <c r="F19" i="32"/>
  <c r="B19" i="32"/>
  <c r="E19" i="32" s="1"/>
  <c r="M18" i="32"/>
  <c r="L18" i="32"/>
  <c r="I18" i="32"/>
  <c r="F18" i="32"/>
  <c r="B18" i="32"/>
  <c r="E18" i="32" s="1"/>
  <c r="M17" i="32"/>
  <c r="I17" i="32"/>
  <c r="L17" i="32" s="1"/>
  <c r="F17" i="32"/>
  <c r="B17" i="32"/>
  <c r="E17" i="32" s="1"/>
  <c r="M16" i="32"/>
  <c r="L16" i="32"/>
  <c r="I16" i="32"/>
  <c r="F16" i="32"/>
  <c r="B16" i="32"/>
  <c r="E16" i="32" s="1"/>
  <c r="M15" i="32"/>
  <c r="I15" i="32"/>
  <c r="L15" i="32" s="1"/>
  <c r="F15" i="32"/>
  <c r="B15" i="32"/>
  <c r="E15" i="32" s="1"/>
  <c r="M14" i="32"/>
  <c r="I14" i="32"/>
  <c r="L14" i="32" s="1"/>
  <c r="F14" i="32"/>
  <c r="B14" i="32"/>
  <c r="E14" i="32" s="1"/>
  <c r="M13" i="32"/>
  <c r="I13" i="32"/>
  <c r="L13" i="32" s="1"/>
  <c r="F13" i="32"/>
  <c r="B13" i="32"/>
  <c r="E13" i="32" s="1"/>
  <c r="M12" i="32"/>
  <c r="I12" i="32"/>
  <c r="L12" i="32" s="1"/>
  <c r="F12" i="32"/>
  <c r="F7" i="32" s="1"/>
  <c r="B12" i="32"/>
  <c r="E12" i="32" s="1"/>
  <c r="M11" i="32"/>
  <c r="M7" i="32" s="1"/>
  <c r="I11" i="32"/>
  <c r="L11" i="32" s="1"/>
  <c r="F11" i="32"/>
  <c r="B11" i="32"/>
  <c r="E11" i="32" s="1"/>
  <c r="M9" i="32"/>
  <c r="I9" i="32"/>
  <c r="L9" i="32" s="1"/>
  <c r="F9" i="32"/>
  <c r="B9" i="32"/>
  <c r="E9" i="32" s="1"/>
  <c r="M8" i="32"/>
  <c r="I8" i="32"/>
  <c r="L8" i="32" s="1"/>
  <c r="F8" i="32"/>
  <c r="B8" i="32"/>
  <c r="E8" i="32" s="1"/>
  <c r="O7" i="32"/>
  <c r="N7" i="32"/>
  <c r="K7" i="32"/>
  <c r="J7" i="32"/>
  <c r="H7" i="32"/>
  <c r="G7" i="32"/>
  <c r="D7" i="32"/>
  <c r="C7" i="32"/>
  <c r="E33" i="2"/>
  <c r="B33" i="2"/>
  <c r="E32" i="2"/>
  <c r="B32" i="2"/>
  <c r="E31" i="2"/>
  <c r="B31" i="2"/>
  <c r="E30" i="2"/>
  <c r="B30" i="2"/>
  <c r="E29" i="2"/>
  <c r="B29" i="2"/>
  <c r="E28" i="2"/>
  <c r="B28" i="2"/>
  <c r="E27" i="2"/>
  <c r="B27" i="2"/>
  <c r="E26" i="2"/>
  <c r="B26" i="2"/>
  <c r="E25" i="2"/>
  <c r="B25" i="2"/>
  <c r="E24" i="2"/>
  <c r="B24" i="2"/>
  <c r="E23" i="2"/>
  <c r="B23" i="2"/>
  <c r="E22" i="2"/>
  <c r="B22" i="2"/>
  <c r="E21" i="2"/>
  <c r="B21" i="2"/>
  <c r="E20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E6" i="2" s="1"/>
  <c r="B11" i="2"/>
  <c r="E10" i="2"/>
  <c r="B10" i="2"/>
  <c r="E8" i="2"/>
  <c r="B8" i="2"/>
  <c r="E7" i="2"/>
  <c r="B7" i="2"/>
  <c r="G6" i="2"/>
  <c r="F6" i="2"/>
  <c r="D6" i="2"/>
  <c r="C6" i="2"/>
  <c r="AA33" i="31"/>
  <c r="X33" i="31"/>
  <c r="U33" i="31"/>
  <c r="R33" i="31"/>
  <c r="O33" i="31"/>
  <c r="L33" i="31"/>
  <c r="I33" i="31"/>
  <c r="H33" i="31"/>
  <c r="G33" i="31"/>
  <c r="E33" i="31"/>
  <c r="AA32" i="31"/>
  <c r="X32" i="31"/>
  <c r="U32" i="31"/>
  <c r="R32" i="31"/>
  <c r="O32" i="31"/>
  <c r="L32" i="31"/>
  <c r="I32" i="31"/>
  <c r="H32" i="31"/>
  <c r="G32" i="31"/>
  <c r="E32" i="31"/>
  <c r="AA31" i="31"/>
  <c r="X31" i="31"/>
  <c r="U31" i="31"/>
  <c r="R31" i="31"/>
  <c r="O31" i="31"/>
  <c r="L31" i="31"/>
  <c r="I31" i="31"/>
  <c r="H31" i="31"/>
  <c r="G31" i="31"/>
  <c r="E31" i="31"/>
  <c r="AA30" i="31"/>
  <c r="X30" i="31"/>
  <c r="U30" i="31"/>
  <c r="R30" i="31"/>
  <c r="O30" i="31"/>
  <c r="L30" i="31"/>
  <c r="I30" i="31"/>
  <c r="H30" i="31"/>
  <c r="G30" i="31"/>
  <c r="E30" i="31"/>
  <c r="AA29" i="31"/>
  <c r="X29" i="31"/>
  <c r="U29" i="31"/>
  <c r="R29" i="31"/>
  <c r="O29" i="31"/>
  <c r="L29" i="31"/>
  <c r="I29" i="31"/>
  <c r="H29" i="31"/>
  <c r="G29" i="31"/>
  <c r="E29" i="31"/>
  <c r="AA28" i="31"/>
  <c r="X28" i="31"/>
  <c r="U28" i="31"/>
  <c r="R28" i="31"/>
  <c r="O28" i="31"/>
  <c r="L28" i="31"/>
  <c r="I28" i="31"/>
  <c r="H28" i="31"/>
  <c r="G28" i="31"/>
  <c r="E28" i="31"/>
  <c r="AA27" i="31"/>
  <c r="X27" i="31"/>
  <c r="U27" i="31"/>
  <c r="R27" i="31"/>
  <c r="O27" i="31"/>
  <c r="L27" i="31"/>
  <c r="I27" i="31"/>
  <c r="H27" i="31"/>
  <c r="G27" i="31"/>
  <c r="E27" i="31"/>
  <c r="AA26" i="31"/>
  <c r="X26" i="31"/>
  <c r="U26" i="31"/>
  <c r="R26" i="31"/>
  <c r="O26" i="31"/>
  <c r="L26" i="31"/>
  <c r="I26" i="31"/>
  <c r="H26" i="31"/>
  <c r="G26" i="31"/>
  <c r="E26" i="31"/>
  <c r="AA25" i="31"/>
  <c r="X25" i="31"/>
  <c r="U25" i="31"/>
  <c r="R25" i="31"/>
  <c r="O25" i="31"/>
  <c r="L25" i="31"/>
  <c r="I25" i="31"/>
  <c r="H25" i="31"/>
  <c r="G25" i="31"/>
  <c r="E25" i="31"/>
  <c r="AA24" i="31"/>
  <c r="X24" i="31"/>
  <c r="U24" i="31"/>
  <c r="R24" i="31"/>
  <c r="O24" i="31"/>
  <c r="L24" i="31"/>
  <c r="I24" i="31"/>
  <c r="H24" i="31"/>
  <c r="G24" i="31"/>
  <c r="E24" i="31"/>
  <c r="AA23" i="31"/>
  <c r="X23" i="31"/>
  <c r="U23" i="31"/>
  <c r="R23" i="31"/>
  <c r="O23" i="31"/>
  <c r="L23" i="31"/>
  <c r="I23" i="31"/>
  <c r="H23" i="31"/>
  <c r="G23" i="31"/>
  <c r="E23" i="31"/>
  <c r="AA22" i="31"/>
  <c r="X22" i="31"/>
  <c r="U22" i="31"/>
  <c r="R22" i="31"/>
  <c r="O22" i="31"/>
  <c r="L22" i="31"/>
  <c r="I22" i="31"/>
  <c r="H22" i="31"/>
  <c r="G22" i="31"/>
  <c r="E22" i="31"/>
  <c r="AA21" i="31"/>
  <c r="X21" i="31"/>
  <c r="U21" i="31"/>
  <c r="R21" i="31"/>
  <c r="O21" i="31"/>
  <c r="L21" i="31"/>
  <c r="I21" i="31"/>
  <c r="H21" i="31"/>
  <c r="G21" i="31"/>
  <c r="E21" i="31"/>
  <c r="AA20" i="31"/>
  <c r="X20" i="31"/>
  <c r="U20" i="31"/>
  <c r="R20" i="31"/>
  <c r="O20" i="31"/>
  <c r="L20" i="31"/>
  <c r="I20" i="31"/>
  <c r="H20" i="31"/>
  <c r="G20" i="31"/>
  <c r="E20" i="31"/>
  <c r="AA19" i="31"/>
  <c r="X19" i="31"/>
  <c r="U19" i="31"/>
  <c r="R19" i="31"/>
  <c r="O19" i="31"/>
  <c r="L19" i="31"/>
  <c r="I19" i="31"/>
  <c r="H19" i="31"/>
  <c r="G19" i="31"/>
  <c r="E19" i="31"/>
  <c r="AA18" i="31"/>
  <c r="X18" i="31"/>
  <c r="U18" i="31"/>
  <c r="R18" i="31"/>
  <c r="O18" i="31"/>
  <c r="L18" i="31"/>
  <c r="I18" i="31"/>
  <c r="H18" i="31"/>
  <c r="G18" i="31"/>
  <c r="E18" i="31"/>
  <c r="AA17" i="31"/>
  <c r="X17" i="31"/>
  <c r="U17" i="31"/>
  <c r="R17" i="31"/>
  <c r="O17" i="31"/>
  <c r="L17" i="31"/>
  <c r="I17" i="31"/>
  <c r="H17" i="31"/>
  <c r="G17" i="31"/>
  <c r="E17" i="31"/>
  <c r="AA16" i="31"/>
  <c r="X16" i="31"/>
  <c r="U16" i="31"/>
  <c r="R16" i="31"/>
  <c r="O16" i="31"/>
  <c r="L16" i="31"/>
  <c r="I16" i="31"/>
  <c r="H16" i="31"/>
  <c r="G16" i="31"/>
  <c r="E16" i="31"/>
  <c r="AA15" i="31"/>
  <c r="X15" i="31"/>
  <c r="U15" i="31"/>
  <c r="R15" i="31"/>
  <c r="O15" i="31"/>
  <c r="L15" i="31"/>
  <c r="I15" i="31"/>
  <c r="H15" i="31"/>
  <c r="G15" i="31"/>
  <c r="E15" i="31"/>
  <c r="AA14" i="31"/>
  <c r="X14" i="31"/>
  <c r="U14" i="31"/>
  <c r="R14" i="31"/>
  <c r="O14" i="31"/>
  <c r="L14" i="31"/>
  <c r="I14" i="31"/>
  <c r="H14" i="31"/>
  <c r="G14" i="31"/>
  <c r="E14" i="31"/>
  <c r="AA13" i="31"/>
  <c r="X13" i="31"/>
  <c r="U13" i="31"/>
  <c r="R13" i="31"/>
  <c r="O13" i="31"/>
  <c r="L13" i="31"/>
  <c r="I13" i="31"/>
  <c r="H13" i="31"/>
  <c r="G13" i="31"/>
  <c r="E13" i="31"/>
  <c r="AA12" i="31"/>
  <c r="X12" i="31"/>
  <c r="U12" i="31"/>
  <c r="R12" i="31"/>
  <c r="O12" i="31"/>
  <c r="L12" i="31"/>
  <c r="I12" i="31"/>
  <c r="H12" i="31"/>
  <c r="G12" i="31"/>
  <c r="E12" i="31"/>
  <c r="AA11" i="31"/>
  <c r="X11" i="31"/>
  <c r="U11" i="31"/>
  <c r="R11" i="31"/>
  <c r="R7" i="31" s="1"/>
  <c r="O11" i="31"/>
  <c r="L11" i="31"/>
  <c r="I11" i="31"/>
  <c r="H11" i="31"/>
  <c r="G11" i="31"/>
  <c r="E11" i="31"/>
  <c r="AA10" i="31"/>
  <c r="AA7" i="31" s="1"/>
  <c r="X10" i="31"/>
  <c r="U10" i="31"/>
  <c r="R10" i="31"/>
  <c r="O10" i="31"/>
  <c r="O7" i="31" s="1"/>
  <c r="L10" i="31"/>
  <c r="I10" i="31"/>
  <c r="H10" i="31"/>
  <c r="G10" i="31"/>
  <c r="E10" i="31"/>
  <c r="AA8" i="31"/>
  <c r="X8" i="31"/>
  <c r="U8" i="31"/>
  <c r="R8" i="31"/>
  <c r="O8" i="31"/>
  <c r="L8" i="31"/>
  <c r="I8" i="31"/>
  <c r="F8" i="31"/>
  <c r="E8" i="31"/>
  <c r="AC7" i="31"/>
  <c r="AB7" i="31"/>
  <c r="Z7" i="31"/>
  <c r="Y7" i="31"/>
  <c r="W7" i="31"/>
  <c r="V7" i="31"/>
  <c r="T7" i="31"/>
  <c r="S7" i="31"/>
  <c r="Q7" i="31"/>
  <c r="P7" i="31"/>
  <c r="N7" i="31"/>
  <c r="M7" i="31"/>
  <c r="K7" i="31"/>
  <c r="J7" i="31"/>
  <c r="I7" i="31"/>
  <c r="D7" i="31"/>
  <c r="C7" i="31"/>
  <c r="E7" i="31" s="1"/>
  <c r="B7" i="31"/>
  <c r="R34" i="30"/>
  <c r="O34" i="30"/>
  <c r="L34" i="30"/>
  <c r="I34" i="30"/>
  <c r="F34" i="30"/>
  <c r="E34" i="30"/>
  <c r="R33" i="30"/>
  <c r="O33" i="30"/>
  <c r="L33" i="30"/>
  <c r="I33" i="30"/>
  <c r="F33" i="30"/>
  <c r="E33" i="30"/>
  <c r="R32" i="30"/>
  <c r="O32" i="30"/>
  <c r="L32" i="30"/>
  <c r="I32" i="30"/>
  <c r="F32" i="30"/>
  <c r="E32" i="30"/>
  <c r="R31" i="30"/>
  <c r="O31" i="30"/>
  <c r="L31" i="30"/>
  <c r="I31" i="30"/>
  <c r="F31" i="30"/>
  <c r="E31" i="30"/>
  <c r="R30" i="30"/>
  <c r="O30" i="30"/>
  <c r="L30" i="30"/>
  <c r="I30" i="30"/>
  <c r="F30" i="30"/>
  <c r="E30" i="30"/>
  <c r="R29" i="30"/>
  <c r="O29" i="30"/>
  <c r="L29" i="30"/>
  <c r="I29" i="30"/>
  <c r="F29" i="30"/>
  <c r="E29" i="30"/>
  <c r="R28" i="30"/>
  <c r="O28" i="30"/>
  <c r="L28" i="30"/>
  <c r="I28" i="30"/>
  <c r="F28" i="30"/>
  <c r="E28" i="30"/>
  <c r="R27" i="30"/>
  <c r="O27" i="30"/>
  <c r="L27" i="30"/>
  <c r="I27" i="30"/>
  <c r="F27" i="30"/>
  <c r="E27" i="30"/>
  <c r="R26" i="30"/>
  <c r="O26" i="30"/>
  <c r="L26" i="30"/>
  <c r="I26" i="30"/>
  <c r="F26" i="30"/>
  <c r="E26" i="30"/>
  <c r="R25" i="30"/>
  <c r="O25" i="30"/>
  <c r="L25" i="30"/>
  <c r="I25" i="30"/>
  <c r="F25" i="30"/>
  <c r="E25" i="30"/>
  <c r="R24" i="30"/>
  <c r="O24" i="30"/>
  <c r="L24" i="30"/>
  <c r="I24" i="30"/>
  <c r="F24" i="30"/>
  <c r="E24" i="30"/>
  <c r="R23" i="30"/>
  <c r="O23" i="30"/>
  <c r="L23" i="30"/>
  <c r="I23" i="30"/>
  <c r="F23" i="30"/>
  <c r="E23" i="30"/>
  <c r="R22" i="30"/>
  <c r="O22" i="30"/>
  <c r="L22" i="30"/>
  <c r="I22" i="30"/>
  <c r="F22" i="30"/>
  <c r="E22" i="30"/>
  <c r="R21" i="30"/>
  <c r="O21" i="30"/>
  <c r="L21" i="30"/>
  <c r="I21" i="30"/>
  <c r="F21" i="30"/>
  <c r="E21" i="30"/>
  <c r="R20" i="30"/>
  <c r="O20" i="30"/>
  <c r="L20" i="30"/>
  <c r="I20" i="30"/>
  <c r="F20" i="30"/>
  <c r="E20" i="30"/>
  <c r="R19" i="30"/>
  <c r="O19" i="30"/>
  <c r="L19" i="30"/>
  <c r="I19" i="30"/>
  <c r="F19" i="30"/>
  <c r="E19" i="30"/>
  <c r="R18" i="30"/>
  <c r="O18" i="30"/>
  <c r="L18" i="30"/>
  <c r="I18" i="30"/>
  <c r="F18" i="30"/>
  <c r="E18" i="30"/>
  <c r="R17" i="30"/>
  <c r="O17" i="30"/>
  <c r="L17" i="30"/>
  <c r="I17" i="30"/>
  <c r="F17" i="30"/>
  <c r="E17" i="30"/>
  <c r="R16" i="30"/>
  <c r="O16" i="30"/>
  <c r="L16" i="30"/>
  <c r="I16" i="30"/>
  <c r="F16" i="30"/>
  <c r="E16" i="30"/>
  <c r="R15" i="30"/>
  <c r="O15" i="30"/>
  <c r="L15" i="30"/>
  <c r="I15" i="30"/>
  <c r="F15" i="30"/>
  <c r="E15" i="30"/>
  <c r="R14" i="30"/>
  <c r="O14" i="30"/>
  <c r="L14" i="30"/>
  <c r="I14" i="30"/>
  <c r="F14" i="30"/>
  <c r="E14" i="30"/>
  <c r="R13" i="30"/>
  <c r="O13" i="30"/>
  <c r="L13" i="30"/>
  <c r="I13" i="30"/>
  <c r="F13" i="30"/>
  <c r="E13" i="30"/>
  <c r="R12" i="30"/>
  <c r="R7" i="30" s="1"/>
  <c r="O12" i="30"/>
  <c r="L12" i="30"/>
  <c r="I12" i="30"/>
  <c r="F12" i="30"/>
  <c r="E12" i="30"/>
  <c r="R11" i="30"/>
  <c r="O11" i="30"/>
  <c r="O7" i="30" s="1"/>
  <c r="L11" i="30"/>
  <c r="I11" i="30"/>
  <c r="F11" i="30"/>
  <c r="E11" i="30"/>
  <c r="R9" i="30"/>
  <c r="O9" i="30"/>
  <c r="L9" i="30"/>
  <c r="I9" i="30"/>
  <c r="F9" i="30"/>
  <c r="E9" i="30"/>
  <c r="R8" i="30"/>
  <c r="O8" i="30"/>
  <c r="L8" i="30"/>
  <c r="I8" i="30"/>
  <c r="F8" i="30"/>
  <c r="E8" i="30"/>
  <c r="T7" i="30"/>
  <c r="S7" i="30"/>
  <c r="Q7" i="30"/>
  <c r="P7" i="30"/>
  <c r="N7" i="30"/>
  <c r="M7" i="30"/>
  <c r="K7" i="30"/>
  <c r="J7" i="30"/>
  <c r="I7" i="30"/>
  <c r="H7" i="30"/>
  <c r="G7" i="30"/>
  <c r="D7" i="30"/>
  <c r="E7" i="30" s="1"/>
  <c r="C7" i="30"/>
  <c r="B7" i="30"/>
  <c r="K66" i="35"/>
  <c r="K65" i="35"/>
  <c r="K64" i="35"/>
  <c r="K63" i="35"/>
  <c r="K62" i="35"/>
  <c r="K59" i="35"/>
  <c r="K58" i="35"/>
  <c r="K57" i="35"/>
  <c r="K56" i="35"/>
  <c r="K55" i="35"/>
  <c r="L52" i="35"/>
  <c r="K52" i="35"/>
  <c r="L51" i="35"/>
  <c r="K51" i="35"/>
  <c r="L50" i="35"/>
  <c r="K50" i="35"/>
  <c r="L49" i="35"/>
  <c r="K49" i="35"/>
  <c r="L48" i="35"/>
  <c r="K48" i="35"/>
  <c r="K45" i="35"/>
  <c r="K44" i="35"/>
  <c r="K43" i="35"/>
  <c r="K42" i="35"/>
  <c r="K41" i="35"/>
  <c r="L38" i="35"/>
  <c r="K38" i="35"/>
  <c r="L37" i="35"/>
  <c r="K37" i="35"/>
  <c r="L31" i="35"/>
  <c r="K31" i="35"/>
  <c r="L30" i="35"/>
  <c r="K30" i="35"/>
  <c r="L29" i="35"/>
  <c r="K29" i="35"/>
  <c r="L28" i="35"/>
  <c r="K28" i="35"/>
  <c r="L27" i="35"/>
  <c r="K27" i="35"/>
  <c r="L24" i="35"/>
  <c r="K24" i="35"/>
  <c r="L23" i="35"/>
  <c r="K23" i="35"/>
  <c r="L22" i="35"/>
  <c r="K22" i="35"/>
  <c r="L21" i="35"/>
  <c r="K21" i="35"/>
  <c r="L20" i="35"/>
  <c r="K20" i="35"/>
  <c r="L17" i="35"/>
  <c r="K17" i="35"/>
  <c r="L16" i="35"/>
  <c r="K16" i="35"/>
  <c r="L15" i="35"/>
  <c r="K15" i="35"/>
  <c r="L14" i="35"/>
  <c r="K14" i="35"/>
  <c r="L13" i="35"/>
  <c r="K13" i="35"/>
  <c r="L10" i="35"/>
  <c r="K10" i="35"/>
  <c r="L9" i="35"/>
  <c r="K9" i="35"/>
  <c r="L8" i="35"/>
  <c r="K8" i="35"/>
  <c r="L7" i="35"/>
  <c r="K7" i="35"/>
  <c r="L6" i="35"/>
  <c r="K6" i="35"/>
  <c r="X33" i="28" l="1"/>
  <c r="G11" i="28"/>
  <c r="X29" i="28"/>
  <c r="X28" i="28"/>
  <c r="D23" i="28"/>
  <c r="V23" i="28" s="1"/>
  <c r="C17" i="23"/>
  <c r="C13" i="23"/>
  <c r="C19" i="23"/>
  <c r="I31" i="22"/>
  <c r="D91" i="22"/>
  <c r="D72" i="22"/>
  <c r="D74" i="22"/>
  <c r="D71" i="22"/>
  <c r="H31" i="22"/>
  <c r="D47" i="22"/>
  <c r="D46" i="22"/>
  <c r="D39" i="22"/>
  <c r="D43" i="22"/>
  <c r="D42" i="22"/>
  <c r="R36" i="27"/>
  <c r="T78" i="27"/>
  <c r="T74" i="27"/>
  <c r="P36" i="27"/>
  <c r="O33" i="27"/>
  <c r="O32" i="27"/>
  <c r="O19" i="27"/>
  <c r="M36" i="27"/>
  <c r="T79" i="27"/>
  <c r="U79" i="27" s="1"/>
  <c r="T80" i="27"/>
  <c r="L15" i="27"/>
  <c r="T75" i="27"/>
  <c r="K15" i="27"/>
  <c r="T73" i="27"/>
  <c r="T71" i="27"/>
  <c r="U95" i="27"/>
  <c r="U92" i="27"/>
  <c r="D78" i="27"/>
  <c r="D79" i="27"/>
  <c r="U84" i="27"/>
  <c r="D72" i="27"/>
  <c r="D75" i="27"/>
  <c r="S75" i="27" s="1"/>
  <c r="U88" i="27"/>
  <c r="D74" i="27"/>
  <c r="U74" i="27" s="1"/>
  <c r="U85" i="27"/>
  <c r="U89" i="27"/>
  <c r="T49" i="27"/>
  <c r="T51" i="27"/>
  <c r="T47" i="27"/>
  <c r="N15" i="27"/>
  <c r="N36" i="27"/>
  <c r="U67" i="27"/>
  <c r="J15" i="27"/>
  <c r="T65" i="27"/>
  <c r="U62" i="27"/>
  <c r="T45" i="27"/>
  <c r="U56" i="27"/>
  <c r="U58" i="27"/>
  <c r="U60" i="27"/>
  <c r="N24" i="27"/>
  <c r="U54" i="27"/>
  <c r="G15" i="27"/>
  <c r="E36" i="27"/>
  <c r="G36" i="27"/>
  <c r="H13" i="27"/>
  <c r="H11" i="27" s="1"/>
  <c r="Q7" i="20"/>
  <c r="L7" i="20"/>
  <c r="D7" i="20"/>
  <c r="G7" i="20"/>
  <c r="B14" i="20"/>
  <c r="AE14" i="20" s="1"/>
  <c r="B30" i="20"/>
  <c r="AE30" i="20" s="1"/>
  <c r="B32" i="20"/>
  <c r="AE32" i="20" s="1"/>
  <c r="G8" i="19"/>
  <c r="B47" i="19"/>
  <c r="B48" i="19"/>
  <c r="H42" i="19"/>
  <c r="H17" i="19"/>
  <c r="B49" i="19"/>
  <c r="B53" i="19"/>
  <c r="B57" i="19"/>
  <c r="B59" i="19"/>
  <c r="C42" i="19"/>
  <c r="B67" i="19"/>
  <c r="L8" i="19"/>
  <c r="K8" i="19"/>
  <c r="N26" i="19"/>
  <c r="N30" i="19"/>
  <c r="N32" i="19"/>
  <c r="C12" i="19"/>
  <c r="B12" i="19" s="1"/>
  <c r="C13" i="19"/>
  <c r="C16" i="19"/>
  <c r="C17" i="19"/>
  <c r="B17" i="19" s="1"/>
  <c r="N20" i="19"/>
  <c r="U12" i="18"/>
  <c r="U15" i="18"/>
  <c r="U17" i="18"/>
  <c r="U19" i="18"/>
  <c r="U21" i="18"/>
  <c r="U23" i="18"/>
  <c r="U25" i="18"/>
  <c r="U27" i="18"/>
  <c r="U29" i="18"/>
  <c r="U31" i="18"/>
  <c r="U33" i="18"/>
  <c r="U35" i="18"/>
  <c r="U37" i="18"/>
  <c r="E40" i="1"/>
  <c r="C31" i="1"/>
  <c r="D9" i="1"/>
  <c r="E9" i="1"/>
  <c r="L24" i="13"/>
  <c r="H21" i="13"/>
  <c r="E6" i="13"/>
  <c r="E7" i="34"/>
  <c r="N37" i="11"/>
  <c r="H37" i="11"/>
  <c r="H6" i="11"/>
  <c r="N7" i="10"/>
  <c r="H7" i="10"/>
  <c r="B7" i="10"/>
  <c r="E12" i="9"/>
  <c r="K7" i="9"/>
  <c r="E21" i="9"/>
  <c r="B23" i="9"/>
  <c r="E19" i="9"/>
  <c r="E32" i="9"/>
  <c r="E18" i="9"/>
  <c r="E27" i="9"/>
  <c r="E29" i="9"/>
  <c r="L7" i="34"/>
  <c r="W14" i="33"/>
  <c r="W18" i="33"/>
  <c r="W22" i="33"/>
  <c r="W32" i="33"/>
  <c r="J34" i="33"/>
  <c r="J27" i="33"/>
  <c r="I34" i="33"/>
  <c r="H34" i="33" s="1"/>
  <c r="J12" i="33"/>
  <c r="Z7" i="33"/>
  <c r="I15" i="33"/>
  <c r="J16" i="33"/>
  <c r="I19" i="33"/>
  <c r="H19" i="33" s="1"/>
  <c r="J20" i="33"/>
  <c r="I23" i="33"/>
  <c r="I33" i="33"/>
  <c r="I30" i="33"/>
  <c r="W27" i="33"/>
  <c r="J15" i="33"/>
  <c r="J19" i="33"/>
  <c r="K25" i="33"/>
  <c r="K26" i="33"/>
  <c r="K28" i="33"/>
  <c r="K32" i="33"/>
  <c r="J32" i="33"/>
  <c r="J38" i="5"/>
  <c r="K6" i="7"/>
  <c r="H6" i="7"/>
  <c r="B23" i="7"/>
  <c r="K7" i="4"/>
  <c r="J7" i="5"/>
  <c r="B8" i="6"/>
  <c r="B7" i="6"/>
  <c r="K6" i="6"/>
  <c r="B18" i="6"/>
  <c r="B22" i="6"/>
  <c r="B23" i="6"/>
  <c r="B24" i="6"/>
  <c r="B25" i="6"/>
  <c r="B30" i="6"/>
  <c r="B31" i="6"/>
  <c r="B32" i="6"/>
  <c r="B33" i="6"/>
  <c r="B7" i="5"/>
  <c r="B7" i="4"/>
  <c r="B6" i="2"/>
  <c r="X7" i="31"/>
  <c r="U7" i="31"/>
  <c r="F33" i="31"/>
  <c r="L7" i="31"/>
  <c r="F17" i="31"/>
  <c r="F25" i="31"/>
  <c r="F29" i="31"/>
  <c r="F31" i="31"/>
  <c r="L7" i="30"/>
  <c r="F7" i="30"/>
  <c r="P55" i="28"/>
  <c r="W55" i="28"/>
  <c r="X55" i="28" s="1"/>
  <c r="V55" i="28"/>
  <c r="Q35" i="28"/>
  <c r="W51" i="28"/>
  <c r="U35" i="28"/>
  <c r="P47" i="28"/>
  <c r="V47" i="28"/>
  <c r="P37" i="28"/>
  <c r="P35" i="28" s="1"/>
  <c r="W45" i="28"/>
  <c r="X45" i="28" s="1"/>
  <c r="D43" i="28"/>
  <c r="V43" i="28" s="1"/>
  <c r="D37" i="28"/>
  <c r="R35" i="28"/>
  <c r="T35" i="28"/>
  <c r="G35" i="28"/>
  <c r="K35" i="28"/>
  <c r="H35" i="28"/>
  <c r="L35" i="28"/>
  <c r="D36" i="28"/>
  <c r="D51" i="28"/>
  <c r="V51" i="28" s="1"/>
  <c r="W47" i="28"/>
  <c r="X47" i="28" s="1"/>
  <c r="E35" i="28"/>
  <c r="V48" i="28"/>
  <c r="X48" i="28"/>
  <c r="W43" i="28"/>
  <c r="X43" i="28"/>
  <c r="W36" i="28"/>
  <c r="X36" i="28" s="1"/>
  <c r="V36" i="28"/>
  <c r="D39" i="28"/>
  <c r="V39" i="28" s="1"/>
  <c r="X40" i="28"/>
  <c r="P31" i="28"/>
  <c r="D31" i="28"/>
  <c r="V31" i="28" s="1"/>
  <c r="W32" i="28"/>
  <c r="X32" i="28" s="1"/>
  <c r="W31" i="28"/>
  <c r="D27" i="28"/>
  <c r="V27" i="28" s="1"/>
  <c r="P27" i="28"/>
  <c r="W27" i="28" s="1"/>
  <c r="I11" i="28"/>
  <c r="L11" i="28"/>
  <c r="S11" i="28"/>
  <c r="P12" i="28"/>
  <c r="W12" i="28" s="1"/>
  <c r="P23" i="28"/>
  <c r="W23" i="28"/>
  <c r="X23" i="28" s="1"/>
  <c r="E11" i="28"/>
  <c r="W21" i="28"/>
  <c r="X21" i="28" s="1"/>
  <c r="P13" i="28"/>
  <c r="W13" i="28" s="1"/>
  <c r="D19" i="28"/>
  <c r="V19" i="28" s="1"/>
  <c r="D13" i="28"/>
  <c r="V13" i="28" s="1"/>
  <c r="T11" i="28"/>
  <c r="W19" i="28"/>
  <c r="K11" i="28"/>
  <c r="X20" i="28"/>
  <c r="W17" i="28"/>
  <c r="X17" i="28" s="1"/>
  <c r="F11" i="28"/>
  <c r="J11" i="28"/>
  <c r="N11" i="28"/>
  <c r="P15" i="28"/>
  <c r="W15" i="28" s="1"/>
  <c r="X15" i="28" s="1"/>
  <c r="W16" i="28"/>
  <c r="X16" i="28" s="1"/>
  <c r="V15" i="28"/>
  <c r="D12" i="28"/>
  <c r="V12" i="28" s="1"/>
  <c r="C46" i="23"/>
  <c r="C16" i="23"/>
  <c r="C15" i="23"/>
  <c r="S7" i="23"/>
  <c r="C12" i="23"/>
  <c r="C11" i="23"/>
  <c r="U7" i="23"/>
  <c r="C31" i="23"/>
  <c r="C9" i="23"/>
  <c r="W7" i="23"/>
  <c r="K7" i="23"/>
  <c r="O7" i="23"/>
  <c r="Q7" i="23"/>
  <c r="J7" i="23"/>
  <c r="N7" i="23"/>
  <c r="V7" i="23"/>
  <c r="R7" i="23"/>
  <c r="H7" i="23"/>
  <c r="P7" i="23"/>
  <c r="T7" i="23"/>
  <c r="L7" i="23"/>
  <c r="E7" i="23"/>
  <c r="I7" i="23"/>
  <c r="M7" i="23"/>
  <c r="F7" i="23"/>
  <c r="D7" i="23"/>
  <c r="C8" i="23"/>
  <c r="D77" i="22"/>
  <c r="J66" i="22"/>
  <c r="D75" i="22"/>
  <c r="D70" i="22"/>
  <c r="D79" i="22"/>
  <c r="H10" i="22"/>
  <c r="H6" i="22" s="1"/>
  <c r="E31" i="22"/>
  <c r="F66" i="22"/>
  <c r="D14" i="22"/>
  <c r="H66" i="22"/>
  <c r="I66" i="22"/>
  <c r="G66" i="22"/>
  <c r="D68" i="22"/>
  <c r="E66" i="22"/>
  <c r="J31" i="22"/>
  <c r="D33" i="22"/>
  <c r="D61" i="22"/>
  <c r="F10" i="22"/>
  <c r="D10" i="22" s="1"/>
  <c r="G31" i="22"/>
  <c r="F31" i="22"/>
  <c r="I36" i="22"/>
  <c r="F8" i="22"/>
  <c r="F6" i="22" s="1"/>
  <c r="G36" i="22"/>
  <c r="G8" i="22"/>
  <c r="G6" i="22" s="1"/>
  <c r="D32" i="22"/>
  <c r="H36" i="22"/>
  <c r="D40" i="22"/>
  <c r="D45" i="22"/>
  <c r="J36" i="22"/>
  <c r="D44" i="22"/>
  <c r="F36" i="22"/>
  <c r="D41" i="22"/>
  <c r="D38" i="22"/>
  <c r="E6" i="22"/>
  <c r="D49" i="22"/>
  <c r="E36" i="22"/>
  <c r="D11" i="22"/>
  <c r="D17" i="22"/>
  <c r="D15" i="22"/>
  <c r="I6" i="22"/>
  <c r="J6" i="22"/>
  <c r="D13" i="22"/>
  <c r="D16" i="22"/>
  <c r="D9" i="22"/>
  <c r="D12" i="22"/>
  <c r="D19" i="22"/>
  <c r="T94" i="27"/>
  <c r="O37" i="27"/>
  <c r="L13" i="27"/>
  <c r="N69" i="27"/>
  <c r="F15" i="27"/>
  <c r="F36" i="27"/>
  <c r="H36" i="27"/>
  <c r="D94" i="27"/>
  <c r="S95" i="27"/>
  <c r="Q21" i="27"/>
  <c r="O21" i="27" s="1"/>
  <c r="R69" i="27"/>
  <c r="Q69" i="27"/>
  <c r="O14" i="27"/>
  <c r="O29" i="27"/>
  <c r="T29" i="27" s="1"/>
  <c r="P69" i="27"/>
  <c r="O26" i="27"/>
  <c r="O30" i="27"/>
  <c r="T76" i="27"/>
  <c r="O25" i="27"/>
  <c r="T25" i="27" s="1"/>
  <c r="L69" i="27"/>
  <c r="J69" i="27"/>
  <c r="D80" i="27"/>
  <c r="U80" i="27" s="1"/>
  <c r="T82" i="27"/>
  <c r="U78" i="27"/>
  <c r="K69" i="27"/>
  <c r="M69" i="27"/>
  <c r="T72" i="27"/>
  <c r="D77" i="27"/>
  <c r="U77" i="27" s="1"/>
  <c r="D73" i="27"/>
  <c r="D76" i="27"/>
  <c r="U76" i="27" s="1"/>
  <c r="U72" i="27"/>
  <c r="K13" i="27"/>
  <c r="I69" i="27"/>
  <c r="S79" i="27"/>
  <c r="F69" i="27"/>
  <c r="U91" i="27"/>
  <c r="U90" i="27"/>
  <c r="S77" i="27"/>
  <c r="S72" i="27"/>
  <c r="S74" i="27"/>
  <c r="F24" i="27"/>
  <c r="G69" i="27"/>
  <c r="U87" i="27"/>
  <c r="H69" i="27"/>
  <c r="D27" i="27"/>
  <c r="S27" i="27" s="1"/>
  <c r="U86" i="27"/>
  <c r="U83" i="27"/>
  <c r="D71" i="27"/>
  <c r="S71" i="27" s="1"/>
  <c r="S78" i="27"/>
  <c r="S80" i="27"/>
  <c r="D82" i="27"/>
  <c r="E69" i="27"/>
  <c r="O36" i="27"/>
  <c r="T38" i="27"/>
  <c r="R15" i="27"/>
  <c r="Q40" i="27"/>
  <c r="T37" i="27"/>
  <c r="M40" i="27"/>
  <c r="N40" i="27"/>
  <c r="L36" i="27"/>
  <c r="J36" i="27"/>
  <c r="J13" i="27"/>
  <c r="K36" i="27"/>
  <c r="N13" i="27"/>
  <c r="D37" i="27"/>
  <c r="S37" i="27" s="1"/>
  <c r="K40" i="27"/>
  <c r="U66" i="27"/>
  <c r="D38" i="27"/>
  <c r="S38" i="27" s="1"/>
  <c r="S67" i="27"/>
  <c r="D65" i="27"/>
  <c r="U65" i="27" s="1"/>
  <c r="S66" i="27"/>
  <c r="F13" i="27"/>
  <c r="T32" i="27"/>
  <c r="P22" i="27"/>
  <c r="O22" i="27" s="1"/>
  <c r="T22" i="27" s="1"/>
  <c r="U63" i="27"/>
  <c r="P20" i="27"/>
  <c r="O20" i="27" s="1"/>
  <c r="T20" i="27" s="1"/>
  <c r="T33" i="27"/>
  <c r="R40" i="27"/>
  <c r="T28" i="27"/>
  <c r="T30" i="27"/>
  <c r="P17" i="27"/>
  <c r="O17" i="27" s="1"/>
  <c r="T17" i="27" s="1"/>
  <c r="P24" i="27"/>
  <c r="P40" i="27"/>
  <c r="P18" i="27"/>
  <c r="O18" i="27" s="1"/>
  <c r="T18" i="27" s="1"/>
  <c r="R24" i="27"/>
  <c r="T31" i="27"/>
  <c r="T44" i="27"/>
  <c r="T53" i="27"/>
  <c r="U55" i="27"/>
  <c r="U57" i="27"/>
  <c r="U59" i="27"/>
  <c r="P15" i="27"/>
  <c r="O15" i="27" s="1"/>
  <c r="T26" i="27"/>
  <c r="Q13" i="27"/>
  <c r="Q24" i="27"/>
  <c r="R13" i="27"/>
  <c r="M11" i="27"/>
  <c r="D47" i="27"/>
  <c r="U47" i="27" s="1"/>
  <c r="M24" i="27"/>
  <c r="I21" i="27"/>
  <c r="T21" i="27" s="1"/>
  <c r="K24" i="27"/>
  <c r="L24" i="27"/>
  <c r="T34" i="27"/>
  <c r="J40" i="27"/>
  <c r="J16" i="27"/>
  <c r="T16" i="27" s="1"/>
  <c r="L40" i="27"/>
  <c r="I14" i="27"/>
  <c r="K16" i="27"/>
  <c r="L17" i="27"/>
  <c r="L11" i="27" s="1"/>
  <c r="I19" i="27"/>
  <c r="T19" i="27" s="1"/>
  <c r="T27" i="27"/>
  <c r="D43" i="27"/>
  <c r="U43" i="27" s="1"/>
  <c r="I15" i="27"/>
  <c r="J24" i="27"/>
  <c r="I24" i="27"/>
  <c r="I40" i="27"/>
  <c r="D17" i="27"/>
  <c r="D28" i="27"/>
  <c r="H40" i="27"/>
  <c r="H24" i="27"/>
  <c r="D26" i="27"/>
  <c r="S26" i="27" s="1"/>
  <c r="D29" i="27"/>
  <c r="D34" i="27"/>
  <c r="D32" i="27"/>
  <c r="D20" i="27"/>
  <c r="S20" i="27" s="1"/>
  <c r="D22" i="27"/>
  <c r="D50" i="27"/>
  <c r="U50" i="27" s="1"/>
  <c r="G11" i="27"/>
  <c r="G24" i="27"/>
  <c r="D30" i="27"/>
  <c r="S30" i="27" s="1"/>
  <c r="D31" i="27"/>
  <c r="D25" i="27"/>
  <c r="S25" i="27" s="1"/>
  <c r="S61" i="27"/>
  <c r="S62" i="27"/>
  <c r="S63" i="27"/>
  <c r="F40" i="27"/>
  <c r="D18" i="27"/>
  <c r="D45" i="27"/>
  <c r="F19" i="27"/>
  <c r="D33" i="27"/>
  <c r="D49" i="27"/>
  <c r="U49" i="27" s="1"/>
  <c r="D51" i="27"/>
  <c r="U51" i="27" s="1"/>
  <c r="S55" i="27"/>
  <c r="S57" i="27"/>
  <c r="S59" i="27"/>
  <c r="E11" i="27"/>
  <c r="E24" i="27"/>
  <c r="E40" i="27"/>
  <c r="D44" i="27"/>
  <c r="D46" i="27"/>
  <c r="D48" i="27"/>
  <c r="S56" i="27"/>
  <c r="S58" i="27"/>
  <c r="S60" i="27"/>
  <c r="S54" i="27"/>
  <c r="D53" i="27"/>
  <c r="D42" i="27"/>
  <c r="B9" i="20"/>
  <c r="AE9" i="20" s="1"/>
  <c r="B11" i="20"/>
  <c r="AE11" i="20" s="1"/>
  <c r="B26" i="20"/>
  <c r="AE26" i="20" s="1"/>
  <c r="B22" i="20"/>
  <c r="AE22" i="20" s="1"/>
  <c r="B23" i="20"/>
  <c r="AE23" i="20" s="1"/>
  <c r="B25" i="20"/>
  <c r="AE25" i="20" s="1"/>
  <c r="F7" i="20"/>
  <c r="B18" i="20"/>
  <c r="AE18" i="20" s="1"/>
  <c r="B20" i="20"/>
  <c r="AE20" i="20" s="1"/>
  <c r="B10" i="20"/>
  <c r="AE10" i="20" s="1"/>
  <c r="B15" i="20"/>
  <c r="AE15" i="20" s="1"/>
  <c r="B17" i="20"/>
  <c r="AE17" i="20" s="1"/>
  <c r="B28" i="20"/>
  <c r="AE28" i="20" s="1"/>
  <c r="C7" i="20"/>
  <c r="B13" i="20"/>
  <c r="AE13" i="20" s="1"/>
  <c r="B24" i="20"/>
  <c r="AE24" i="20" s="1"/>
  <c r="B27" i="20"/>
  <c r="AE27" i="20" s="1"/>
  <c r="B29" i="20"/>
  <c r="AE29" i="20" s="1"/>
  <c r="B16" i="20"/>
  <c r="AE16" i="20" s="1"/>
  <c r="B19" i="20"/>
  <c r="AE19" i="20" s="1"/>
  <c r="B21" i="20"/>
  <c r="AE21" i="20" s="1"/>
  <c r="B31" i="20"/>
  <c r="AE31" i="20" s="1"/>
  <c r="E7" i="20"/>
  <c r="C10" i="19"/>
  <c r="B10" i="19" s="1"/>
  <c r="C22" i="19"/>
  <c r="B22" i="19" s="1"/>
  <c r="C30" i="19"/>
  <c r="B58" i="19"/>
  <c r="B64" i="19"/>
  <c r="B54" i="19"/>
  <c r="C14" i="19"/>
  <c r="B51" i="19"/>
  <c r="B55" i="19"/>
  <c r="M8" i="19"/>
  <c r="B30" i="19"/>
  <c r="B42" i="19"/>
  <c r="B14" i="19"/>
  <c r="I8" i="19"/>
  <c r="J8" i="19"/>
  <c r="B52" i="19"/>
  <c r="H34" i="19"/>
  <c r="H8" i="19" s="1"/>
  <c r="H35" i="19"/>
  <c r="B35" i="19" s="1"/>
  <c r="B61" i="19"/>
  <c r="D8" i="19"/>
  <c r="C19" i="19"/>
  <c r="B19" i="19" s="1"/>
  <c r="C27" i="19"/>
  <c r="B27" i="19" s="1"/>
  <c r="C31" i="19"/>
  <c r="C35" i="19"/>
  <c r="E8" i="19"/>
  <c r="C20" i="19"/>
  <c r="B20" i="19" s="1"/>
  <c r="C21" i="19"/>
  <c r="C24" i="19"/>
  <c r="B24" i="19" s="1"/>
  <c r="C25" i="19"/>
  <c r="B25" i="19" s="1"/>
  <c r="C28" i="19"/>
  <c r="B28" i="19" s="1"/>
  <c r="C29" i="19"/>
  <c r="B29" i="19" s="1"/>
  <c r="C32" i="19"/>
  <c r="C33" i="19"/>
  <c r="B33" i="19" s="1"/>
  <c r="T8" i="19"/>
  <c r="N29" i="19"/>
  <c r="N13" i="19"/>
  <c r="N14" i="19"/>
  <c r="N15" i="19"/>
  <c r="N21" i="19"/>
  <c r="N22" i="19"/>
  <c r="N23" i="19"/>
  <c r="N24" i="19"/>
  <c r="N25" i="19"/>
  <c r="N31" i="19"/>
  <c r="B31" i="19"/>
  <c r="B13" i="19"/>
  <c r="B16" i="19"/>
  <c r="B21" i="19"/>
  <c r="B32" i="19"/>
  <c r="F8" i="19"/>
  <c r="C15" i="19"/>
  <c r="B15" i="19" s="1"/>
  <c r="C18" i="19"/>
  <c r="B18" i="19" s="1"/>
  <c r="C23" i="19"/>
  <c r="B23" i="19" s="1"/>
  <c r="C26" i="19"/>
  <c r="B26" i="19" s="1"/>
  <c r="C34" i="19"/>
  <c r="O8" i="19"/>
  <c r="T13" i="18"/>
  <c r="U16" i="18"/>
  <c r="U20" i="18"/>
  <c r="U22" i="18"/>
  <c r="U24" i="18"/>
  <c r="U26" i="18"/>
  <c r="U28" i="18"/>
  <c r="U30" i="18"/>
  <c r="U32" i="18"/>
  <c r="U34" i="18"/>
  <c r="U36" i="18"/>
  <c r="U38" i="18"/>
  <c r="B11" i="18"/>
  <c r="U11" i="18" s="1"/>
  <c r="B19" i="17"/>
  <c r="D6" i="16"/>
  <c r="D12" i="16" s="1"/>
  <c r="J6" i="16"/>
  <c r="D40" i="1"/>
  <c r="L9" i="1"/>
  <c r="O9" i="1"/>
  <c r="C10" i="1"/>
  <c r="C20" i="1"/>
  <c r="S7" i="1"/>
  <c r="R23" i="1"/>
  <c r="F44" i="1"/>
  <c r="C14" i="1"/>
  <c r="C29" i="1"/>
  <c r="F34" i="1"/>
  <c r="R34" i="1"/>
  <c r="D34" i="1"/>
  <c r="C38" i="1"/>
  <c r="I44" i="1"/>
  <c r="C47" i="1"/>
  <c r="C24" i="1"/>
  <c r="F29" i="1"/>
  <c r="F28" i="1" s="1"/>
  <c r="R29" i="1"/>
  <c r="R28" i="1" s="1"/>
  <c r="I29" i="1"/>
  <c r="I28" i="1" s="1"/>
  <c r="D23" i="1"/>
  <c r="C42" i="1"/>
  <c r="C45" i="1"/>
  <c r="I13" i="1"/>
  <c r="C26" i="1"/>
  <c r="C32" i="1"/>
  <c r="C37" i="1"/>
  <c r="L44" i="1"/>
  <c r="C46" i="1"/>
  <c r="I9" i="1"/>
  <c r="C18" i="1"/>
  <c r="C25" i="1"/>
  <c r="C36" i="1"/>
  <c r="O44" i="1"/>
  <c r="R44" i="1"/>
  <c r="O13" i="1"/>
  <c r="F16" i="1"/>
  <c r="C21" i="1"/>
  <c r="O23" i="1"/>
  <c r="E34" i="1"/>
  <c r="O40" i="1"/>
  <c r="C41" i="1"/>
  <c r="O34" i="1"/>
  <c r="I40" i="1"/>
  <c r="E13" i="1"/>
  <c r="L16" i="1"/>
  <c r="E23" i="1"/>
  <c r="L23" i="1"/>
  <c r="F23" i="1"/>
  <c r="E16" i="1"/>
  <c r="O16" i="1"/>
  <c r="I23" i="1"/>
  <c r="C35" i="1"/>
  <c r="I34" i="1"/>
  <c r="O28" i="1"/>
  <c r="F9" i="1"/>
  <c r="R9" i="1"/>
  <c r="I16" i="1"/>
  <c r="R16" i="1"/>
  <c r="C19" i="1"/>
  <c r="C30" i="1"/>
  <c r="L40" i="1"/>
  <c r="R40" i="1"/>
  <c r="F40" i="1"/>
  <c r="T7" i="1"/>
  <c r="L34" i="1"/>
  <c r="M7" i="1"/>
  <c r="Q7" i="1"/>
  <c r="L28" i="1"/>
  <c r="E28" i="1"/>
  <c r="K7" i="1"/>
  <c r="D28" i="1"/>
  <c r="N7" i="1"/>
  <c r="J7" i="1"/>
  <c r="C17" i="1"/>
  <c r="D16" i="1"/>
  <c r="P7" i="1"/>
  <c r="H24" i="13"/>
  <c r="D24" i="13"/>
  <c r="L21" i="13"/>
  <c r="D21" i="13"/>
  <c r="C22" i="13"/>
  <c r="Q9" i="13"/>
  <c r="P9" i="13" s="1"/>
  <c r="C11" i="13"/>
  <c r="C26" i="13" s="1"/>
  <c r="C10" i="13"/>
  <c r="C25" i="13" s="1"/>
  <c r="E9" i="13"/>
  <c r="U6" i="13"/>
  <c r="P8" i="13"/>
  <c r="C8" i="13" s="1"/>
  <c r="C23" i="13" s="1"/>
  <c r="Q6" i="13"/>
  <c r="P6" i="13" s="1"/>
  <c r="B9" i="11"/>
  <c r="B13" i="11"/>
  <c r="B17" i="11"/>
  <c r="B21" i="11"/>
  <c r="B25" i="11"/>
  <c r="B29" i="11"/>
  <c r="B12" i="11"/>
  <c r="B16" i="11"/>
  <c r="B20" i="11"/>
  <c r="B24" i="11"/>
  <c r="B28" i="11"/>
  <c r="B32" i="11"/>
  <c r="D6" i="11"/>
  <c r="B11" i="11"/>
  <c r="B15" i="11"/>
  <c r="B19" i="11"/>
  <c r="B23" i="11"/>
  <c r="B27" i="11"/>
  <c r="B31" i="11"/>
  <c r="B10" i="11"/>
  <c r="B14" i="11"/>
  <c r="B18" i="11"/>
  <c r="B22" i="11"/>
  <c r="B26" i="11"/>
  <c r="B30" i="11"/>
  <c r="C6" i="11"/>
  <c r="B8" i="9"/>
  <c r="E8" i="9"/>
  <c r="B7" i="11" s="1"/>
  <c r="B33" i="9"/>
  <c r="E20" i="9"/>
  <c r="C27" i="9"/>
  <c r="B27" i="9" s="1"/>
  <c r="E28" i="9"/>
  <c r="B17" i="9"/>
  <c r="E13" i="9"/>
  <c r="B31" i="9"/>
  <c r="B11" i="9"/>
  <c r="B25" i="9"/>
  <c r="E10" i="9"/>
  <c r="E11" i="9"/>
  <c r="E16" i="9"/>
  <c r="E17" i="9"/>
  <c r="C21" i="9"/>
  <c r="B21" i="9" s="1"/>
  <c r="E24" i="9"/>
  <c r="E25" i="9"/>
  <c r="C29" i="9"/>
  <c r="B29" i="9" s="1"/>
  <c r="F7" i="9"/>
  <c r="G7" i="9"/>
  <c r="B13" i="9"/>
  <c r="E14" i="9"/>
  <c r="E15" i="9"/>
  <c r="B19" i="9"/>
  <c r="E22" i="9"/>
  <c r="E23" i="9"/>
  <c r="E30" i="9"/>
  <c r="E31" i="9"/>
  <c r="D7" i="9"/>
  <c r="C10" i="9"/>
  <c r="C12" i="9"/>
  <c r="B12" i="9" s="1"/>
  <c r="C14" i="9"/>
  <c r="B14" i="9" s="1"/>
  <c r="C16" i="9"/>
  <c r="B16" i="9" s="1"/>
  <c r="C18" i="9"/>
  <c r="B18" i="9" s="1"/>
  <c r="C20" i="9"/>
  <c r="B20" i="9" s="1"/>
  <c r="C22" i="9"/>
  <c r="B22" i="9" s="1"/>
  <c r="C24" i="9"/>
  <c r="B24" i="9" s="1"/>
  <c r="C26" i="9"/>
  <c r="B26" i="9" s="1"/>
  <c r="C28" i="9"/>
  <c r="B28" i="9" s="1"/>
  <c r="C30" i="9"/>
  <c r="B30" i="9" s="1"/>
  <c r="C32" i="9"/>
  <c r="B32" i="9" s="1"/>
  <c r="F15" i="34"/>
  <c r="F19" i="34"/>
  <c r="F23" i="34"/>
  <c r="F16" i="34"/>
  <c r="F17" i="34"/>
  <c r="F21" i="34"/>
  <c r="F25" i="34"/>
  <c r="F26" i="34"/>
  <c r="H7" i="34"/>
  <c r="F14" i="34"/>
  <c r="F27" i="34"/>
  <c r="F32" i="34"/>
  <c r="F18" i="34"/>
  <c r="F20" i="34"/>
  <c r="F22" i="34"/>
  <c r="F24" i="34"/>
  <c r="F29" i="34"/>
  <c r="G7" i="34"/>
  <c r="F11" i="34"/>
  <c r="W11" i="33"/>
  <c r="W13" i="33"/>
  <c r="I14" i="33"/>
  <c r="W17" i="33"/>
  <c r="I18" i="33"/>
  <c r="W19" i="33"/>
  <c r="W23" i="33"/>
  <c r="W24" i="33"/>
  <c r="W26" i="33"/>
  <c r="I27" i="33"/>
  <c r="W30" i="33"/>
  <c r="W31" i="33"/>
  <c r="X7" i="33"/>
  <c r="J13" i="33"/>
  <c r="W15" i="33"/>
  <c r="W7" i="33" s="1"/>
  <c r="J17" i="33"/>
  <c r="W21" i="33"/>
  <c r="I22" i="33"/>
  <c r="J24" i="33"/>
  <c r="W28" i="33"/>
  <c r="J23" i="33"/>
  <c r="J28" i="33"/>
  <c r="J29" i="33"/>
  <c r="Y7" i="33"/>
  <c r="J7" i="33" s="1"/>
  <c r="I11" i="33"/>
  <c r="H11" i="33" s="1"/>
  <c r="I12" i="33"/>
  <c r="I26" i="33"/>
  <c r="I24" i="33"/>
  <c r="I31" i="33"/>
  <c r="I28" i="33"/>
  <c r="I16" i="33"/>
  <c r="H16" i="33" s="1"/>
  <c r="K14" i="33"/>
  <c r="H15" i="33"/>
  <c r="K21" i="33"/>
  <c r="K30" i="33"/>
  <c r="H31" i="33"/>
  <c r="I32" i="33"/>
  <c r="K16" i="33"/>
  <c r="I20" i="33"/>
  <c r="H20" i="33" s="1"/>
  <c r="H27" i="33"/>
  <c r="K13" i="33"/>
  <c r="K22" i="33"/>
  <c r="H23" i="33"/>
  <c r="K29" i="33"/>
  <c r="K11" i="33"/>
  <c r="I13" i="33"/>
  <c r="H13" i="33" s="1"/>
  <c r="J14" i="33"/>
  <c r="H14" i="33" s="1"/>
  <c r="K15" i="33"/>
  <c r="I17" i="33"/>
  <c r="J18" i="33"/>
  <c r="K19" i="33"/>
  <c r="I21" i="33"/>
  <c r="H21" i="33" s="1"/>
  <c r="J22" i="33"/>
  <c r="H22" i="33" s="1"/>
  <c r="K23" i="33"/>
  <c r="I25" i="33"/>
  <c r="H25" i="33" s="1"/>
  <c r="J26" i="33"/>
  <c r="K27" i="33"/>
  <c r="I29" i="33"/>
  <c r="J30" i="33"/>
  <c r="H30" i="33" s="1"/>
  <c r="K31" i="33"/>
  <c r="K33" i="33"/>
  <c r="L7" i="33"/>
  <c r="H33" i="33"/>
  <c r="F7" i="33"/>
  <c r="B31" i="7"/>
  <c r="B11" i="7"/>
  <c r="B15" i="7"/>
  <c r="B22" i="7"/>
  <c r="B13" i="7"/>
  <c r="B21" i="7"/>
  <c r="B29" i="7"/>
  <c r="C6" i="7"/>
  <c r="B19" i="7"/>
  <c r="B27" i="7"/>
  <c r="D6" i="7"/>
  <c r="B17" i="7"/>
  <c r="B25" i="7"/>
  <c r="B33" i="7"/>
  <c r="B10" i="6"/>
  <c r="B26" i="6"/>
  <c r="B14" i="6"/>
  <c r="B15" i="6"/>
  <c r="B16" i="6"/>
  <c r="B17" i="6"/>
  <c r="B19" i="6"/>
  <c r="B20" i="6"/>
  <c r="B21" i="6"/>
  <c r="D6" i="6"/>
  <c r="B11" i="6"/>
  <c r="B12" i="6"/>
  <c r="B13" i="6"/>
  <c r="B27" i="6"/>
  <c r="B28" i="6"/>
  <c r="B29" i="6"/>
  <c r="C6" i="6"/>
  <c r="I7" i="32"/>
  <c r="L7" i="32" s="1"/>
  <c r="B7" i="32"/>
  <c r="E7" i="32" s="1"/>
  <c r="F22" i="31"/>
  <c r="F24" i="31"/>
  <c r="F28" i="31"/>
  <c r="H7" i="31"/>
  <c r="F10" i="31"/>
  <c r="F12" i="31"/>
  <c r="F19" i="31"/>
  <c r="F21" i="31"/>
  <c r="F23" i="31"/>
  <c r="F27" i="31"/>
  <c r="F13" i="31"/>
  <c r="F15" i="31"/>
  <c r="F26" i="31"/>
  <c r="F14" i="31"/>
  <c r="F16" i="31"/>
  <c r="F30" i="31"/>
  <c r="F32" i="31"/>
  <c r="F18" i="31"/>
  <c r="F20" i="31"/>
  <c r="G7" i="31"/>
  <c r="F11" i="31"/>
  <c r="X31" i="28" l="1"/>
  <c r="X27" i="28"/>
  <c r="X19" i="28"/>
  <c r="X13" i="28"/>
  <c r="T36" i="27"/>
  <c r="T14" i="27"/>
  <c r="U94" i="27"/>
  <c r="U82" i="27"/>
  <c r="S76" i="27"/>
  <c r="N11" i="27"/>
  <c r="U75" i="27"/>
  <c r="U73" i="27"/>
  <c r="U28" i="27"/>
  <c r="U38" i="27"/>
  <c r="U45" i="27"/>
  <c r="D15" i="27"/>
  <c r="U29" i="27"/>
  <c r="K11" i="27"/>
  <c r="U37" i="27"/>
  <c r="S50" i="27"/>
  <c r="C8" i="19"/>
  <c r="N8" i="19"/>
  <c r="D15" i="16"/>
  <c r="D9" i="16"/>
  <c r="C40" i="1"/>
  <c r="C9" i="1"/>
  <c r="C9" i="13"/>
  <c r="H18" i="33"/>
  <c r="H17" i="33"/>
  <c r="H32" i="33"/>
  <c r="H12" i="33"/>
  <c r="H26" i="33"/>
  <c r="H24" i="33"/>
  <c r="H28" i="33"/>
  <c r="B6" i="6"/>
  <c r="W35" i="28"/>
  <c r="W37" i="28"/>
  <c r="X37" i="28" s="1"/>
  <c r="D35" i="28"/>
  <c r="V37" i="28"/>
  <c r="X39" i="28"/>
  <c r="X51" i="28"/>
  <c r="V35" i="28"/>
  <c r="P11" i="28"/>
  <c r="W11" i="28" s="1"/>
  <c r="D11" i="28"/>
  <c r="V11" i="28" s="1"/>
  <c r="X12" i="28"/>
  <c r="C7" i="23"/>
  <c r="D31" i="22"/>
  <c r="D8" i="22"/>
  <c r="D6" i="22" s="1"/>
  <c r="D66" i="22"/>
  <c r="D36" i="22"/>
  <c r="R11" i="27"/>
  <c r="S94" i="27"/>
  <c r="T69" i="27"/>
  <c r="U31" i="27"/>
  <c r="T15" i="27"/>
  <c r="U15" i="27" s="1"/>
  <c r="D21" i="27"/>
  <c r="U21" i="27" s="1"/>
  <c r="S73" i="27"/>
  <c r="D19" i="27"/>
  <c r="U19" i="27" s="1"/>
  <c r="D14" i="27"/>
  <c r="S14" i="27" s="1"/>
  <c r="I11" i="27"/>
  <c r="U71" i="27"/>
  <c r="U26" i="27"/>
  <c r="U27" i="27"/>
  <c r="F11" i="27"/>
  <c r="D13" i="27"/>
  <c r="S13" i="27" s="1"/>
  <c r="U25" i="27"/>
  <c r="S82" i="27"/>
  <c r="D69" i="27"/>
  <c r="D36" i="27"/>
  <c r="U36" i="27" s="1"/>
  <c r="S65" i="27"/>
  <c r="U22" i="27"/>
  <c r="T40" i="27"/>
  <c r="U33" i="27"/>
  <c r="O24" i="27"/>
  <c r="T24" i="27" s="1"/>
  <c r="U17" i="27"/>
  <c r="U18" i="27"/>
  <c r="P11" i="27"/>
  <c r="O13" i="27"/>
  <c r="Q11" i="27"/>
  <c r="U20" i="27"/>
  <c r="S17" i="27"/>
  <c r="S47" i="27"/>
  <c r="S43" i="27"/>
  <c r="D16" i="27"/>
  <c r="S16" i="27" s="1"/>
  <c r="U30" i="27"/>
  <c r="J11" i="27"/>
  <c r="S15" i="27"/>
  <c r="S28" i="27"/>
  <c r="S29" i="27"/>
  <c r="S22" i="27"/>
  <c r="U32" i="27"/>
  <c r="S32" i="27"/>
  <c r="U34" i="27"/>
  <c r="S34" i="27"/>
  <c r="S31" i="27"/>
  <c r="S18" i="27"/>
  <c r="D24" i="27"/>
  <c r="S24" i="27" s="1"/>
  <c r="S19" i="27"/>
  <c r="S45" i="27"/>
  <c r="S51" i="27"/>
  <c r="S49" i="27"/>
  <c r="S33" i="27"/>
  <c r="U48" i="27"/>
  <c r="S48" i="27"/>
  <c r="U44" i="27"/>
  <c r="S44" i="27"/>
  <c r="U46" i="27"/>
  <c r="S46" i="27"/>
  <c r="U53" i="27"/>
  <c r="S53" i="27"/>
  <c r="D40" i="27"/>
  <c r="S42" i="27"/>
  <c r="U42" i="27"/>
  <c r="B7" i="20"/>
  <c r="AE7" i="20" s="1"/>
  <c r="B34" i="19"/>
  <c r="B8" i="19" s="1"/>
  <c r="T11" i="18"/>
  <c r="C44" i="1"/>
  <c r="C23" i="1"/>
  <c r="C34" i="1"/>
  <c r="F7" i="1"/>
  <c r="C13" i="1"/>
  <c r="I7" i="1"/>
  <c r="L7" i="1"/>
  <c r="C16" i="1"/>
  <c r="R7" i="1"/>
  <c r="E7" i="1"/>
  <c r="O7" i="1"/>
  <c r="C28" i="1"/>
  <c r="D7" i="1"/>
  <c r="C24" i="13"/>
  <c r="C6" i="13"/>
  <c r="C21" i="13" s="1"/>
  <c r="E7" i="9"/>
  <c r="B6" i="11" s="1"/>
  <c r="B10" i="9"/>
  <c r="B7" i="9" s="1"/>
  <c r="C7" i="9"/>
  <c r="F7" i="34"/>
  <c r="I7" i="33"/>
  <c r="H29" i="33"/>
  <c r="K7" i="33"/>
  <c r="B6" i="7"/>
  <c r="F7" i="31"/>
  <c r="S21" i="27" l="1"/>
  <c r="H7" i="33"/>
  <c r="X35" i="28"/>
  <c r="X11" i="28"/>
  <c r="U69" i="27"/>
  <c r="U14" i="27"/>
  <c r="U16" i="27"/>
  <c r="D11" i="27"/>
  <c r="S11" i="27" s="1"/>
  <c r="S69" i="27"/>
  <c r="S36" i="27"/>
  <c r="O11" i="27"/>
  <c r="T11" i="27" s="1"/>
  <c r="T13" i="27"/>
  <c r="U13" i="27" s="1"/>
  <c r="U24" i="27"/>
  <c r="U40" i="27"/>
  <c r="S40" i="27"/>
  <c r="C7" i="1"/>
  <c r="U11" i="27" l="1"/>
</calcChain>
</file>

<file path=xl/sharedStrings.xml><?xml version="1.0" encoding="utf-8"?>
<sst xmlns="http://schemas.openxmlformats.org/spreadsheetml/2006/main" count="1870" uniqueCount="476">
  <si>
    <t>学　　　　級　　　　数</t>
  </si>
  <si>
    <t>男</t>
    <rPh sb="0" eb="1">
      <t>オトコ</t>
    </rPh>
    <phoneticPr fontId="2"/>
  </si>
  <si>
    <t>旅行</t>
  </si>
  <si>
    <t>区分</t>
    <rPh sb="0" eb="2">
      <t>クブン</t>
    </rPh>
    <phoneticPr fontId="2"/>
  </si>
  <si>
    <t>情報
通信業</t>
    <rPh sb="0" eb="2">
      <t>ジョウホウ</t>
    </rPh>
    <rPh sb="3" eb="6">
      <t>ツウシンギョウ</t>
    </rPh>
    <phoneticPr fontId="2"/>
  </si>
  <si>
    <t>計</t>
  </si>
  <si>
    <t>分 校</t>
  </si>
  <si>
    <t>常用労働者</t>
    <rPh sb="0" eb="4">
      <t>ジョウヨウロウドウシャ</t>
    </rPh>
    <phoneticPr fontId="67"/>
  </si>
  <si>
    <t>15歳</t>
  </si>
  <si>
    <t>２学年</t>
  </si>
  <si>
    <t>海陽町</t>
  </si>
  <si>
    <t>美容</t>
  </si>
  <si>
    <t>４　　学　　年</t>
  </si>
  <si>
    <t>第13表　市町村別・学年別生徒数＜高等学校・定時制＞</t>
  </si>
  <si>
    <t>大学等</t>
    <rPh sb="0" eb="3">
      <t>ダイガクトウ</t>
    </rPh>
    <phoneticPr fontId="2"/>
  </si>
  <si>
    <t>在　　　　園　　　　者　　　　数</t>
  </si>
  <si>
    <t>幼稚園</t>
  </si>
  <si>
    <t>情報処理</t>
  </si>
  <si>
    <t>私    立</t>
  </si>
  <si>
    <t>電子計算機</t>
  </si>
  <si>
    <t>小学校</t>
  </si>
  <si>
    <t>０歳</t>
  </si>
  <si>
    <t>進学率</t>
  </si>
  <si>
    <t>普　　通</t>
  </si>
  <si>
    <t>大学</t>
  </si>
  <si>
    <t>職   員   数</t>
  </si>
  <si>
    <t>工　　業</t>
  </si>
  <si>
    <t>中学校</t>
  </si>
  <si>
    <t>進学者</t>
    <rPh sb="0" eb="3">
      <t>シンガクシャ</t>
    </rPh>
    <phoneticPr fontId="2"/>
  </si>
  <si>
    <t>高等学校</t>
  </si>
  <si>
    <t>牟岐町</t>
  </si>
  <si>
    <t>(他に分類されないもの)</t>
  </si>
  <si>
    <t>歯科衛生</t>
  </si>
  <si>
    <t>専修学校</t>
  </si>
  <si>
    <t>　児　　　　童　　　　数</t>
  </si>
  <si>
    <t>警備員</t>
  </si>
  <si>
    <t>各種学校</t>
  </si>
  <si>
    <t>区　　　分</t>
  </si>
  <si>
    <t>男</t>
  </si>
  <si>
    <t>小　　　　　学　　　　　校</t>
    <rPh sb="0" eb="1">
      <t>ショウ</t>
    </rPh>
    <rPh sb="6" eb="7">
      <t>ガク</t>
    </rPh>
    <rPh sb="12" eb="13">
      <t>コウ</t>
    </rPh>
    <phoneticPr fontId="36"/>
  </si>
  <si>
    <t>17歳</t>
  </si>
  <si>
    <t>６　　学　　年</t>
  </si>
  <si>
    <t>短期大学</t>
  </si>
  <si>
    <t>左記以</t>
  </si>
  <si>
    <t>区　分</t>
  </si>
  <si>
    <t>本 校</t>
  </si>
  <si>
    <t>進学率</t>
    <rPh sb="0" eb="3">
      <t>シンガクリツ</t>
    </rPh>
    <phoneticPr fontId="2"/>
  </si>
  <si>
    <t>３　　学　　年</t>
  </si>
  <si>
    <t>佐那河内村</t>
  </si>
  <si>
    <t>６学年</t>
  </si>
  <si>
    <t>女</t>
  </si>
  <si>
    <t>１学年</t>
  </si>
  <si>
    <t>３学年</t>
  </si>
  <si>
    <t>４学年</t>
  </si>
  <si>
    <t>教育・
社会福祉
関係</t>
  </si>
  <si>
    <t>本　　　　 務　　　　 者</t>
  </si>
  <si>
    <t>５学年</t>
  </si>
  <si>
    <t>第１７表　学科別・設置者別生徒数＜専修学校＞</t>
    <rPh sb="9" eb="12">
      <t>セッチシャ</t>
    </rPh>
    <rPh sb="12" eb="13">
      <t>ベツ</t>
    </rPh>
    <phoneticPr fontId="2"/>
  </si>
  <si>
    <t>農業</t>
    <rPh sb="0" eb="2">
      <t>ノウギョウ</t>
    </rPh>
    <phoneticPr fontId="2"/>
  </si>
  <si>
    <t>第15表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</si>
  <si>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弱  視</t>
  </si>
  <si>
    <t>比率(%)</t>
    <rPh sb="0" eb="2">
      <t>ヒリツ</t>
    </rPh>
    <phoneticPr fontId="2"/>
  </si>
  <si>
    <t>相当の者(d)</t>
  </si>
  <si>
    <t>難  聴</t>
  </si>
  <si>
    <t>言語障害</t>
  </si>
  <si>
    <t>水　　産</t>
  </si>
  <si>
    <t>うち</t>
  </si>
  <si>
    <t>第３表　市町村別・幼保連携型認定子ども園数，教育・保育職員数，在園者数及び修了者数＜幼保連携型認定こども園＞</t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6" eb="17">
      <t>コ</t>
    </rPh>
    <rPh sb="19" eb="20">
      <t>エン</t>
    </rPh>
    <rPh sb="22" eb="24">
      <t>キョウイク</t>
    </rPh>
    <rPh sb="25" eb="27">
      <t>ホイク</t>
    </rPh>
    <rPh sb="27" eb="30">
      <t>ショクインスウ</t>
    </rPh>
    <rPh sb="34" eb="35">
      <t>スウ</t>
    </rPh>
    <rPh sb="35" eb="36">
      <t>オヨ</t>
    </rPh>
    <rPh sb="37" eb="40">
      <t>シュウリョウシャ</t>
    </rPh>
    <rPh sb="40" eb="41">
      <t>スウ</t>
    </rPh>
    <rPh sb="42" eb="44">
      <t>ヨウホ</t>
    </rPh>
    <rPh sb="44" eb="46">
      <t>レンケイ</t>
    </rPh>
    <rPh sb="46" eb="47">
      <t>ガタ</t>
    </rPh>
    <rPh sb="47" eb="49">
      <t>ニンテイ</t>
    </rPh>
    <rPh sb="52" eb="53">
      <t>エン</t>
    </rPh>
    <phoneticPr fontId="2"/>
  </si>
  <si>
    <t>小　　学　　校</t>
  </si>
  <si>
    <t>中　　学　　校</t>
  </si>
  <si>
    <t>うち
女性</t>
    <rPh sb="3" eb="5">
      <t>ジョセイ</t>
    </rPh>
    <phoneticPr fontId="2"/>
  </si>
  <si>
    <t>労働者のうち</t>
  </si>
  <si>
    <t>教   員   数</t>
  </si>
  <si>
    <t>第９表　市町村別・学年別生徒数＜中学校＞</t>
  </si>
  <si>
    <t>職　 員 　数</t>
  </si>
  <si>
    <t>20歳</t>
  </si>
  <si>
    <t>D</t>
  </si>
  <si>
    <t>知的障害</t>
    <rPh sb="0" eb="2">
      <t>チテキ</t>
    </rPh>
    <rPh sb="2" eb="4">
      <t>ショウガイ</t>
    </rPh>
    <phoneticPr fontId="2"/>
  </si>
  <si>
    <t>単　　　式　　　学　　　級</t>
  </si>
  <si>
    <t>複　式　学　級</t>
  </si>
  <si>
    <t>左記A，B，C，Dのうち就職している者</t>
    <rPh sb="12" eb="14">
      <t>シュウショク</t>
    </rPh>
    <rPh sb="18" eb="19">
      <t>モノ</t>
    </rPh>
    <phoneticPr fontId="2"/>
  </si>
  <si>
    <t>東みよし町</t>
  </si>
  <si>
    <t>学校数</t>
  </si>
  <si>
    <t>就 職 者 等 （左記A～Dを除く）</t>
    <rPh sb="6" eb="7">
      <t>トウ</t>
    </rPh>
    <rPh sb="9" eb="11">
      <t>サキ</t>
    </rPh>
    <rPh sb="15" eb="16">
      <t>ノゾ</t>
    </rPh>
    <phoneticPr fontId="68"/>
  </si>
  <si>
    <t>徳島県 合計</t>
    <rPh sb="0" eb="3">
      <t>トクシマケン</t>
    </rPh>
    <rPh sb="4" eb="6">
      <t>ゴウケイ</t>
    </rPh>
    <phoneticPr fontId="2"/>
  </si>
  <si>
    <t>１　　学　　年</t>
  </si>
  <si>
    <t>法律行政</t>
  </si>
  <si>
    <t>吉野川市</t>
  </si>
  <si>
    <t>２　　学　　年</t>
  </si>
  <si>
    <t>うち女性</t>
    <rPh sb="2" eb="4">
      <t>ジョセイ</t>
    </rPh>
    <phoneticPr fontId="2"/>
  </si>
  <si>
    <t>農　　業</t>
  </si>
  <si>
    <t>５　　学　　年</t>
  </si>
  <si>
    <t>専修学校(高等課程又は専門課程)進学者</t>
  </si>
  <si>
    <t>自閉症･
情緒障害</t>
    <rPh sb="5" eb="7">
      <t>ジョウチョ</t>
    </rPh>
    <rPh sb="7" eb="9">
      <t>ショウガイ</t>
    </rPh>
    <phoneticPr fontId="2"/>
  </si>
  <si>
    <t>本　　　　　　　　　科</t>
  </si>
  <si>
    <t>家　　庭</t>
  </si>
  <si>
    <t>左記以
外の者</t>
    <rPh sb="2" eb="3">
      <t>イ</t>
    </rPh>
    <rPh sb="4" eb="5">
      <t>ガイ</t>
    </rPh>
    <rPh sb="6" eb="7">
      <t>モノ</t>
    </rPh>
    <phoneticPr fontId="2"/>
  </si>
  <si>
    <t>看　　護</t>
  </si>
  <si>
    <t>総合学科</t>
    <rPh sb="0" eb="2">
      <t>ソウゴウ</t>
    </rPh>
    <rPh sb="2" eb="4">
      <t>ガッカ</t>
    </rPh>
    <phoneticPr fontId="2"/>
  </si>
  <si>
    <t>第１３表　市町村別・学年別生徒数＜高等学校・定時制＞</t>
  </si>
  <si>
    <t>総　　合</t>
  </si>
  <si>
    <t>そ の 他</t>
  </si>
  <si>
    <t>区　　分</t>
  </si>
  <si>
    <t>第16表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</si>
  <si>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(うち私立)</t>
    <rPh sb="3" eb="4">
      <t>ワタシ</t>
    </rPh>
    <phoneticPr fontId="2"/>
  </si>
  <si>
    <t>４歳</t>
  </si>
  <si>
    <t>県立</t>
  </si>
  <si>
    <t>専攻科生徒数</t>
  </si>
  <si>
    <t>１　学　年</t>
  </si>
  <si>
    <t>２　学　年</t>
  </si>
  <si>
    <t>３　学　年</t>
  </si>
  <si>
    <t>４ 学 年</t>
  </si>
  <si>
    <t>専 攻 科</t>
  </si>
  <si>
    <t>別 　科</t>
    <rPh sb="0" eb="1">
      <t>ベツ</t>
    </rPh>
    <phoneticPr fontId="45"/>
  </si>
  <si>
    <t>21歳</t>
  </si>
  <si>
    <t>生徒数</t>
  </si>
  <si>
    <t>本　　　　　　　　　　　　科</t>
  </si>
  <si>
    <t>14歳</t>
  </si>
  <si>
    <t>４　学　年</t>
  </si>
  <si>
    <t>教員１人
当たり
在学者数</t>
    <rPh sb="0" eb="2">
      <t>キョウイン</t>
    </rPh>
    <rPh sb="3" eb="4">
      <t>ニン</t>
    </rPh>
    <rPh sb="5" eb="6">
      <t>ア</t>
    </rPh>
    <rPh sb="9" eb="12">
      <t>ザイガクシャ</t>
    </rPh>
    <rPh sb="12" eb="13">
      <t>スウ</t>
    </rPh>
    <phoneticPr fontId="2"/>
  </si>
  <si>
    <t>商　　業</t>
    <rPh sb="3" eb="4">
      <t>ギョウ</t>
    </rPh>
    <phoneticPr fontId="45"/>
  </si>
  <si>
    <t>協力校数</t>
  </si>
  <si>
    <t>幼　稚　部</t>
  </si>
  <si>
    <t>小　学　部</t>
  </si>
  <si>
    <t>情報</t>
  </si>
  <si>
    <t>３歳</t>
  </si>
  <si>
    <t>調理</t>
  </si>
  <si>
    <t>５歳</t>
  </si>
  <si>
    <t>6～</t>
  </si>
  <si>
    <t>12～</t>
  </si>
  <si>
    <t>15～</t>
  </si>
  <si>
    <t>生徒数</t>
    <rPh sb="0" eb="3">
      <t>セイトスウ</t>
    </rPh>
    <phoneticPr fontId="2"/>
  </si>
  <si>
    <t>18歳</t>
  </si>
  <si>
    <t>18～</t>
  </si>
  <si>
    <t>実習助手</t>
  </si>
  <si>
    <t>11歳</t>
  </si>
  <si>
    <t>以上</t>
  </si>
  <si>
    <t>幼稚部</t>
  </si>
  <si>
    <t>1学年</t>
  </si>
  <si>
    <t>(a)</t>
  </si>
  <si>
    <t>第25表　学科別・状況別卒業者数（公立＋私立）＜高等学校卒業後の状況＞</t>
    <rPh sb="9" eb="11">
      <t>ジョウキョウ</t>
    </rPh>
    <phoneticPr fontId="2"/>
  </si>
  <si>
    <t>2学年</t>
  </si>
  <si>
    <t>3学年</t>
  </si>
  <si>
    <t>4学年</t>
  </si>
  <si>
    <t>外の者</t>
  </si>
  <si>
    <t>第６表　市町村別・編成方式別学級数（単式・複式学級）＜小学校・中学校＞</t>
  </si>
  <si>
    <t>石井町</t>
  </si>
  <si>
    <t>5学年</t>
  </si>
  <si>
    <t>6学年</t>
  </si>
  <si>
    <t>中　学　部</t>
  </si>
  <si>
    <t>高　 　等 　　部</t>
  </si>
  <si>
    <t>区　  分</t>
  </si>
  <si>
    <t>本 　   科</t>
  </si>
  <si>
    <t>B</t>
  </si>
  <si>
    <t>専　攻　科</t>
  </si>
  <si>
    <t>園数</t>
  </si>
  <si>
    <t>小　　 学　 　部</t>
  </si>
  <si>
    <t>用務員</t>
  </si>
  <si>
    <t>高　　  等　  　部</t>
  </si>
  <si>
    <t>教員数（本務）</t>
    <rPh sb="0" eb="3">
      <t>キョウインスウ</t>
    </rPh>
    <rPh sb="4" eb="6">
      <t>ホンム</t>
    </rPh>
    <phoneticPr fontId="2"/>
  </si>
  <si>
    <t>第22表　市町村別・状況別卒業者数＜中学校卒業後の状況＞</t>
    <rPh sb="10" eb="12">
      <t>ジョウキョウ</t>
    </rPh>
    <phoneticPr fontId="2"/>
  </si>
  <si>
    <t>本　　 科</t>
  </si>
  <si>
    <t>-</t>
  </si>
  <si>
    <t>家庭</t>
  </si>
  <si>
    <t>昼間・その他別</t>
  </si>
  <si>
    <t>国    立</t>
  </si>
  <si>
    <t>公    立</t>
  </si>
  <si>
    <t>工業関係</t>
  </si>
  <si>
    <t>建設業</t>
  </si>
  <si>
    <t>看護</t>
  </si>
  <si>
    <t>第２０表　教員数</t>
  </si>
  <si>
    <t>医療関係</t>
  </si>
  <si>
    <t>歯科技工</t>
  </si>
  <si>
    <t>その他</t>
  </si>
  <si>
    <t>事　　務　　職　　員</t>
  </si>
  <si>
    <t>不詳・
死亡の者</t>
    <rPh sb="4" eb="6">
      <t>シボウ</t>
    </rPh>
    <rPh sb="7" eb="8">
      <t>モノ</t>
    </rPh>
    <phoneticPr fontId="2"/>
  </si>
  <si>
    <t>衛生関係</t>
  </si>
  <si>
    <t>第１８表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</si>
  <si>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商業</t>
  </si>
  <si>
    <t>全日制</t>
  </si>
  <si>
    <t>中等教育学校後期課程</t>
    <rPh sb="0" eb="6">
      <t>チュウトウキョウイクガッコウ</t>
    </rPh>
    <rPh sb="6" eb="8">
      <t>コウキ</t>
    </rPh>
    <rPh sb="8" eb="10">
      <t>カテイ</t>
    </rPh>
    <phoneticPr fontId="2"/>
  </si>
  <si>
    <t>和洋裁</t>
  </si>
  <si>
    <t>卸売業,
小売業</t>
    <rPh sb="1" eb="2">
      <t>ウ</t>
    </rPh>
    <rPh sb="2" eb="3">
      <t>ギョウ</t>
    </rPh>
    <phoneticPr fontId="2"/>
  </si>
  <si>
    <t>生徒数　計</t>
  </si>
  <si>
    <t>総　　計</t>
  </si>
  <si>
    <t>第１表　総括表（国立・公立・私立）</t>
  </si>
  <si>
    <t>設置者の別</t>
  </si>
  <si>
    <t>複合　サービス事業</t>
    <rPh sb="0" eb="2">
      <t>フクゴウ</t>
    </rPh>
    <rPh sb="7" eb="9">
      <t>ジギョウ</t>
    </rPh>
    <phoneticPr fontId="2"/>
  </si>
  <si>
    <t>学科</t>
  </si>
  <si>
    <t>実施科目数</t>
  </si>
  <si>
    <t>美波町</t>
  </si>
  <si>
    <t>履修者数</t>
  </si>
  <si>
    <t>G</t>
  </si>
  <si>
    <t>(実数)</t>
  </si>
  <si>
    <t>延数</t>
  </si>
  <si>
    <t>定時制の併置</t>
  </si>
  <si>
    <t>視覚障害</t>
    <rPh sb="0" eb="2">
      <t>シカク</t>
    </rPh>
    <rPh sb="2" eb="4">
      <t>ショウガイ</t>
    </rPh>
    <phoneticPr fontId="2"/>
  </si>
  <si>
    <t>特科生</t>
  </si>
  <si>
    <t>デザイン</t>
  </si>
  <si>
    <t>入学者数</t>
  </si>
  <si>
    <t>そ　 の 　他</t>
  </si>
  <si>
    <t>校高等部進</t>
  </si>
  <si>
    <t>有期雇用
労働者</t>
    <rPh sb="0" eb="4">
      <t>ユウキコヨウ</t>
    </rPh>
    <rPh sb="5" eb="8">
      <t>ロウドウシャ</t>
    </rPh>
    <phoneticPr fontId="67"/>
  </si>
  <si>
    <t>鳴門市</t>
  </si>
  <si>
    <t>卒業者数</t>
  </si>
  <si>
    <t>校内</t>
  </si>
  <si>
    <t>校長</t>
  </si>
  <si>
    <t>教頭</t>
  </si>
  <si>
    <t>学校種別</t>
    <rPh sb="0" eb="2">
      <t>ガッコウ</t>
    </rPh>
    <rPh sb="2" eb="4">
      <t>シュベツ</t>
    </rPh>
    <phoneticPr fontId="2"/>
  </si>
  <si>
    <t>教諭</t>
  </si>
  <si>
    <t>講師</t>
  </si>
  <si>
    <t>技術職員</t>
    <rPh sb="0" eb="2">
      <t>ギジュツ</t>
    </rPh>
    <rPh sb="2" eb="4">
      <t>ショクイン</t>
    </rPh>
    <phoneticPr fontId="2"/>
  </si>
  <si>
    <t>保育士養成</t>
    <rPh sb="0" eb="2">
      <t>ホイク</t>
    </rPh>
    <rPh sb="2" eb="3">
      <t>シ</t>
    </rPh>
    <rPh sb="3" eb="5">
      <t>ヨウセイ</t>
    </rPh>
    <phoneticPr fontId="2"/>
  </si>
  <si>
    <t>単位修得者数</t>
  </si>
  <si>
    <t>兼　　務　　者</t>
  </si>
  <si>
    <t>その他</t>
    <rPh sb="0" eb="3">
      <t>ソノタ</t>
    </rPh>
    <phoneticPr fontId="2"/>
  </si>
  <si>
    <t>講       師</t>
  </si>
  <si>
    <t>進学者</t>
  </si>
  <si>
    <t>第７表　市町村別・編成方式別学級数及び児童生徒数（特別支援学級）＜小学校・中学校＞　　　　　</t>
  </si>
  <si>
    <t>本校</t>
    <rPh sb="0" eb="2">
      <t>ホンコウ</t>
    </rPh>
    <phoneticPr fontId="2"/>
  </si>
  <si>
    <t>(高等課程)</t>
  </si>
  <si>
    <t>生徒数（後期課程）</t>
    <rPh sb="0" eb="3">
      <t>セイトスウ</t>
    </rPh>
    <rPh sb="4" eb="5">
      <t>ウシ</t>
    </rPh>
    <rPh sb="5" eb="6">
      <t>キ</t>
    </rPh>
    <rPh sb="6" eb="8">
      <t>カテイ</t>
    </rPh>
    <phoneticPr fontId="2"/>
  </si>
  <si>
    <t>(一般課程)</t>
  </si>
  <si>
    <t>他県への</t>
  </si>
  <si>
    <t>就職率</t>
  </si>
  <si>
    <t>独立･
設置の別</t>
  </si>
  <si>
    <t>等入学者</t>
  </si>
  <si>
    <t>神山町</t>
  </si>
  <si>
    <t>第２６表　学科別・大学,短期大学等への進学者数（公立＋私立）＜高等学校卒業後の状況＞</t>
  </si>
  <si>
    <t>（％）</t>
  </si>
  <si>
    <t>高等専</t>
  </si>
  <si>
    <t>大学･短期大学</t>
  </si>
  <si>
    <t>第28表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</si>
  <si>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本　　　　　　科</t>
  </si>
  <si>
    <t>門学校</t>
  </si>
  <si>
    <t>定時制</t>
  </si>
  <si>
    <t>通信制</t>
  </si>
  <si>
    <t>２歳</t>
  </si>
  <si>
    <t>勝浦町</t>
  </si>
  <si>
    <t xml:space="preserve"> </t>
  </si>
  <si>
    <t>県外</t>
  </si>
  <si>
    <t>　　一年以上、かつフルタイム勤務相当の者（再掲）(d)」の占める割合である。</t>
  </si>
  <si>
    <t>県内</t>
  </si>
  <si>
    <t>（a,b,c,d）</t>
  </si>
  <si>
    <t>普通</t>
  </si>
  <si>
    <t>農業</t>
  </si>
  <si>
    <t>第１６表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</si>
  <si>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</si>
  <si>
    <t>全</t>
  </si>
  <si>
    <t>第17表　学科別・設置者別生徒数＜専修学校＞</t>
    <rPh sb="9" eb="12">
      <t>セッチシャ</t>
    </rPh>
    <rPh sb="12" eb="13">
      <t>ベツ</t>
    </rPh>
    <phoneticPr fontId="2"/>
  </si>
  <si>
    <t>日</t>
  </si>
  <si>
    <t>通信教育部</t>
  </si>
  <si>
    <t>高等学校</t>
    <rPh sb="0" eb="2">
      <t>コウトウ</t>
    </rPh>
    <rPh sb="2" eb="4">
      <t>ガッコウ</t>
    </rPh>
    <phoneticPr fontId="2"/>
  </si>
  <si>
    <t>制</t>
  </si>
  <si>
    <t>（学部）</t>
  </si>
  <si>
    <t>別科</t>
    <rPh sb="0" eb="2">
      <t>ベッカ</t>
    </rPh>
    <phoneticPr fontId="2"/>
  </si>
  <si>
    <t>（本科）</t>
  </si>
  <si>
    <t>計のうち昼の
課程の生徒数</t>
  </si>
  <si>
    <t>のうち</t>
  </si>
  <si>
    <t>（別科）</t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</si>
  <si>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</si>
  <si>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（専攻科）</t>
  </si>
  <si>
    <t>男女別</t>
  </si>
  <si>
    <t>高等部(専攻科)</t>
  </si>
  <si>
    <t>金融業,
保険業</t>
    <rPh sb="2" eb="3">
      <t>ギョウ</t>
    </rPh>
    <phoneticPr fontId="2"/>
  </si>
  <si>
    <t>開発施設</t>
  </si>
  <si>
    <t>左記Ｅ有期雇用</t>
  </si>
  <si>
    <t>在学者数
※１</t>
    <rPh sb="0" eb="3">
      <t>ザイガクシャ</t>
    </rPh>
    <rPh sb="3" eb="4">
      <t>スウ</t>
    </rPh>
    <phoneticPr fontId="2"/>
  </si>
  <si>
    <t>公務</t>
  </si>
  <si>
    <t>【高等学校通信教育調査総括】</t>
  </si>
  <si>
    <t>漁業</t>
  </si>
  <si>
    <t>学校数</t>
    <rPh sb="0" eb="3">
      <t>ガッコウスウ</t>
    </rPh>
    <phoneticPr fontId="2"/>
  </si>
  <si>
    <t>製造業</t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</si>
  <si>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</si>
  <si>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上記のうち</t>
  </si>
  <si>
    <t>養護職員</t>
  </si>
  <si>
    <t>男女別・地域別</t>
  </si>
  <si>
    <t>和洋裁</t>
    <rPh sb="0" eb="1">
      <t>ワ</t>
    </rPh>
    <rPh sb="1" eb="3">
      <t>ヨウサイ</t>
    </rPh>
    <phoneticPr fontId="2"/>
  </si>
  <si>
    <t>県外就職者</t>
  </si>
  <si>
    <t>フルタイム勤務</t>
  </si>
  <si>
    <t>女</t>
    <rPh sb="0" eb="1">
      <t>オンナ</t>
    </rPh>
    <phoneticPr fontId="2"/>
  </si>
  <si>
    <t>第２表　市町村別・幼稚園数，教員数，在園者数及び修了者数＜幼稚園＞</t>
  </si>
  <si>
    <t>第18表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</si>
  <si>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情　　報</t>
    <rPh sb="0" eb="1">
      <t>ジョウ</t>
    </rPh>
    <rPh sb="3" eb="4">
      <t>ホウ</t>
    </rPh>
    <phoneticPr fontId="45"/>
  </si>
  <si>
    <t>福　　祉</t>
    <rPh sb="0" eb="1">
      <t>フク</t>
    </rPh>
    <rPh sb="3" eb="4">
      <t>サイワイ</t>
    </rPh>
    <phoneticPr fontId="45"/>
  </si>
  <si>
    <t>(高等学校等</t>
  </si>
  <si>
    <t>医療，
福祉</t>
    <rPh sb="0" eb="2">
      <t>イリョウ</t>
    </rPh>
    <rPh sb="4" eb="6">
      <t>フクシ</t>
    </rPh>
    <phoneticPr fontId="2"/>
  </si>
  <si>
    <t>左記
以外
のもの</t>
  </si>
  <si>
    <t>不詳・</t>
  </si>
  <si>
    <t>特別支援学校</t>
    <rPh sb="0" eb="2">
      <t>トクベツ</t>
    </rPh>
    <rPh sb="2" eb="4">
      <t>シエン</t>
    </rPh>
    <phoneticPr fontId="2"/>
  </si>
  <si>
    <t>福祉</t>
    <rPh sb="0" eb="2">
      <t>フクシ</t>
    </rPh>
    <phoneticPr fontId="2"/>
  </si>
  <si>
    <t>第１１表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</si>
  <si>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※２　幼保連携型認定こども園は，教育・保育職員を計上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4" eb="26">
      <t>ケイジョウ</t>
    </rPh>
    <phoneticPr fontId="2"/>
  </si>
  <si>
    <t>定</t>
    <rPh sb="0" eb="1">
      <t>テイ</t>
    </rPh>
    <phoneticPr fontId="2"/>
  </si>
  <si>
    <t>時</t>
    <rPh sb="0" eb="1">
      <t>ジ</t>
    </rPh>
    <phoneticPr fontId="2"/>
  </si>
  <si>
    <t>中　　　　学　　　　校</t>
    <rPh sb="0" eb="1">
      <t>チュウ</t>
    </rPh>
    <rPh sb="5" eb="6">
      <t>ガク</t>
    </rPh>
    <rPh sb="10" eb="11">
      <t>コウ</t>
    </rPh>
    <phoneticPr fontId="2"/>
  </si>
  <si>
    <t>女性比率(%)</t>
    <rPh sb="0" eb="2">
      <t>ジョセイ</t>
    </rPh>
    <rPh sb="2" eb="4">
      <t>ヒリツ</t>
    </rPh>
    <phoneticPr fontId="2"/>
  </si>
  <si>
    <t>養護助教諭</t>
    <rPh sb="0" eb="2">
      <t>ヨウゴ</t>
    </rPh>
    <rPh sb="2" eb="5">
      <t>ジョキョウユ</t>
    </rPh>
    <phoneticPr fontId="2"/>
  </si>
  <si>
    <t>中学部</t>
    <rPh sb="0" eb="2">
      <t>チュウガク</t>
    </rPh>
    <rPh sb="2" eb="3">
      <t>ブ</t>
    </rPh>
    <phoneticPr fontId="2"/>
  </si>
  <si>
    <t>電気・　ガス・　熱供給・水道業</t>
    <rPh sb="8" eb="9">
      <t>ネツ</t>
    </rPh>
    <rPh sb="9" eb="11">
      <t>キョウキュウ</t>
    </rPh>
    <rPh sb="12" eb="15">
      <t>スイドウギョウ</t>
    </rPh>
    <phoneticPr fontId="2"/>
  </si>
  <si>
    <t>計
（c）</t>
    <rPh sb="0" eb="1">
      <t>ケイ</t>
    </rPh>
    <phoneticPr fontId="2"/>
  </si>
  <si>
    <t>教育，　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</si>
  <si>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</si>
  <si>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服飾・
家政関係</t>
    <rPh sb="0" eb="2">
      <t>フクショク</t>
    </rPh>
    <rPh sb="4" eb="6">
      <t>カセイ</t>
    </rPh>
    <rPh sb="6" eb="8">
      <t>カンケイ</t>
    </rPh>
    <phoneticPr fontId="2"/>
  </si>
  <si>
    <t>運輸業,郵便業</t>
    <rPh sb="2" eb="3">
      <t>ギョウ</t>
    </rPh>
    <rPh sb="4" eb="6">
      <t>ユウビン</t>
    </rPh>
    <rPh sb="6" eb="7">
      <t>ギョウ</t>
    </rPh>
    <phoneticPr fontId="2"/>
  </si>
  <si>
    <t>不動産業,物品賃貸業</t>
    <rPh sb="5" eb="7">
      <t>ブッピン</t>
    </rPh>
    <rPh sb="7" eb="9">
      <t>チンタイ</t>
    </rPh>
    <rPh sb="9" eb="10">
      <t>ギョウ</t>
    </rPh>
    <phoneticPr fontId="2"/>
  </si>
  <si>
    <t>（a）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</si>
  <si>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</si>
  <si>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  <rPh sb="4" eb="5">
      <t>ギョウ</t>
    </rPh>
    <phoneticPr fontId="2"/>
  </si>
  <si>
    <t>聴覚障害</t>
    <rPh sb="0" eb="2">
      <t>チョウカク</t>
    </rPh>
    <rPh sb="2" eb="4">
      <t>ショウガイ</t>
    </rPh>
    <phoneticPr fontId="2"/>
  </si>
  <si>
    <t>病弱・　　　身体虚弱</t>
    <rPh sb="0" eb="2">
      <t>ビョウジャク</t>
    </rPh>
    <rPh sb="6" eb="8">
      <t>シンタイ</t>
    </rPh>
    <rPh sb="8" eb="10">
      <t>キョジャク</t>
    </rPh>
    <phoneticPr fontId="2"/>
  </si>
  <si>
    <t>肢体　　不自由</t>
    <rPh sb="0" eb="2">
      <t>シタイ</t>
    </rPh>
    <rPh sb="4" eb="7">
      <t>フジユウ</t>
    </rPh>
    <phoneticPr fontId="2"/>
  </si>
  <si>
    <t>高等部</t>
    <rPh sb="0" eb="2">
      <t>コウトウ</t>
    </rPh>
    <rPh sb="2" eb="3">
      <t>ブ</t>
    </rPh>
    <phoneticPr fontId="2"/>
  </si>
  <si>
    <t>鉱業,　 採石業,   砂利    採取業</t>
    <rPh sb="0" eb="2">
      <t>コウギョウ</t>
    </rPh>
    <rPh sb="5" eb="7">
      <t>サイセキ</t>
    </rPh>
    <rPh sb="7" eb="8">
      <t>ギョウ</t>
    </rPh>
    <rPh sb="12" eb="14">
      <t>ジャリ</t>
    </rPh>
    <rPh sb="18" eb="20">
      <t>サイシュ</t>
    </rPh>
    <rPh sb="20" eb="21">
      <t>ギョウ</t>
    </rPh>
    <phoneticPr fontId="2"/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</si>
  <si>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</si>
  <si>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計のうち高卒以上
を入学資格とする
課程の生徒数</t>
  </si>
  <si>
    <t>(他に分類されるものを除く)</t>
    <rPh sb="11" eb="12">
      <t>ノゾ</t>
    </rPh>
    <phoneticPr fontId="2"/>
  </si>
  <si>
    <t>ﾌｧｯｼｮﾝﾋﾞｼﾞﾈｽ</t>
  </si>
  <si>
    <t>地域別</t>
  </si>
  <si>
    <t>准看護</t>
  </si>
  <si>
    <t>理学・作業療法</t>
  </si>
  <si>
    <t>修　了　者　数</t>
    <rPh sb="6" eb="7">
      <t>スウ</t>
    </rPh>
    <phoneticPr fontId="2"/>
  </si>
  <si>
    <t>経理・簿記</t>
  </si>
  <si>
    <t>家政関係</t>
    <rPh sb="0" eb="2">
      <t>カセイ</t>
    </rPh>
    <rPh sb="2" eb="4">
      <t>カンケイ</t>
    </rPh>
    <phoneticPr fontId="2"/>
  </si>
  <si>
    <t>ビジネス</t>
  </si>
  <si>
    <t>動物</t>
  </si>
  <si>
    <t>中　　　　　学　　　　　校</t>
    <rPh sb="0" eb="1">
      <t>ナカ</t>
    </rPh>
    <rPh sb="6" eb="7">
      <t>ガク</t>
    </rPh>
    <rPh sb="12" eb="13">
      <t>コウ</t>
    </rPh>
    <phoneticPr fontId="36"/>
  </si>
  <si>
    <t>　生　　　　徒　　　　数</t>
    <rPh sb="1" eb="2">
      <t>ショウ</t>
    </rPh>
    <rPh sb="6" eb="7">
      <t>ト</t>
    </rPh>
    <phoneticPr fontId="2"/>
  </si>
  <si>
    <t>製菓・製パン</t>
  </si>
  <si>
    <t>准看護</t>
    <rPh sb="0" eb="1">
      <t>ジュン</t>
    </rPh>
    <rPh sb="1" eb="3">
      <t>カンゴ</t>
    </rPh>
    <phoneticPr fontId="2"/>
  </si>
  <si>
    <t>小　　　　学　　　　校</t>
    <rPh sb="0" eb="1">
      <t>ショウ</t>
    </rPh>
    <rPh sb="5" eb="6">
      <t>ガク</t>
    </rPh>
    <rPh sb="10" eb="11">
      <t>コウ</t>
    </rPh>
    <phoneticPr fontId="2"/>
  </si>
  <si>
    <t>その他</t>
    <rPh sb="2" eb="3">
      <t>タ</t>
    </rPh>
    <phoneticPr fontId="2"/>
  </si>
  <si>
    <t>商業実務関係</t>
  </si>
  <si>
    <t>水産</t>
    <rPh sb="0" eb="2">
      <t>スイサン</t>
    </rPh>
    <phoneticPr fontId="2"/>
  </si>
  <si>
    <t>社会福祉</t>
    <rPh sb="0" eb="2">
      <t>シャカイ</t>
    </rPh>
    <rPh sb="2" eb="4">
      <t>フクシ</t>
    </rPh>
    <phoneticPr fontId="2"/>
  </si>
  <si>
    <t>労働者</t>
  </si>
  <si>
    <t>E</t>
  </si>
  <si>
    <t>(看護師等)</t>
  </si>
  <si>
    <t>農業関係</t>
    <rPh sb="0" eb="2">
      <t>ノウギョウ</t>
    </rPh>
    <phoneticPr fontId="2"/>
  </si>
  <si>
    <t>計</t>
    <rPh sb="0" eb="1">
      <t>ケイ</t>
    </rPh>
    <phoneticPr fontId="2"/>
  </si>
  <si>
    <t>実数(前年度)</t>
  </si>
  <si>
    <t>設　　　　　置　　　　　者　　　　　別</t>
  </si>
  <si>
    <t>修業年限１年
以上の課程</t>
  </si>
  <si>
    <t>昼　　 間</t>
  </si>
  <si>
    <t>肢体
不自由</t>
    <rPh sb="0" eb="2">
      <t>シタイ</t>
    </rPh>
    <rPh sb="3" eb="6">
      <t>フジユウ</t>
    </rPh>
    <phoneticPr fontId="2"/>
  </si>
  <si>
    <t>高等学校等又は大学等進学者</t>
    <rPh sb="0" eb="2">
      <t>コウトウ</t>
    </rPh>
    <rPh sb="2" eb="4">
      <t>ガッコウ</t>
    </rPh>
    <rPh sb="4" eb="5">
      <t>トウ</t>
    </rPh>
    <rPh sb="5" eb="6">
      <t>マタ</t>
    </rPh>
    <rPh sb="7" eb="10">
      <t>ダイガクトウ</t>
    </rPh>
    <rPh sb="10" eb="13">
      <t>シンガクシャ</t>
    </rPh>
    <phoneticPr fontId="2"/>
  </si>
  <si>
    <t>つるぎ町</t>
  </si>
  <si>
    <t>就職率</t>
    <rPh sb="0" eb="3">
      <t>シュウショクリツ</t>
    </rPh>
    <phoneticPr fontId="2"/>
  </si>
  <si>
    <t>年度</t>
    <rPh sb="0" eb="2">
      <t>ネンド</t>
    </rPh>
    <phoneticPr fontId="2"/>
  </si>
  <si>
    <t>２個学年</t>
  </si>
  <si>
    <t>第１５表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</si>
  <si>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  <rPh sb="0" eb="2">
      <t>コウギョウ</t>
    </rPh>
    <phoneticPr fontId="2"/>
  </si>
  <si>
    <t>特別支援学</t>
    <rPh sb="0" eb="2">
      <t>トクベツ</t>
    </rPh>
    <rPh sb="2" eb="4">
      <t>シエン</t>
    </rPh>
    <phoneticPr fontId="2"/>
  </si>
  <si>
    <t>左記以外・不詳</t>
  </si>
  <si>
    <t>(生徒数比率)</t>
    <rPh sb="4" eb="6">
      <t>ヒリツ</t>
    </rPh>
    <phoneticPr fontId="2"/>
  </si>
  <si>
    <t>学者(本科)</t>
  </si>
  <si>
    <t>文化・
教養関係</t>
    <rPh sb="6" eb="8">
      <t>カンケイ</t>
    </rPh>
    <phoneticPr fontId="2"/>
  </si>
  <si>
    <t>修業年限１年
未満の課程</t>
  </si>
  <si>
    <t>課程数</t>
  </si>
  <si>
    <t>学校図書</t>
    <rPh sb="0" eb="2">
      <t>ガッコウ</t>
    </rPh>
    <rPh sb="2" eb="4">
      <t>トショ</t>
    </rPh>
    <phoneticPr fontId="2"/>
  </si>
  <si>
    <t>館事務員</t>
    <rPh sb="0" eb="1">
      <t>カン</t>
    </rPh>
    <rPh sb="1" eb="4">
      <t>ジムイン</t>
    </rPh>
    <phoneticPr fontId="2"/>
  </si>
  <si>
    <t>第２７表　学科別・産業別就職者数（公立＋私立）＜高等学校卒業後の状況＞</t>
  </si>
  <si>
    <t>高等学校進学者</t>
  </si>
  <si>
    <t>農業,　
林業　　</t>
    <rPh sb="5" eb="7">
      <t>リンギョウ</t>
    </rPh>
    <phoneticPr fontId="2"/>
  </si>
  <si>
    <t>第24表　市町村別・産業別，地域別，男女別就職者数＜中学校卒業後の状況＞</t>
  </si>
  <si>
    <t>特別支援学校</t>
  </si>
  <si>
    <t>介護福祉</t>
    <rPh sb="0" eb="2">
      <t>カイゴ</t>
    </rPh>
    <rPh sb="2" eb="4">
      <t>フクシ</t>
    </rPh>
    <phoneticPr fontId="2"/>
  </si>
  <si>
    <t>計</t>
    <rPh sb="0" eb="1">
      <t>ケイ</t>
    </rPh>
    <phoneticPr fontId="36"/>
  </si>
  <si>
    <t>退学者数
(前年度間)</t>
    <rPh sb="6" eb="9">
      <t>ゼンネンド</t>
    </rPh>
    <rPh sb="9" eb="10">
      <t>カン</t>
    </rPh>
    <phoneticPr fontId="2"/>
  </si>
  <si>
    <t>計</t>
    <rPh sb="0" eb="1">
      <t>ケイ</t>
    </rPh>
    <phoneticPr fontId="45"/>
  </si>
  <si>
    <t>第４表　市町村別・本校分校別学校数＜小学校・中学校＞</t>
  </si>
  <si>
    <t>第２次産業</t>
  </si>
  <si>
    <t>第６表　市町村別・編成方式別学級数（単式・複式学級）＜小学校・中学校＞</t>
    <rPh sb="31" eb="34">
      <t>チュウガッコウ</t>
    </rPh>
    <phoneticPr fontId="36"/>
  </si>
  <si>
    <t>第７表　市町村別・編成方式別学級数及び児童生徒数（特別支援学級）＜小学校・中学校＞　　　　　</t>
    <rPh sb="17" eb="18">
      <t>オヨ</t>
    </rPh>
    <rPh sb="21" eb="23">
      <t>セイト</t>
    </rPh>
    <rPh sb="37" eb="40">
      <t>チュウガッコウ</t>
    </rPh>
    <phoneticPr fontId="2"/>
  </si>
  <si>
    <t>　　かつフルタイム勤務相当の者（再掲）(d)」の占める割合である。</t>
  </si>
  <si>
    <t>第８表　市町村別・学年別児童数＜小学校＞</t>
  </si>
  <si>
    <t>制</t>
    <rPh sb="0" eb="1">
      <t>セイ</t>
    </rPh>
    <phoneticPr fontId="2"/>
  </si>
  <si>
    <t>臨時</t>
    <rPh sb="0" eb="1">
      <t>リンジ</t>
    </rPh>
    <rPh sb="1" eb="2">
      <t>トキ</t>
    </rPh>
    <phoneticPr fontId="67"/>
  </si>
  <si>
    <t>第２２表　市町村別・状況別卒業者数＜中学校卒業後の状況＞</t>
    <rPh sb="10" eb="12">
      <t>ジョウキョウ</t>
    </rPh>
    <phoneticPr fontId="2"/>
  </si>
  <si>
    <t>第１次産業</t>
  </si>
  <si>
    <t>高等学</t>
  </si>
  <si>
    <t>公共職業能力</t>
  </si>
  <si>
    <t>病弱･
身体虚弱</t>
    <rPh sb="4" eb="6">
      <t>シンタイ</t>
    </rPh>
    <rPh sb="6" eb="8">
      <t>キョジャク</t>
    </rPh>
    <phoneticPr fontId="2"/>
  </si>
  <si>
    <t>校等</t>
  </si>
  <si>
    <t>死亡の者</t>
  </si>
  <si>
    <t>(うち私立)</t>
  </si>
  <si>
    <t>（再掲）</t>
    <rPh sb="1" eb="3">
      <t>サイケイ</t>
    </rPh>
    <phoneticPr fontId="2"/>
  </si>
  <si>
    <t>女性
比率
(%)</t>
    <rPh sb="0" eb="2">
      <t>ジョセイ</t>
    </rPh>
    <rPh sb="3" eb="5">
      <t>ヒリツ</t>
    </rPh>
    <phoneticPr fontId="2"/>
  </si>
  <si>
    <t>左記Aのうち</t>
  </si>
  <si>
    <t>無期雇用
労働者（b）</t>
    <rPh sb="0" eb="2">
      <t>ムキ</t>
    </rPh>
    <rPh sb="2" eb="4">
      <t>コヨウ</t>
    </rPh>
    <rPh sb="5" eb="8">
      <t>ロウドウシャ</t>
    </rPh>
    <phoneticPr fontId="67"/>
  </si>
  <si>
    <t>左記Ｅ有期雇用労働者のうち雇用契約期間が一年以上，かつフルタイム勤務相当の者（d）</t>
  </si>
  <si>
    <t>普通･看護</t>
  </si>
  <si>
    <t>専修学校（一般課程）等入学者</t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</si>
  <si>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第１９表　生徒数，特科生，入学者数，卒業者数及び退学者数</t>
    <rPh sb="22" eb="23">
      <t>オヨ</t>
    </rPh>
    <phoneticPr fontId="2"/>
  </si>
  <si>
    <t>公共職業能力開発施設等入学者</t>
  </si>
  <si>
    <t>雇用契約期間が</t>
  </si>
  <si>
    <t>那賀町</t>
  </si>
  <si>
    <t>左記Ａのうち他県への進学者</t>
  </si>
  <si>
    <t>女性</t>
    <rPh sb="0" eb="2">
      <t>ジョセイ</t>
    </rPh>
    <phoneticPr fontId="2"/>
  </si>
  <si>
    <t>(うち国立)</t>
    <rPh sb="3" eb="5">
      <t>コクリツ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</si>
  <si>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67"/>
  </si>
  <si>
    <t>雇用契約期間が一年以上，かつフルタイム勤務相当の者</t>
  </si>
  <si>
    <t>三好市</t>
  </si>
  <si>
    <t>自営業主等・
無期雇用労働者</t>
  </si>
  <si>
    <t>左記Ｅ有期雇用労働者のうち雇用契約期間が一年以上，かつフルタイム勤務相当の者（d）</t>
    <rPh sb="0" eb="2">
      <t>サキ</t>
    </rPh>
    <rPh sb="3" eb="5">
      <t>ユウキ</t>
    </rPh>
    <rPh sb="5" eb="7">
      <t>コヨウ</t>
    </rPh>
    <phoneticPr fontId="2"/>
  </si>
  <si>
    <t>一年以上、かつ</t>
  </si>
  <si>
    <t>（　再　掲　）</t>
    <rPh sb="2" eb="3">
      <t>サイ</t>
    </rPh>
    <rPh sb="4" eb="5">
      <t>ケイ</t>
    </rPh>
    <phoneticPr fontId="2"/>
  </si>
  <si>
    <t>教育・保育職員数(本務)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</si>
  <si>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就職者</t>
    <rPh sb="0" eb="3">
      <t>シュウショクシャ</t>
    </rPh>
    <phoneticPr fontId="2"/>
  </si>
  <si>
    <t>第26表　学科別・大学,短期大学等への進学者数（公立＋私立）＜高等学校卒業後の状況＞</t>
  </si>
  <si>
    <t>又は大学等)</t>
  </si>
  <si>
    <t>自営業主等</t>
    <rPh sb="0" eb="2">
      <t>ジエイギョウ</t>
    </rPh>
    <rPh sb="2" eb="3">
      <t>シュ</t>
    </rPh>
    <rPh sb="3" eb="4">
      <t>シュ</t>
    </rPh>
    <rPh sb="4" eb="5">
      <t>トウ</t>
    </rPh>
    <phoneticPr fontId="67"/>
  </si>
  <si>
    <t>第２５表　学科別・状況別卒業者数（公立＋私立）＜高等学校卒業後の状況＞</t>
    <rPh sb="9" eb="11">
      <t>ジョウキョウ</t>
    </rPh>
    <phoneticPr fontId="2"/>
  </si>
  <si>
    <t>第１２表　市町村別・学年別生徒数＜高等学校・全日制＞</t>
  </si>
  <si>
    <t>第２１表　職員数（本務者）</t>
    <rPh sb="9" eb="11">
      <t>ホンム</t>
    </rPh>
    <rPh sb="11" eb="12">
      <t>シャ</t>
    </rPh>
    <phoneticPr fontId="2"/>
  </si>
  <si>
    <t>第３次産業</t>
  </si>
  <si>
    <t>第２３表　市町村別・高等学校等への進学者数＜中学校卒業後の状況＞</t>
  </si>
  <si>
    <t>第23表　市町村別・高等学校等への進学者数＜中学校卒業後の状況＞</t>
  </si>
  <si>
    <t>第２４表　市町村別・産業別，地域別，男女別就職者数＜中学校卒業後の状況＞</t>
  </si>
  <si>
    <t>第２８表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</si>
  <si>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生徒数（前期課程）</t>
    <rPh sb="0" eb="3">
      <t>セイトスウ</t>
    </rPh>
    <rPh sb="4" eb="6">
      <t>ゼンキ</t>
    </rPh>
    <rPh sb="6" eb="8">
      <t>カテイ</t>
    </rPh>
    <phoneticPr fontId="2"/>
  </si>
  <si>
    <t>A</t>
  </si>
  <si>
    <t>学級数</t>
    <rPh sb="0" eb="3">
      <t>ガッキュウスウ</t>
    </rPh>
    <phoneticPr fontId="2"/>
  </si>
  <si>
    <t>注　「就職率」とは，卒業者のうち「自営業主等(a)＋無期雇用労働者(b)」＋「左記Ａ，Ｂ，Ｃ，Ｄのうち就職している者（再掲）(c)」＋ 「左記Ｅ有期雇用労働者のうち雇用契約期間が一年以上、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rPh sb="89" eb="90">
      <t>ヒト</t>
    </rPh>
    <rPh sb="90" eb="93">
      <t>ネンイジョウ</t>
    </rPh>
    <phoneticPr fontId="2"/>
  </si>
  <si>
    <t>無期雇用
労働者(b)</t>
    <rPh sb="0" eb="2">
      <t>ムキ</t>
    </rPh>
    <rPh sb="2" eb="4">
      <t>コヨウ</t>
    </rPh>
    <rPh sb="5" eb="8">
      <t>ロウドウシャ</t>
    </rPh>
    <phoneticPr fontId="67"/>
  </si>
  <si>
    <t>(c)</t>
  </si>
  <si>
    <t>注 各種学校は私立のみであり，国立・公立は該当なし</t>
  </si>
  <si>
    <t>（うち国立）</t>
  </si>
  <si>
    <t>分校</t>
    <rPh sb="0" eb="2">
      <t>ブンコウ</t>
    </rPh>
    <phoneticPr fontId="2"/>
  </si>
  <si>
    <t>第１４表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</si>
  <si>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第１０表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</si>
  <si>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C</t>
  </si>
  <si>
    <t>教員数
(本務者)
※２</t>
    <rPh sb="5" eb="7">
      <t>ホンム</t>
    </rPh>
    <rPh sb="7" eb="8">
      <t>シャ</t>
    </rPh>
    <phoneticPr fontId="2"/>
  </si>
  <si>
    <t>※３　幼保連携型認定こども園は，教育・保育職員以外の職員を計上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3" eb="25">
      <t>イガイ</t>
    </rPh>
    <rPh sb="26" eb="28">
      <t>ショクイン</t>
    </rPh>
    <rPh sb="29" eb="31">
      <t>ケイジョウ</t>
    </rPh>
    <phoneticPr fontId="2"/>
  </si>
  <si>
    <t>職員数
(本務者)
※３</t>
    <rPh sb="0" eb="2">
      <t>ショクイン</t>
    </rPh>
    <rPh sb="5" eb="7">
      <t>ホンム</t>
    </rPh>
    <rPh sb="7" eb="8">
      <t>シャ</t>
    </rPh>
    <phoneticPr fontId="2"/>
  </si>
  <si>
    <t>１学級
当たり
在学者数</t>
    <rPh sb="1" eb="3">
      <t>ガッキュウ</t>
    </rPh>
    <rPh sb="4" eb="5">
      <t>ア</t>
    </rPh>
    <rPh sb="8" eb="11">
      <t>ザイガクシャ</t>
    </rPh>
    <rPh sb="11" eb="12">
      <t>スウ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</si>
  <si>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phoneticPr fontId="2"/>
  </si>
  <si>
    <t>中等教育学校
(前期･後期課程)</t>
    <rPh sb="0" eb="2">
      <t>チュウトウ</t>
    </rPh>
    <rPh sb="2" eb="4">
      <t>キョウイク</t>
    </rPh>
    <rPh sb="4" eb="6">
      <t>ガッコウ</t>
    </rPh>
    <rPh sb="8" eb="10">
      <t>ゼンキ</t>
    </rPh>
    <rPh sb="11" eb="13">
      <t>コウキ</t>
    </rPh>
    <rPh sb="13" eb="15">
      <t>カテイ</t>
    </rPh>
    <phoneticPr fontId="2"/>
  </si>
  <si>
    <t>…</t>
  </si>
  <si>
    <t>第３表　市町村別・幼保連携型認定子ども園数，教育・保育職員数，在園者数及び修了者数</t>
  </si>
  <si>
    <t>※１　高等学校の生徒数は，専攻科・別科の生徒数も含む</t>
    <rPh sb="3" eb="5">
      <t>コウトウ</t>
    </rPh>
    <rPh sb="5" eb="7">
      <t>ガッコウ</t>
    </rPh>
    <rPh sb="8" eb="11">
      <t>セイトスウ</t>
    </rPh>
    <rPh sb="13" eb="15">
      <t>センコウ</t>
    </rPh>
    <rPh sb="15" eb="16">
      <t>カ</t>
    </rPh>
    <rPh sb="17" eb="19">
      <t>ベッカ</t>
    </rPh>
    <rPh sb="20" eb="23">
      <t>セイトスウ</t>
    </rPh>
    <rPh sb="24" eb="25">
      <t>フク</t>
    </rPh>
    <phoneticPr fontId="2"/>
  </si>
  <si>
    <t>(うち国立)</t>
  </si>
  <si>
    <t>徳島市</t>
  </si>
  <si>
    <t>小松島市</t>
  </si>
  <si>
    <t>阿南市</t>
  </si>
  <si>
    <r>
      <t xml:space="preserve">職員数
</t>
    </r>
    <r>
      <rPr>
        <sz val="8"/>
        <color indexed="8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モノ</t>
    </rPh>
    <phoneticPr fontId="2"/>
  </si>
  <si>
    <t>阿波市</t>
  </si>
  <si>
    <t>美馬市</t>
  </si>
  <si>
    <t>上勝町</t>
  </si>
  <si>
    <t>松茂町</t>
  </si>
  <si>
    <t>北島町</t>
  </si>
  <si>
    <t>藍住町</t>
  </si>
  <si>
    <t>板野町</t>
  </si>
  <si>
    <t>上板町</t>
  </si>
  <si>
    <t>区分</t>
  </si>
  <si>
    <t>１歳</t>
  </si>
  <si>
    <t>在　　園　　者　　数</t>
  </si>
  <si>
    <t>本　科</t>
    <rPh sb="0" eb="1">
      <t>ホン</t>
    </rPh>
    <rPh sb="2" eb="3">
      <t>カ</t>
    </rPh>
    <phoneticPr fontId="2"/>
  </si>
  <si>
    <t>(うち私立)</t>
    <rPh sb="3" eb="4">
      <t>ワタシ</t>
    </rPh>
    <rPh sb="4" eb="5">
      <t>タテ</t>
    </rPh>
    <phoneticPr fontId="2"/>
  </si>
  <si>
    <t>本　　　科　　　生　　　徒　　　数</t>
  </si>
  <si>
    <t>(再掲)</t>
  </si>
  <si>
    <t>(A～G)</t>
  </si>
  <si>
    <t>第19表～第21表　高等学校通信教育調査</t>
    <rPh sb="5" eb="6">
      <t>ダイ</t>
    </rPh>
    <rPh sb="8" eb="9">
      <t>ヒョウ</t>
    </rPh>
    <rPh sb="10" eb="12">
      <t>コウトウ</t>
    </rPh>
    <rPh sb="12" eb="14">
      <t>ガッコウ</t>
    </rPh>
    <rPh sb="14" eb="16">
      <t>ツウシン</t>
    </rPh>
    <rPh sb="16" eb="18">
      <t>キョウイク</t>
    </rPh>
    <rPh sb="18" eb="20">
      <t>チョウサ</t>
    </rPh>
    <phoneticPr fontId="2"/>
  </si>
  <si>
    <t>F</t>
  </si>
  <si>
    <t>注　「就職率」とは，卒業者のうち「自営業主等(a)＋無期雇用労働者(b)」＋「左記Ａ，Ｂ，Ｃ，Ｄのうち就職している者（再掲）(c)」＋ 「左記Ｅ有期雇用労働者のうち雇用契約期間が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phoneticPr fontId="2"/>
  </si>
  <si>
    <t>統計表</t>
    <rPh sb="0" eb="3">
      <t>とうけいひょう</t>
    </rPh>
    <phoneticPr fontId="69" type="Hiragana"/>
  </si>
  <si>
    <t>第10表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</si>
  <si>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第11表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</si>
  <si>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第12表　市町村別・学年別生徒数＜高等学校・全日制＞</t>
  </si>
  <si>
    <t>第14表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</si>
  <si>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第27表　学科別・産業別就職者数（公立＋私立）＜高等学校卒業後の状況＞</t>
  </si>
  <si>
    <t>第５表　市町村別・教職員数（本務者）＜小学校・中学校＞</t>
  </si>
  <si>
    <t>商業実務
関係</t>
  </si>
  <si>
    <t>＜幼保連携型認定こども園＞　</t>
  </si>
  <si>
    <t>令和４年度 学校基本調査結果（徳島県分）</t>
    <rPh sb="0" eb="2">
      <t>れいわ</t>
    </rPh>
    <rPh sb="3" eb="5">
      <t>ねんど</t>
    </rPh>
    <rPh sb="6" eb="8">
      <t>がっこう</t>
    </rPh>
    <rPh sb="8" eb="10">
      <t>きほん</t>
    </rPh>
    <rPh sb="10" eb="12">
      <t>ちょうさ</t>
    </rPh>
    <rPh sb="12" eb="14">
      <t>けっか</t>
    </rPh>
    <rPh sb="15" eb="18">
      <t>とくしまけん</t>
    </rPh>
    <rPh sb="18" eb="19">
      <t>ぶん</t>
    </rPh>
    <phoneticPr fontId="69" type="Hiragana"/>
  </si>
  <si>
    <t>元</t>
    <rPh sb="0" eb="1">
      <t>ガン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</si>
</sst>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;&quot;△&quot;#,##0"/>
    <numFmt numFmtId="177" formatCode="#,##0.0;&quot;△&quot;#,##0.0"/>
    <numFmt numFmtId="178" formatCode="#,##0;&quot;△&quot;#,##0;&quot;-&quot;"/>
    <numFmt numFmtId="179" formatCode="#,##0.0;&quot;△&quot;#,##0;&quot;-&quot;"/>
    <numFmt numFmtId="180" formatCode="0.0"/>
    <numFmt numFmtId="181" formatCode="&quot;¥&quot;#,##0;[Red]\-&quot;¥&quot;#,##0"/>
    <numFmt numFmtId="182" formatCode="_ * #,##0_ ;_ * \-#,##0_ ;_ * &quot;-&quot;_ \ "/>
    <numFmt numFmtId="183" formatCode="#,##0.0;&quot;-&quot;"/>
    <numFmt numFmtId="184" formatCode="_ * #,##0_ ;_ * \-#,##0_ ;_ * &quot;-&quot;_ "/>
    <numFmt numFmtId="185" formatCode="\(0.0%\)"/>
    <numFmt numFmtId="186" formatCode="_ * #,##0.0_ ;_ * \-#,##0.0_ ;_ * &quot;-&quot;_ "/>
    <numFmt numFmtId="187" formatCode="#,##0_ "/>
    <numFmt numFmtId="188" formatCode="0;\-0;&quot;－&quot;"/>
  </numFmts>
  <fonts count="8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HG創英角ｺﾞｼｯｸUB"/>
      <family val="3"/>
    </font>
    <font>
      <sz val="18"/>
      <color theme="1"/>
      <name val="ＭＳ Ｐゴシック"/>
      <family val="3"/>
    </font>
    <font>
      <sz val="11"/>
      <color indexed="8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7"/>
      <color theme="1"/>
      <name val="ＭＳ ゴシック"/>
      <family val="3"/>
    </font>
    <font>
      <sz val="13"/>
      <color theme="1"/>
      <name val="ＭＳ ゴシック"/>
      <family val="3"/>
    </font>
    <font>
      <sz val="12.5"/>
      <color theme="1"/>
      <name val="ＭＳ 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9.5"/>
      <name val="ＭＳ 明朝"/>
      <family val="1"/>
    </font>
    <font>
      <sz val="9.5"/>
      <color rgb="FF0000CC"/>
      <name val="ＭＳ 明朝"/>
      <family val="1"/>
    </font>
    <font>
      <b/>
      <sz val="15"/>
      <name val="ＭＳ 明朝"/>
      <family val="1"/>
    </font>
    <font>
      <sz val="8.15"/>
      <color indexed="8"/>
      <name val="ＭＳ 明朝"/>
      <family val="1"/>
    </font>
    <font>
      <sz val="9"/>
      <color indexed="8"/>
      <name val="ＭＳ 明朝"/>
      <family val="1"/>
    </font>
    <font>
      <sz val="14"/>
      <color indexed="8"/>
      <name val="ＭＳ 明朝"/>
      <family val="1"/>
    </font>
    <font>
      <sz val="10"/>
      <color indexed="8"/>
      <name val="ＭＳ 明朝"/>
      <family val="1"/>
    </font>
    <font>
      <sz val="10.050000000000001"/>
      <name val="ＭＳ 明朝"/>
      <family val="1"/>
    </font>
    <font>
      <sz val="10.95"/>
      <color indexed="8"/>
      <name val="ＭＳ 明朝"/>
      <family val="1"/>
    </font>
    <font>
      <sz val="10"/>
      <color rgb="FF0000CC"/>
      <name val="ＭＳ 明朝"/>
      <family val="1"/>
    </font>
    <font>
      <sz val="10"/>
      <name val="ＭＳ 明朝"/>
      <family val="1"/>
    </font>
    <font>
      <sz val="15"/>
      <color indexed="8"/>
      <name val="ＭＳ 明朝"/>
      <family val="1"/>
    </font>
    <font>
      <sz val="9.5"/>
      <color indexed="8"/>
      <name val="ＭＳ 明朝"/>
      <family val="1"/>
    </font>
    <font>
      <sz val="9"/>
      <color rgb="FF0000CC"/>
      <name val="ＭＳ 明朝"/>
      <family val="1"/>
    </font>
    <font>
      <sz val="9"/>
      <name val="ＭＳ 明朝"/>
      <family val="1"/>
    </font>
    <font>
      <sz val="11"/>
      <color indexed="8"/>
      <name val="ＭＳ 明朝"/>
      <family val="1"/>
    </font>
    <font>
      <sz val="11"/>
      <color rgb="FF0000CC"/>
      <name val="ＭＳ 明朝"/>
      <family val="1"/>
    </font>
    <font>
      <sz val="10.5"/>
      <color indexed="8"/>
      <name val="ＭＳ 明朝"/>
      <family val="1"/>
    </font>
    <font>
      <sz val="10.5"/>
      <color rgb="FF0000CC"/>
      <name val="ＭＳ 明朝"/>
      <family val="1"/>
    </font>
    <font>
      <sz val="10.5"/>
      <name val="ＭＳ 明朝"/>
      <family val="1"/>
    </font>
    <font>
      <sz val="10"/>
      <color rgb="FFFF0000"/>
      <name val="ＭＳ 明朝"/>
      <family val="1"/>
    </font>
    <font>
      <sz val="9"/>
      <color indexed="8"/>
      <name val="ＭＳ 明朝"/>
      <family val="1"/>
    </font>
    <font>
      <sz val="9"/>
      <color rgb="FFFF0000"/>
      <name val="ＭＳ 明朝"/>
      <family val="1"/>
    </font>
    <font>
      <sz val="8"/>
      <name val="ＭＳ 明朝"/>
      <family val="1"/>
    </font>
    <font>
      <sz val="8"/>
      <color indexed="8"/>
      <name val="ＭＳ 明朝"/>
      <family val="1"/>
    </font>
    <font>
      <sz val="6"/>
      <color indexed="8"/>
      <name val="ＭＳ 明朝"/>
      <family val="1"/>
    </font>
    <font>
      <sz val="10.050000000000001"/>
      <color indexed="8"/>
      <name val="ＭＳ 明朝"/>
      <family val="1"/>
    </font>
    <font>
      <sz val="8.75"/>
      <color indexed="8"/>
      <name val="ＭＳ 明朝"/>
      <family val="1"/>
    </font>
    <font>
      <sz val="8.75"/>
      <color rgb="FFFF0000"/>
      <name val="ＭＳ 明朝"/>
      <family val="1"/>
    </font>
    <font>
      <sz val="7.95"/>
      <color indexed="8"/>
      <name val="ＭＳ 明朝"/>
      <family val="1"/>
    </font>
    <font>
      <b/>
      <sz val="8.75"/>
      <color indexed="8"/>
      <name val="ＭＳ 明朝"/>
      <family val="1"/>
    </font>
    <font>
      <b/>
      <sz val="10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sz val="9"/>
      <color indexed="8"/>
      <name val="ＭＳ 明朝"/>
      <family val="1"/>
    </font>
    <font>
      <sz val="14"/>
      <name val="ＭＳ 明朝"/>
      <family val="1"/>
    </font>
    <font>
      <sz val="10.95"/>
      <name val="ＭＳ 明朝"/>
      <family val="1"/>
    </font>
    <font>
      <sz val="16"/>
      <color indexed="8"/>
      <name val="ＭＳ 明朝"/>
      <family val="1"/>
    </font>
    <font>
      <b/>
      <sz val="10"/>
      <color indexed="8"/>
      <name val="ＭＳ 明朝"/>
      <family val="1"/>
    </font>
    <font>
      <sz val="11"/>
      <color theme="1"/>
      <name val="ＭＳ 明朝"/>
      <family val="1"/>
    </font>
    <font>
      <b/>
      <sz val="8.3000000000000007"/>
      <color indexed="8"/>
      <name val="ＭＳ 明朝"/>
      <family val="1"/>
    </font>
    <font>
      <sz val="8.5"/>
      <color indexed="8"/>
      <name val="ＭＳ 明朝"/>
      <family val="1"/>
    </font>
    <font>
      <sz val="8.3000000000000007"/>
      <color indexed="8"/>
      <name val="ＭＳ 明朝"/>
      <family val="1"/>
    </font>
    <font>
      <b/>
      <sz val="8.5"/>
      <color indexed="8"/>
      <name val="ＭＳ 明朝"/>
      <family val="1"/>
    </font>
    <font>
      <sz val="9.4499999999999993"/>
      <color indexed="8"/>
      <name val="ＭＳ 明朝"/>
      <family val="1"/>
    </font>
    <font>
      <sz val="9.4499999999999993"/>
      <color theme="1"/>
      <name val="ＭＳ 明朝"/>
      <family val="1"/>
    </font>
    <font>
      <b/>
      <sz val="9.4499999999999993"/>
      <color indexed="8"/>
      <name val="ＭＳ 明朝"/>
      <family val="1"/>
    </font>
    <font>
      <sz val="7"/>
      <color indexed="8"/>
      <name val="ＭＳ 明朝"/>
      <family val="1"/>
    </font>
    <font>
      <sz val="8.3000000000000007"/>
      <name val="ＭＳ 明朝"/>
      <family val="1"/>
    </font>
    <font>
      <sz val="8.3000000000000007"/>
      <color rgb="FFFF0000"/>
      <name val="ＭＳ 明朝"/>
      <family val="1"/>
    </font>
    <font>
      <sz val="8.5"/>
      <name val="ＭＳ 明朝"/>
      <family val="1"/>
    </font>
    <font>
      <sz val="8.5"/>
      <color rgb="FFFF0000"/>
      <name val="ＭＳ 明朝"/>
      <family val="1"/>
    </font>
    <font>
      <sz val="6"/>
      <name val="明朝"/>
      <family val="1"/>
    </font>
    <font>
      <sz val="12"/>
      <color indexed="9"/>
      <name val="明朝"/>
      <family val="1"/>
    </font>
    <font>
      <sz val="6"/>
      <name val="游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color rgb="FFFF0000"/>
      <name val="ＭＳ 明朝"/>
      <family val="1"/>
    </font>
    <font>
      <sz val="9.5"/>
      <color rgb="FFFF0000"/>
      <name val="ＭＳ 明朝"/>
      <family val="1"/>
      <charset val="128"/>
    </font>
    <font>
      <sz val="10.5"/>
      <color rgb="FFFF0000"/>
      <name val="ＭＳ 明朝"/>
      <family val="1"/>
    </font>
    <font>
      <sz val="10"/>
      <color rgb="FF002060"/>
      <name val="ＭＳ 明朝"/>
      <family val="1"/>
    </font>
    <font>
      <sz val="10.5"/>
      <color rgb="FFFF000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10.05000000000000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81" fontId="1" fillId="0" borderId="0" applyFont="0" applyFill="0" applyBorder="0" applyAlignment="0" applyProtection="0"/>
  </cellStyleXfs>
  <cellXfs count="759"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distributed" vertical="center"/>
    </xf>
    <xf numFmtId="176" fontId="15" fillId="0" borderId="4" xfId="0" applyNumberFormat="1" applyFont="1" applyFill="1" applyBorder="1" applyAlignment="1">
      <alignment horizontal="distributed" vertical="center"/>
    </xf>
    <xf numFmtId="176" fontId="15" fillId="0" borderId="0" xfId="0" applyNumberFormat="1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top"/>
    </xf>
    <xf numFmtId="176" fontId="15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vertical="center"/>
    </xf>
    <xf numFmtId="3" fontId="16" fillId="0" borderId="4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distributed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>
      <alignment horizontal="center" vertical="top"/>
    </xf>
    <xf numFmtId="177" fontId="13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 shrinkToFit="1"/>
    </xf>
    <xf numFmtId="176" fontId="20" fillId="0" borderId="0" xfId="0" applyNumberFormat="1" applyFont="1" applyFill="1" applyAlignment="1">
      <alignment vertical="center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15" xfId="0" applyNumberFormat="1" applyFont="1" applyFill="1" applyBorder="1" applyAlignment="1">
      <alignment horizontal="center" vertical="center" shrinkToFit="1"/>
    </xf>
    <xf numFmtId="176" fontId="19" fillId="0" borderId="3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distributed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distributed" vertical="center" shrinkToFit="1"/>
    </xf>
    <xf numFmtId="176" fontId="19" fillId="0" borderId="5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left" vertical="center"/>
    </xf>
    <xf numFmtId="176" fontId="23" fillId="0" borderId="0" xfId="0" applyNumberFormat="1" applyFont="1" applyFill="1" applyAlignment="1">
      <alignment vertical="center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vertical="center" shrinkToFit="1"/>
    </xf>
    <xf numFmtId="178" fontId="25" fillId="0" borderId="0" xfId="0" applyNumberFormat="1" applyFont="1" applyFill="1" applyBorder="1" applyAlignment="1">
      <alignment vertical="center" shrinkToFit="1"/>
    </xf>
    <xf numFmtId="176" fontId="19" fillId="0" borderId="5" xfId="0" applyNumberFormat="1" applyFont="1" applyFill="1" applyBorder="1" applyAlignment="1">
      <alignment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7" xfId="0" applyNumberFormat="1" applyFont="1" applyFill="1" applyBorder="1" applyAlignment="1">
      <alignment horizontal="center" shrinkToFit="1"/>
    </xf>
    <xf numFmtId="176" fontId="21" fillId="0" borderId="18" xfId="0" applyNumberFormat="1" applyFont="1" applyFill="1" applyBorder="1" applyAlignment="1">
      <alignment horizontal="center" vertical="top" shrinkToFit="1"/>
    </xf>
    <xf numFmtId="176" fontId="21" fillId="0" borderId="19" xfId="0" applyNumberFormat="1" applyFont="1" applyFill="1" applyBorder="1" applyAlignment="1">
      <alignment horizontal="center" shrinkToFit="1"/>
    </xf>
    <xf numFmtId="179" fontId="24" fillId="0" borderId="0" xfId="0" applyNumberFormat="1" applyFont="1" applyFill="1" applyBorder="1" applyAlignment="1">
      <alignment horizontal="right" vertical="center" shrinkToFit="1"/>
    </xf>
    <xf numFmtId="176" fontId="21" fillId="0" borderId="12" xfId="0" applyNumberFormat="1" applyFont="1" applyFill="1" applyBorder="1" applyAlignment="1">
      <alignment vertical="center" shrinkToFit="1"/>
    </xf>
    <xf numFmtId="176" fontId="21" fillId="0" borderId="17" xfId="0" applyNumberFormat="1" applyFont="1" applyFill="1" applyBorder="1" applyAlignment="1">
      <alignment vertical="center" shrinkToFit="1"/>
    </xf>
    <xf numFmtId="176" fontId="21" fillId="0" borderId="17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horizontal="right" vertical="center" shrinkToFit="1"/>
    </xf>
    <xf numFmtId="176" fontId="19" fillId="0" borderId="5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vertical="center" shrinkToFit="1"/>
    </xf>
    <xf numFmtId="176" fontId="21" fillId="0" borderId="3" xfId="0" applyNumberFormat="1" applyFont="1" applyFill="1" applyBorder="1" applyAlignment="1">
      <alignment horizontal="center" vertical="center" shrinkToFit="1"/>
    </xf>
    <xf numFmtId="178" fontId="25" fillId="0" borderId="0" xfId="0" applyNumberFormat="1" applyFont="1" applyFill="1" applyBorder="1" applyAlignment="1">
      <alignment horizontal="right" vertical="center" shrinkToFit="1"/>
    </xf>
    <xf numFmtId="176" fontId="21" fillId="0" borderId="3" xfId="0" applyNumberFormat="1" applyFont="1" applyFill="1" applyBorder="1" applyAlignment="1">
      <alignment vertical="center" shrinkToFit="1"/>
    </xf>
    <xf numFmtId="176" fontId="21" fillId="0" borderId="19" xfId="0" applyNumberFormat="1" applyFont="1" applyFill="1" applyBorder="1" applyAlignment="1">
      <alignment horizontal="center" vertical="center" shrinkToFit="1"/>
    </xf>
    <xf numFmtId="176" fontId="19" fillId="0" borderId="3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/>
    </xf>
    <xf numFmtId="176" fontId="25" fillId="0" borderId="0" xfId="0" applyNumberFormat="1" applyFont="1" applyFill="1" applyBorder="1" applyAlignment="1">
      <alignment horizontal="distributed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Border="1" applyAlignment="1">
      <alignment horizontal="distributed" vertical="center" shrinkToFit="1"/>
    </xf>
    <xf numFmtId="178" fontId="28" fillId="0" borderId="0" xfId="0" applyNumberFormat="1" applyFont="1" applyFill="1" applyBorder="1" applyAlignment="1">
      <alignment vertical="center" shrinkToFit="1"/>
    </xf>
    <xf numFmtId="178" fontId="29" fillId="0" borderId="0" xfId="0" applyNumberFormat="1" applyFont="1" applyFill="1" applyBorder="1" applyAlignment="1">
      <alignment vertical="center" shrinkToFit="1"/>
    </xf>
    <xf numFmtId="178" fontId="28" fillId="0" borderId="0" xfId="0" applyNumberFormat="1" applyFont="1" applyFill="1" applyBorder="1" applyAlignment="1">
      <alignment horizontal="right" vertical="center" shrinkToFit="1"/>
    </xf>
    <xf numFmtId="180" fontId="28" fillId="0" borderId="0" xfId="0" applyNumberFormat="1" applyFont="1" applyFill="1" applyBorder="1" applyAlignment="1">
      <alignment horizontal="right" vertical="center" shrinkToFit="1"/>
    </xf>
    <xf numFmtId="176" fontId="28" fillId="0" borderId="5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right" vertical="center" shrinkToFit="1"/>
    </xf>
    <xf numFmtId="181" fontId="20" fillId="0" borderId="0" xfId="2" applyFont="1" applyFill="1" applyAlignment="1">
      <alignment vertical="center"/>
    </xf>
    <xf numFmtId="176" fontId="19" fillId="0" borderId="23" xfId="0" applyNumberFormat="1" applyFont="1" applyFill="1" applyBorder="1" applyAlignment="1">
      <alignment horizontal="center" vertical="center" shrinkToFit="1"/>
    </xf>
    <xf numFmtId="176" fontId="30" fillId="0" borderId="0" xfId="0" applyNumberFormat="1" applyFont="1" applyFill="1" applyBorder="1" applyAlignment="1">
      <alignment horizontal="center" vertical="center" shrinkToFit="1"/>
    </xf>
    <xf numFmtId="176" fontId="19" fillId="0" borderId="24" xfId="0" applyNumberFormat="1" applyFont="1" applyFill="1" applyBorder="1" applyAlignment="1">
      <alignment horizontal="distributed" vertical="center"/>
    </xf>
    <xf numFmtId="181" fontId="23" fillId="0" borderId="0" xfId="2" applyFont="1" applyFill="1" applyAlignment="1">
      <alignment vertical="center"/>
    </xf>
    <xf numFmtId="176" fontId="30" fillId="0" borderId="17" xfId="0" applyNumberFormat="1" applyFont="1" applyFill="1" applyBorder="1" applyAlignment="1">
      <alignment horizontal="center" vertical="center" shrinkToFit="1"/>
    </xf>
    <xf numFmtId="182" fontId="19" fillId="0" borderId="23" xfId="0" applyNumberFormat="1" applyFont="1" applyFill="1" applyBorder="1" applyAlignment="1">
      <alignment horizontal="center" vertical="center" shrinkToFit="1"/>
    </xf>
    <xf numFmtId="178" fontId="31" fillId="0" borderId="0" xfId="0" applyNumberFormat="1" applyFont="1" applyFill="1" applyBorder="1" applyAlignment="1">
      <alignment vertical="center" shrinkToFit="1"/>
    </xf>
    <xf numFmtId="178" fontId="31" fillId="0" borderId="0" xfId="0" applyNumberFormat="1" applyFont="1" applyFill="1" applyBorder="1" applyAlignment="1">
      <alignment horizontal="center" vertical="center" shrinkToFit="1"/>
    </xf>
    <xf numFmtId="178" fontId="31" fillId="0" borderId="0" xfId="1" applyNumberFormat="1" applyFont="1" applyFill="1" applyAlignment="1">
      <alignment vertical="center" shrinkToFit="1"/>
    </xf>
    <xf numFmtId="182" fontId="29" fillId="0" borderId="24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 shrinkToFit="1"/>
    </xf>
    <xf numFmtId="178" fontId="13" fillId="0" borderId="0" xfId="0" applyNumberFormat="1" applyFont="1" applyFill="1" applyBorder="1" applyAlignment="1">
      <alignment horizontal="center" vertical="center" shrinkToFit="1"/>
    </xf>
    <xf numFmtId="178" fontId="13" fillId="0" borderId="0" xfId="1" applyNumberFormat="1" applyFont="1" applyFill="1" applyAlignment="1">
      <alignment horizontal="right" vertical="center" shrinkToFit="1"/>
    </xf>
    <xf numFmtId="182" fontId="29" fillId="0" borderId="24" xfId="0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Alignment="1">
      <alignment vertical="center" shrinkToFit="1"/>
    </xf>
    <xf numFmtId="176" fontId="32" fillId="0" borderId="14" xfId="0" applyNumberFormat="1" applyFont="1" applyFill="1" applyBorder="1" applyAlignment="1">
      <alignment horizontal="center" vertical="center"/>
    </xf>
    <xf numFmtId="176" fontId="32" fillId="0" borderId="15" xfId="0" applyNumberFormat="1" applyFont="1" applyFill="1" applyBorder="1" applyAlignment="1">
      <alignment horizontal="center" vertical="center"/>
    </xf>
    <xf numFmtId="176" fontId="32" fillId="0" borderId="25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distributed" vertical="center"/>
    </xf>
    <xf numFmtId="176" fontId="32" fillId="0" borderId="2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vertical="center" shrinkToFit="1"/>
    </xf>
    <xf numFmtId="176" fontId="32" fillId="0" borderId="13" xfId="0" applyNumberFormat="1" applyFont="1" applyFill="1" applyBorder="1" applyAlignment="1">
      <alignment horizontal="center" vertical="center"/>
    </xf>
    <xf numFmtId="182" fontId="21" fillId="0" borderId="3" xfId="0" applyNumberFormat="1" applyFont="1" applyFill="1" applyBorder="1" applyAlignment="1">
      <alignment horizontal="center" vertical="center"/>
    </xf>
    <xf numFmtId="178" fontId="34" fillId="0" borderId="0" xfId="1" applyNumberFormat="1" applyFont="1" applyFill="1" applyAlignment="1">
      <alignment vertical="center" shrinkToFit="1"/>
    </xf>
    <xf numFmtId="178" fontId="34" fillId="0" borderId="0" xfId="0" applyNumberFormat="1" applyFont="1" applyFill="1" applyBorder="1" applyAlignment="1">
      <alignment vertical="center" shrinkToFit="1"/>
    </xf>
    <xf numFmtId="182" fontId="21" fillId="0" borderId="5" xfId="0" applyNumberFormat="1" applyFont="1" applyFill="1" applyBorder="1" applyAlignment="1">
      <alignment vertical="center"/>
    </xf>
    <xf numFmtId="176" fontId="32" fillId="0" borderId="13" xfId="0" applyNumberFormat="1" applyFont="1" applyFill="1" applyBorder="1" applyAlignment="1">
      <alignment horizontal="center" vertical="center" shrinkToFit="1"/>
    </xf>
    <xf numFmtId="183" fontId="33" fillId="0" borderId="0" xfId="0" applyNumberFormat="1" applyFont="1" applyFill="1" applyBorder="1" applyAlignment="1">
      <alignment vertical="center" shrinkToFit="1"/>
    </xf>
    <xf numFmtId="176" fontId="32" fillId="0" borderId="27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176" fontId="32" fillId="0" borderId="17" xfId="0" applyNumberFormat="1" applyFont="1" applyFill="1" applyBorder="1" applyAlignment="1">
      <alignment horizontal="center" vertical="center"/>
    </xf>
    <xf numFmtId="182" fontId="35" fillId="0" borderId="3" xfId="0" applyNumberFormat="1" applyFont="1" applyFill="1" applyBorder="1" applyAlignment="1">
      <alignment horizontal="center" vertical="center"/>
    </xf>
    <xf numFmtId="182" fontId="21" fillId="0" borderId="24" xfId="0" applyNumberFormat="1" applyFont="1" applyFill="1" applyBorder="1" applyAlignment="1">
      <alignment vertical="center"/>
    </xf>
    <xf numFmtId="176" fontId="23" fillId="0" borderId="5" xfId="0" applyNumberFormat="1" applyFont="1" applyFill="1" applyBorder="1" applyAlignment="1">
      <alignment vertical="center"/>
    </xf>
    <xf numFmtId="176" fontId="21" fillId="0" borderId="27" xfId="0" applyNumberFormat="1" applyFont="1" applyFill="1" applyBorder="1" applyAlignment="1">
      <alignment horizontal="center" vertical="center" shrinkToFit="1"/>
    </xf>
    <xf numFmtId="182" fontId="21" fillId="0" borderId="3" xfId="0" applyNumberFormat="1" applyFont="1" applyFill="1" applyBorder="1" applyAlignment="1">
      <alignment horizontal="center" vertical="center" shrinkToFit="1"/>
    </xf>
    <xf numFmtId="178" fontId="25" fillId="0" borderId="0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182" fontId="21" fillId="0" borderId="5" xfId="0" applyNumberFormat="1" applyFont="1" applyFill="1" applyBorder="1" applyAlignment="1">
      <alignment horizontal="center" vertical="center"/>
    </xf>
    <xf numFmtId="176" fontId="19" fillId="0" borderId="24" xfId="0" applyNumberFormat="1" applyFont="1" applyFill="1" applyBorder="1" applyAlignment="1">
      <alignment horizontal="center" vertical="center"/>
    </xf>
    <xf numFmtId="176" fontId="21" fillId="0" borderId="9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horizontal="center" vertical="center" shrinkToFit="1"/>
    </xf>
    <xf numFmtId="176" fontId="19" fillId="0" borderId="28" xfId="0" applyNumberFormat="1" applyFont="1" applyFill="1" applyBorder="1" applyAlignment="1">
      <alignment horizontal="distributed" vertical="center" shrinkToFit="1"/>
    </xf>
    <xf numFmtId="176" fontId="19" fillId="0" borderId="5" xfId="0" applyNumberFormat="1" applyFont="1" applyFill="1" applyBorder="1" applyAlignment="1">
      <alignment horizontal="distributed" vertical="center" shrinkToFit="1"/>
    </xf>
    <xf numFmtId="176" fontId="21" fillId="0" borderId="18" xfId="0" applyNumberFormat="1" applyFont="1" applyFill="1" applyBorder="1" applyAlignment="1">
      <alignment horizontal="center" vertical="center" shrinkToFit="1"/>
    </xf>
    <xf numFmtId="182" fontId="19" fillId="0" borderId="17" xfId="0" applyNumberFormat="1" applyFont="1" applyFill="1" applyBorder="1" applyAlignment="1">
      <alignment vertical="center" shrinkToFit="1"/>
    </xf>
    <xf numFmtId="178" fontId="24" fillId="0" borderId="18" xfId="0" applyNumberFormat="1" applyFont="1" applyFill="1" applyBorder="1" applyAlignment="1">
      <alignment vertical="center" shrinkToFit="1"/>
    </xf>
    <xf numFmtId="178" fontId="25" fillId="0" borderId="18" xfId="0" applyNumberFormat="1" applyFont="1" applyFill="1" applyBorder="1" applyAlignment="1">
      <alignment vertical="center" shrinkToFit="1"/>
    </xf>
    <xf numFmtId="182" fontId="19" fillId="0" borderId="30" xfId="0" applyNumberFormat="1" applyFont="1" applyFill="1" applyBorder="1" applyAlignment="1">
      <alignment vertical="center"/>
    </xf>
    <xf numFmtId="182" fontId="19" fillId="0" borderId="3" xfId="0" applyNumberFormat="1" applyFont="1" applyFill="1" applyBorder="1" applyAlignment="1">
      <alignment vertical="center" shrinkToFit="1"/>
    </xf>
    <xf numFmtId="182" fontId="19" fillId="0" borderId="5" xfId="0" applyNumberFormat="1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horizontal="center" vertical="center" wrapText="1" shrinkToFit="1"/>
    </xf>
    <xf numFmtId="182" fontId="19" fillId="0" borderId="32" xfId="0" applyNumberFormat="1" applyFont="1" applyFill="1" applyBorder="1" applyAlignment="1">
      <alignment vertical="center" shrinkToFit="1"/>
    </xf>
    <xf numFmtId="178" fontId="24" fillId="0" borderId="33" xfId="0" applyNumberFormat="1" applyFont="1" applyFill="1" applyBorder="1" applyAlignment="1">
      <alignment vertical="center" shrinkToFit="1"/>
    </xf>
    <xf numFmtId="178" fontId="25" fillId="0" borderId="33" xfId="0" applyNumberFormat="1" applyFont="1" applyFill="1" applyBorder="1" applyAlignment="1">
      <alignment vertical="center" shrinkToFit="1"/>
    </xf>
    <xf numFmtId="182" fontId="19" fillId="0" borderId="34" xfId="0" applyNumberFormat="1" applyFont="1" applyFill="1" applyBorder="1" applyAlignment="1">
      <alignment vertical="center"/>
    </xf>
    <xf numFmtId="176" fontId="21" fillId="0" borderId="35" xfId="0" applyNumberFormat="1" applyFont="1" applyFill="1" applyBorder="1" applyAlignment="1">
      <alignment horizontal="center" vertical="center" shrinkToFit="1"/>
    </xf>
    <xf numFmtId="178" fontId="24" fillId="0" borderId="36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horizontal="distributed" vertical="center"/>
    </xf>
    <xf numFmtId="176" fontId="29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center" vertical="center" shrinkToFit="1"/>
    </xf>
    <xf numFmtId="176" fontId="19" fillId="0" borderId="5" xfId="0" applyNumberFormat="1" applyFont="1" applyFill="1" applyBorder="1" applyAlignment="1">
      <alignment horizontal="distributed" vertical="center"/>
    </xf>
    <xf numFmtId="176" fontId="21" fillId="0" borderId="37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vertical="center" shrinkToFit="1"/>
    </xf>
    <xf numFmtId="176" fontId="21" fillId="0" borderId="38" xfId="0" applyNumberFormat="1" applyFont="1" applyFill="1" applyBorder="1" applyAlignment="1">
      <alignment horizontal="center" vertical="center" shrinkToFit="1"/>
    </xf>
    <xf numFmtId="182" fontId="19" fillId="0" borderId="5" xfId="0" applyNumberFormat="1" applyFont="1" applyFill="1" applyBorder="1" applyAlignment="1">
      <alignment horizontal="right" vertical="center"/>
    </xf>
    <xf numFmtId="182" fontId="19" fillId="0" borderId="39" xfId="0" applyNumberFormat="1" applyFont="1" applyFill="1" applyBorder="1" applyAlignment="1">
      <alignment horizontal="center" vertical="center" shrinkToFit="1"/>
    </xf>
    <xf numFmtId="178" fontId="16" fillId="0" borderId="18" xfId="0" applyNumberFormat="1" applyFont="1" applyFill="1" applyBorder="1" applyAlignment="1">
      <alignment vertical="center" shrinkToFit="1"/>
    </xf>
    <xf numFmtId="182" fontId="19" fillId="0" borderId="3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 shrinkToFit="1"/>
    </xf>
    <xf numFmtId="178" fontId="15" fillId="0" borderId="0" xfId="0" applyNumberFormat="1" applyFont="1" applyFill="1" applyBorder="1" applyAlignment="1">
      <alignment vertical="center" shrinkToFit="1"/>
    </xf>
    <xf numFmtId="176" fontId="21" fillId="0" borderId="40" xfId="0" applyNumberFormat="1" applyFont="1" applyFill="1" applyBorder="1" applyAlignment="1">
      <alignment horizontal="center" vertical="center" shrinkToFit="1"/>
    </xf>
    <xf numFmtId="182" fontId="19" fillId="0" borderId="41" xfId="0" applyNumberFormat="1" applyFont="1" applyFill="1" applyBorder="1" applyAlignment="1">
      <alignment horizontal="center" vertical="center" shrinkToFit="1"/>
    </xf>
    <xf numFmtId="178" fontId="16" fillId="0" borderId="15" xfId="0" applyNumberFormat="1" applyFont="1" applyFill="1" applyBorder="1" applyAlignment="1">
      <alignment vertical="center" shrinkToFit="1"/>
    </xf>
    <xf numFmtId="178" fontId="15" fillId="0" borderId="15" xfId="0" applyNumberFormat="1" applyFont="1" applyFill="1" applyBorder="1" applyAlignment="1">
      <alignment horizontal="right" vertical="center" shrinkToFit="1"/>
    </xf>
    <xf numFmtId="182" fontId="19" fillId="0" borderId="42" xfId="0" applyNumberFormat="1" applyFont="1" applyFill="1" applyBorder="1" applyAlignment="1">
      <alignment vertical="center"/>
    </xf>
    <xf numFmtId="182" fontId="37" fillId="0" borderId="5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14" xfId="0" applyNumberFormat="1" applyFont="1" applyFill="1" applyBorder="1" applyAlignment="1">
      <alignment horizontal="center" vertical="center" shrinkToFit="1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distributed" vertical="center"/>
    </xf>
    <xf numFmtId="176" fontId="38" fillId="0" borderId="0" xfId="0" applyNumberFormat="1" applyFont="1" applyFill="1" applyBorder="1" applyAlignment="1">
      <alignment horizontal="right" vertical="center"/>
    </xf>
    <xf numFmtId="176" fontId="39" fillId="0" borderId="0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distributed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horizontal="center" vertical="center" shrinkToFit="1"/>
    </xf>
    <xf numFmtId="176" fontId="19" fillId="0" borderId="16" xfId="0" applyNumberFormat="1" applyFont="1" applyFill="1" applyBorder="1" applyAlignment="1">
      <alignment horizontal="center" vertical="center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19" fillId="0" borderId="18" xfId="0" applyNumberFormat="1" applyFont="1" applyFill="1" applyBorder="1" applyAlignment="1">
      <alignment horizontal="center" vertical="center" shrinkToFit="1"/>
    </xf>
    <xf numFmtId="178" fontId="16" fillId="0" borderId="0" xfId="1" applyNumberFormat="1" applyFont="1" applyFill="1" applyAlignment="1">
      <alignment vertical="center" shrinkToFit="1"/>
    </xf>
    <xf numFmtId="176" fontId="19" fillId="0" borderId="26" xfId="0" applyNumberFormat="1" applyFont="1" applyFill="1" applyBorder="1" applyAlignment="1">
      <alignment horizontal="center" vertical="center" shrinkToFit="1"/>
    </xf>
    <xf numFmtId="176" fontId="40" fillId="0" borderId="9" xfId="0" applyNumberFormat="1" applyFont="1" applyFill="1" applyBorder="1" applyAlignment="1">
      <alignment horizontal="center" vertical="center" wrapText="1" shrinkToFit="1"/>
    </xf>
    <xf numFmtId="179" fontId="16" fillId="0" borderId="0" xfId="0" applyNumberFormat="1" applyFont="1" applyFill="1" applyBorder="1" applyAlignment="1">
      <alignment horizontal="right" vertical="center" shrinkToFit="1"/>
    </xf>
    <xf numFmtId="176" fontId="19" fillId="0" borderId="13" xfId="0" applyNumberFormat="1" applyFont="1" applyFill="1" applyBorder="1" applyAlignment="1">
      <alignment vertical="center" shrinkToFit="1"/>
    </xf>
    <xf numFmtId="176" fontId="19" fillId="0" borderId="17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 shrinkToFit="1"/>
    </xf>
    <xf numFmtId="176" fontId="19" fillId="0" borderId="14" xfId="0" applyNumberFormat="1" applyFont="1" applyFill="1" applyBorder="1" applyAlignment="1">
      <alignment vertical="center" shrinkToFit="1"/>
    </xf>
    <xf numFmtId="176" fontId="19" fillId="0" borderId="25" xfId="0" applyNumberFormat="1" applyFont="1" applyFill="1" applyBorder="1" applyAlignment="1">
      <alignment vertical="center" shrinkToFit="1"/>
    </xf>
    <xf numFmtId="182" fontId="19" fillId="0" borderId="3" xfId="0" applyNumberFormat="1" applyFont="1" applyFill="1" applyBorder="1" applyAlignment="1">
      <alignment horizontal="center" vertical="center" shrinkToFit="1"/>
    </xf>
    <xf numFmtId="176" fontId="19" fillId="0" borderId="13" xfId="0" applyNumberFormat="1" applyFont="1" applyFill="1" applyBorder="1" applyAlignment="1">
      <alignment horizontal="center" vertical="center" shrinkToFit="1"/>
    </xf>
    <xf numFmtId="176" fontId="19" fillId="0" borderId="27" xfId="0" applyNumberFormat="1" applyFont="1" applyFill="1" applyBorder="1" applyAlignment="1">
      <alignment horizontal="center" vertical="center" shrinkToFit="1"/>
    </xf>
    <xf numFmtId="176" fontId="19" fillId="0" borderId="11" xfId="0" applyNumberFormat="1" applyFont="1" applyFill="1" applyBorder="1" applyAlignment="1">
      <alignment horizontal="center" vertical="center" shrinkToFit="1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9" fillId="0" borderId="40" xfId="0" applyNumberFormat="1" applyFont="1" applyFill="1" applyBorder="1" applyAlignment="1">
      <alignment horizontal="center" vertical="center" shrinkToFit="1"/>
    </xf>
    <xf numFmtId="176" fontId="42" fillId="0" borderId="0" xfId="0" applyNumberFormat="1" applyFont="1" applyFill="1" applyAlignment="1">
      <alignment horizontal="center" vertical="center"/>
    </xf>
    <xf numFmtId="176" fontId="42" fillId="0" borderId="0" xfId="0" applyNumberFormat="1" applyFont="1" applyFill="1" applyAlignment="1">
      <alignment horizontal="center" vertical="center" shrinkToFit="1"/>
    </xf>
    <xf numFmtId="176" fontId="42" fillId="0" borderId="1" xfId="0" applyNumberFormat="1" applyFont="1" applyFill="1" applyBorder="1" applyAlignment="1">
      <alignment horizontal="center" vertical="center" shrinkToFit="1"/>
    </xf>
    <xf numFmtId="176" fontId="42" fillId="0" borderId="3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right" vertical="center" shrinkToFit="1"/>
    </xf>
    <xf numFmtId="176" fontId="29" fillId="0" borderId="0" xfId="0" applyNumberFormat="1" applyFont="1" applyFill="1" applyBorder="1" applyAlignment="1">
      <alignment horizontal="distributed" vertical="center" shrinkToFit="1"/>
    </xf>
    <xf numFmtId="176" fontId="42" fillId="0" borderId="5" xfId="0" applyNumberFormat="1" applyFont="1" applyFill="1" applyBorder="1" applyAlignment="1">
      <alignment horizontal="distributed" vertical="center"/>
    </xf>
    <xf numFmtId="176" fontId="43" fillId="0" borderId="0" xfId="0" applyNumberFormat="1" applyFont="1" applyFill="1" applyAlignment="1">
      <alignment vertical="center"/>
    </xf>
    <xf numFmtId="176" fontId="42" fillId="0" borderId="12" xfId="0" applyNumberFormat="1" applyFont="1" applyFill="1" applyBorder="1" applyAlignment="1">
      <alignment horizontal="center" vertical="center" shrinkToFit="1"/>
    </xf>
    <xf numFmtId="176" fontId="42" fillId="0" borderId="18" xfId="0" applyNumberFormat="1" applyFont="1" applyFill="1" applyBorder="1" applyAlignment="1">
      <alignment horizontal="center" vertical="center" shrinkToFit="1"/>
    </xf>
    <xf numFmtId="184" fontId="42" fillId="0" borderId="3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horizontal="right" vertical="center" shrinkToFit="1"/>
    </xf>
    <xf numFmtId="184" fontId="42" fillId="0" borderId="5" xfId="0" applyNumberFormat="1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right" vertical="center" shrinkToFit="1"/>
    </xf>
    <xf numFmtId="176" fontId="19" fillId="0" borderId="17" xfId="0" applyNumberFormat="1" applyFont="1" applyFill="1" applyBorder="1" applyAlignment="1">
      <alignment vertical="center" shrinkToFit="1"/>
    </xf>
    <xf numFmtId="184" fontId="44" fillId="0" borderId="3" xfId="0" applyNumberFormat="1" applyFont="1" applyFill="1" applyBorder="1" applyAlignment="1">
      <alignment horizontal="center" vertical="center" shrinkToFit="1"/>
    </xf>
    <xf numFmtId="184" fontId="42" fillId="0" borderId="5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Alignment="1">
      <alignment horizontal="center" vertical="center"/>
    </xf>
    <xf numFmtId="184" fontId="39" fillId="0" borderId="3" xfId="0" applyNumberFormat="1" applyFont="1" applyFill="1" applyBorder="1" applyAlignment="1">
      <alignment horizontal="center" vertical="center" shrinkToFit="1"/>
    </xf>
    <xf numFmtId="184" fontId="39" fillId="0" borderId="24" xfId="0" applyNumberFormat="1" applyFont="1" applyFill="1" applyBorder="1" applyAlignment="1">
      <alignment horizontal="center" vertical="center"/>
    </xf>
    <xf numFmtId="184" fontId="39" fillId="0" borderId="24" xfId="0" applyNumberFormat="1" applyFont="1" applyFill="1" applyBorder="1" applyAlignment="1">
      <alignment horizontal="right" vertical="center"/>
    </xf>
    <xf numFmtId="184" fontId="39" fillId="0" borderId="0" xfId="0" applyNumberFormat="1" applyFont="1" applyFill="1" applyAlignment="1">
      <alignment horizontal="center" vertical="center" shrinkToFit="1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5" xfId="0" applyNumberFormat="1" applyFont="1" applyFill="1" applyBorder="1" applyAlignment="1">
      <alignment horizontal="center" vertical="center"/>
    </xf>
    <xf numFmtId="184" fontId="21" fillId="0" borderId="3" xfId="0" applyNumberFormat="1" applyFont="1" applyFill="1" applyBorder="1" applyAlignment="1">
      <alignment horizontal="center" vertical="center" shrinkToFit="1"/>
    </xf>
    <xf numFmtId="178" fontId="21" fillId="0" borderId="5" xfId="0" applyNumberFormat="1" applyFont="1" applyFill="1" applyBorder="1" applyAlignment="1">
      <alignment horizontal="center" vertical="center"/>
    </xf>
    <xf numFmtId="178" fontId="46" fillId="0" borderId="0" xfId="0" applyNumberFormat="1" applyFont="1" applyFill="1" applyBorder="1" applyAlignment="1">
      <alignment vertical="center" shrinkToFit="1"/>
    </xf>
    <xf numFmtId="178" fontId="21" fillId="0" borderId="5" xfId="0" applyNumberFormat="1" applyFont="1" applyFill="1" applyBorder="1" applyAlignment="1">
      <alignment horizontal="right" vertical="center"/>
    </xf>
    <xf numFmtId="184" fontId="19" fillId="0" borderId="3" xfId="0" applyNumberFormat="1" applyFont="1" applyFill="1" applyBorder="1" applyAlignment="1">
      <alignment horizontal="center" vertical="center" shrinkToFit="1"/>
    </xf>
    <xf numFmtId="184" fontId="28" fillId="0" borderId="5" xfId="0" applyNumberFormat="1" applyFont="1" applyFill="1" applyBorder="1" applyAlignment="1">
      <alignment horizontal="center" vertical="center"/>
    </xf>
    <xf numFmtId="184" fontId="19" fillId="0" borderId="5" xfId="0" applyNumberFormat="1" applyFont="1" applyFill="1" applyBorder="1" applyAlignment="1">
      <alignment horizontal="center" vertical="center"/>
    </xf>
    <xf numFmtId="184" fontId="19" fillId="0" borderId="5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0" fontId="47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wrapText="1" shrinkToFit="1"/>
    </xf>
    <xf numFmtId="0" fontId="19" fillId="0" borderId="4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8" fillId="0" borderId="48" xfId="0" applyFont="1" applyFill="1" applyBorder="1" applyAlignment="1">
      <alignment horizontal="center" vertical="center" shrinkToFit="1"/>
    </xf>
    <xf numFmtId="0" fontId="48" fillId="0" borderId="50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48" fillId="0" borderId="50" xfId="0" applyFont="1" applyFill="1" applyBorder="1" applyAlignment="1">
      <alignment horizontal="center" vertical="center" shrinkToFit="1"/>
    </xf>
    <xf numFmtId="0" fontId="48" fillId="0" borderId="24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52" xfId="0" applyFont="1" applyFill="1" applyBorder="1" applyAlignment="1">
      <alignment horizontal="center" vertical="center" shrinkToFit="1"/>
    </xf>
    <xf numFmtId="178" fontId="24" fillId="0" borderId="23" xfId="0" applyNumberFormat="1" applyFont="1" applyFill="1" applyBorder="1" applyAlignment="1">
      <alignment vertical="center" shrinkToFit="1"/>
    </xf>
    <xf numFmtId="178" fontId="24" fillId="0" borderId="48" xfId="0" applyNumberFormat="1" applyFont="1" applyFill="1" applyBorder="1" applyAlignment="1">
      <alignment vertical="center" shrinkToFit="1"/>
    </xf>
    <xf numFmtId="178" fontId="24" fillId="0" borderId="24" xfId="0" applyNumberFormat="1" applyFont="1" applyFill="1" applyBorder="1" applyAlignment="1">
      <alignment vertical="center" shrinkToFit="1"/>
    </xf>
    <xf numFmtId="0" fontId="29" fillId="0" borderId="49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8" fontId="24" fillId="0" borderId="50" xfId="0" applyNumberFormat="1" applyFont="1" applyFill="1" applyBorder="1" applyAlignment="1">
      <alignment vertical="center" shrinkToFit="1"/>
    </xf>
    <xf numFmtId="178" fontId="25" fillId="0" borderId="48" xfId="1" applyNumberFormat="1" applyFont="1" applyFill="1" applyBorder="1" applyAlignment="1">
      <alignment vertical="center" shrinkToFit="1"/>
    </xf>
    <xf numFmtId="178" fontId="24" fillId="0" borderId="0" xfId="1" applyNumberFormat="1" applyFont="1" applyFill="1" applyAlignment="1">
      <alignment vertical="center" shrinkToFit="1"/>
    </xf>
    <xf numFmtId="0" fontId="21" fillId="0" borderId="38" xfId="0" applyFont="1" applyFill="1" applyBorder="1" applyAlignment="1">
      <alignment horizontal="center" vertical="center" shrinkToFit="1"/>
    </xf>
    <xf numFmtId="178" fontId="48" fillId="0" borderId="0" xfId="0" applyNumberFormat="1" applyFont="1" applyFill="1" applyBorder="1" applyAlignment="1">
      <alignment vertical="center" shrinkToFit="1"/>
    </xf>
    <xf numFmtId="178" fontId="48" fillId="0" borderId="50" xfId="0" applyNumberFormat="1" applyFont="1" applyFill="1" applyBorder="1" applyAlignment="1">
      <alignment vertical="center" shrinkToFit="1"/>
    </xf>
    <xf numFmtId="0" fontId="21" fillId="0" borderId="17" xfId="0" applyFont="1" applyFill="1" applyBorder="1" applyAlignment="1">
      <alignment horizontal="center" shrinkToFit="1"/>
    </xf>
    <xf numFmtId="0" fontId="21" fillId="0" borderId="52" xfId="0" applyFont="1" applyFill="1" applyBorder="1" applyAlignment="1">
      <alignment horizontal="center" vertical="top" shrinkToFit="1"/>
    </xf>
    <xf numFmtId="0" fontId="25" fillId="0" borderId="3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176" fontId="19" fillId="0" borderId="0" xfId="0" applyNumberFormat="1" applyFont="1" applyFill="1" applyAlignment="1">
      <alignment horizontal="center"/>
    </xf>
    <xf numFmtId="176" fontId="19" fillId="0" borderId="0" xfId="0" applyNumberFormat="1" applyFont="1" applyFill="1" applyAlignment="1">
      <alignment horizontal="center" shrinkToFit="1"/>
    </xf>
    <xf numFmtId="176" fontId="26" fillId="0" borderId="0" xfId="0" applyNumberFormat="1" applyFont="1" applyFill="1" applyBorder="1" applyAlignment="1"/>
    <xf numFmtId="176" fontId="19" fillId="0" borderId="3" xfId="0" applyNumberFormat="1" applyFont="1" applyFill="1" applyBorder="1" applyAlignment="1">
      <alignment horizontal="center" shrinkToFit="1"/>
    </xf>
    <xf numFmtId="0" fontId="18" fillId="0" borderId="0" xfId="0" applyFont="1" applyFill="1" applyBorder="1" applyAlignment="1">
      <alignment horizontal="center" shrinkToFit="1"/>
    </xf>
    <xf numFmtId="0" fontId="19" fillId="0" borderId="0" xfId="0" applyFont="1" applyFill="1" applyBorder="1" applyAlignment="1">
      <alignment horizontal="center" shrinkToFit="1"/>
    </xf>
    <xf numFmtId="176" fontId="19" fillId="0" borderId="0" xfId="0" applyNumberFormat="1" applyFont="1" applyFill="1" applyBorder="1" applyAlignment="1">
      <alignment vertical="center" shrinkToFit="1"/>
    </xf>
    <xf numFmtId="176" fontId="19" fillId="0" borderId="5" xfId="0" applyNumberFormat="1" applyFont="1" applyFill="1" applyBorder="1" applyAlignment="1">
      <alignment horizontal="center"/>
    </xf>
    <xf numFmtId="176" fontId="19" fillId="0" borderId="0" xfId="0" applyNumberFormat="1" applyFont="1" applyFill="1" applyBorder="1" applyAlignment="1">
      <alignment horizontal="left"/>
    </xf>
    <xf numFmtId="176" fontId="23" fillId="0" borderId="0" xfId="0" applyNumberFormat="1" applyFont="1" applyFill="1" applyBorder="1" applyAlignment="1"/>
    <xf numFmtId="176" fontId="19" fillId="0" borderId="28" xfId="0" applyNumberFormat="1" applyFont="1" applyFill="1" applyBorder="1" applyAlignment="1">
      <alignment horizontal="center" shrinkToFit="1"/>
    </xf>
    <xf numFmtId="176" fontId="19" fillId="0" borderId="15" xfId="0" applyNumberFormat="1" applyFont="1" applyFill="1" applyBorder="1" applyAlignment="1">
      <alignment horizontal="center" shrinkToFit="1"/>
    </xf>
    <xf numFmtId="176" fontId="19" fillId="0" borderId="42" xfId="0" applyNumberFormat="1" applyFont="1" applyFill="1" applyBorder="1" applyAlignment="1">
      <alignment horizontal="center"/>
    </xf>
    <xf numFmtId="178" fontId="29" fillId="0" borderId="18" xfId="0" applyNumberFormat="1" applyFont="1" applyFill="1" applyBorder="1" applyAlignment="1">
      <alignment horizontal="center" shrinkToFit="1"/>
    </xf>
    <xf numFmtId="178" fontId="29" fillId="0" borderId="18" xfId="0" applyNumberFormat="1" applyFont="1" applyFill="1" applyBorder="1" applyAlignment="1">
      <alignment shrinkToFit="1"/>
    </xf>
    <xf numFmtId="184" fontId="19" fillId="0" borderId="5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center" shrinkToFit="1"/>
    </xf>
    <xf numFmtId="178" fontId="29" fillId="0" borderId="0" xfId="0" applyNumberFormat="1" applyFont="1" applyFill="1" applyBorder="1" applyAlignment="1">
      <alignment shrinkToFit="1"/>
    </xf>
    <xf numFmtId="178" fontId="29" fillId="0" borderId="0" xfId="0" applyNumberFormat="1" applyFont="1" applyFill="1" applyBorder="1" applyAlignment="1">
      <alignment horizontal="right" shrinkToFit="1"/>
    </xf>
    <xf numFmtId="184" fontId="18" fillId="0" borderId="0" xfId="0" applyNumberFormat="1" applyFont="1" applyFill="1" applyAlignment="1">
      <alignment horizontal="center"/>
    </xf>
    <xf numFmtId="176" fontId="23" fillId="0" borderId="0" xfId="0" applyNumberFormat="1" applyFont="1" applyFill="1" applyAlignment="1"/>
    <xf numFmtId="0" fontId="18" fillId="0" borderId="0" xfId="0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32" fillId="0" borderId="3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horizontal="distributed" vertical="center" shrinkToFit="1"/>
    </xf>
    <xf numFmtId="176" fontId="32" fillId="0" borderId="5" xfId="0" applyNumberFormat="1" applyFont="1" applyFill="1" applyBorder="1" applyAlignment="1">
      <alignment vertical="center"/>
    </xf>
    <xf numFmtId="176" fontId="32" fillId="0" borderId="0" xfId="0" applyNumberFormat="1" applyFont="1" applyFill="1" applyAlignment="1">
      <alignment vertical="center"/>
    </xf>
    <xf numFmtId="176" fontId="32" fillId="0" borderId="28" xfId="0" applyNumberFormat="1" applyFont="1" applyFill="1" applyBorder="1" applyAlignment="1">
      <alignment vertical="center" shrinkToFit="1"/>
    </xf>
    <xf numFmtId="176" fontId="32" fillId="0" borderId="15" xfId="0" applyNumberFormat="1" applyFont="1" applyFill="1" applyBorder="1" applyAlignment="1">
      <alignment horizontal="center" vertical="center" shrinkToFit="1"/>
    </xf>
    <xf numFmtId="176" fontId="32" fillId="0" borderId="15" xfId="0" applyNumberFormat="1" applyFont="1" applyFill="1" applyBorder="1" applyAlignment="1">
      <alignment vertical="center" shrinkToFit="1"/>
    </xf>
    <xf numFmtId="176" fontId="32" fillId="0" borderId="15" xfId="0" applyNumberFormat="1" applyFont="1" applyFill="1" applyBorder="1" applyAlignment="1">
      <alignment horizontal="right" vertical="center" shrinkToFit="1"/>
    </xf>
    <xf numFmtId="176" fontId="32" fillId="0" borderId="15" xfId="0" applyNumberFormat="1" applyFont="1" applyFill="1" applyBorder="1" applyAlignment="1">
      <alignment horizontal="right" vertical="center"/>
    </xf>
    <xf numFmtId="176" fontId="32" fillId="0" borderId="42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176" fontId="32" fillId="0" borderId="12" xfId="0" applyNumberFormat="1" applyFont="1" applyFill="1" applyBorder="1" applyAlignment="1">
      <alignment horizontal="center" vertical="center" textRotation="255" wrapText="1" shrinkToFit="1"/>
    </xf>
    <xf numFmtId="176" fontId="32" fillId="0" borderId="18" xfId="0" applyNumberFormat="1" applyFont="1" applyFill="1" applyBorder="1" applyAlignment="1">
      <alignment horizontal="center" vertical="center" shrinkToFit="1"/>
    </xf>
    <xf numFmtId="184" fontId="32" fillId="0" borderId="17" xfId="0" applyNumberFormat="1" applyFont="1" applyFill="1" applyBorder="1" applyAlignment="1">
      <alignment vertical="center" shrinkToFit="1"/>
    </xf>
    <xf numFmtId="184" fontId="32" fillId="0" borderId="5" xfId="0" applyNumberFormat="1" applyFont="1" applyFill="1" applyBorder="1" applyAlignment="1">
      <alignment vertical="center"/>
    </xf>
    <xf numFmtId="184" fontId="18" fillId="0" borderId="0" xfId="0" applyNumberFormat="1" applyFont="1" applyFill="1" applyAlignment="1">
      <alignment vertical="center"/>
    </xf>
    <xf numFmtId="176" fontId="32" fillId="0" borderId="17" xfId="0" applyNumberFormat="1" applyFont="1" applyFill="1" applyBorder="1" applyAlignment="1">
      <alignment horizontal="center" vertical="center" shrinkToFit="1"/>
    </xf>
    <xf numFmtId="184" fontId="32" fillId="0" borderId="3" xfId="0" applyNumberFormat="1" applyFont="1" applyFill="1" applyBorder="1" applyAlignment="1">
      <alignment vertical="center" shrinkToFit="1"/>
    </xf>
    <xf numFmtId="185" fontId="33" fillId="0" borderId="0" xfId="0" quotePrefix="1" applyNumberFormat="1" applyFont="1" applyFill="1" applyBorder="1" applyAlignment="1">
      <alignment vertical="center" shrinkToFit="1"/>
    </xf>
    <xf numFmtId="178" fontId="34" fillId="0" borderId="0" xfId="0" quotePrefix="1" applyNumberFormat="1" applyFont="1" applyFill="1" applyBorder="1" applyAlignment="1">
      <alignment vertical="center" shrinkToFit="1"/>
    </xf>
    <xf numFmtId="179" fontId="34" fillId="0" borderId="5" xfId="0" quotePrefix="1" applyNumberFormat="1" applyFont="1" applyFill="1" applyBorder="1" applyAlignment="1">
      <alignment vertical="center" shrinkToFit="1"/>
    </xf>
    <xf numFmtId="176" fontId="41" fillId="0" borderId="0" xfId="0" applyNumberFormat="1" applyFont="1" applyFill="1" applyAlignment="1">
      <alignment horizontal="center" vertical="center"/>
    </xf>
    <xf numFmtId="176" fontId="41" fillId="0" borderId="0" xfId="0" applyNumberFormat="1" applyFont="1" applyFill="1" applyAlignment="1">
      <alignment horizontal="center" vertical="center" shrinkToFit="1"/>
    </xf>
    <xf numFmtId="176" fontId="22" fillId="0" borderId="3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/>
    </xf>
    <xf numFmtId="176" fontId="50" fillId="0" borderId="0" xfId="0" applyNumberFormat="1" applyFont="1" applyFill="1" applyAlignment="1">
      <alignment vertical="center"/>
    </xf>
    <xf numFmtId="176" fontId="51" fillId="0" borderId="0" xfId="0" applyNumberFormat="1" applyFont="1" applyFill="1" applyAlignment="1">
      <alignment vertical="center"/>
    </xf>
    <xf numFmtId="176" fontId="22" fillId="0" borderId="14" xfId="0" applyNumberFormat="1" applyFont="1" applyFill="1" applyBorder="1" applyAlignment="1">
      <alignment horizontal="center" vertical="center" shrinkToFit="1"/>
    </xf>
    <xf numFmtId="176" fontId="22" fillId="0" borderId="28" xfId="0" applyNumberFormat="1" applyFont="1" applyFill="1" applyBorder="1" applyAlignment="1">
      <alignment horizontal="center" vertical="center" shrinkToFit="1"/>
    </xf>
    <xf numFmtId="176" fontId="22" fillId="0" borderId="15" xfId="0" applyNumberFormat="1" applyFont="1" applyFill="1" applyBorder="1" applyAlignment="1">
      <alignment horizontal="center" vertical="center" shrinkToFit="1"/>
    </xf>
    <xf numFmtId="176" fontId="22" fillId="0" borderId="42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 shrinkToFit="1"/>
    </xf>
    <xf numFmtId="176" fontId="22" fillId="0" borderId="5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vertical="center" shrinkToFit="1"/>
    </xf>
    <xf numFmtId="178" fontId="33" fillId="0" borderId="3" xfId="0" applyNumberFormat="1" applyFont="1" applyFill="1" applyBorder="1" applyAlignment="1">
      <alignment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176" fontId="22" fillId="0" borderId="13" xfId="0" applyNumberFormat="1" applyFont="1" applyFill="1" applyBorder="1" applyAlignment="1">
      <alignment horizontal="center" vertical="center" shrinkToFit="1"/>
    </xf>
    <xf numFmtId="178" fontId="33" fillId="0" borderId="17" xfId="0" applyNumberFormat="1" applyFont="1" applyFill="1" applyBorder="1" applyAlignment="1">
      <alignment vertical="center" shrinkToFit="1"/>
    </xf>
    <xf numFmtId="178" fontId="33" fillId="0" borderId="18" xfId="0" applyNumberFormat="1" applyFont="1" applyFill="1" applyBorder="1" applyAlignment="1">
      <alignment vertical="center" shrinkToFit="1"/>
    </xf>
    <xf numFmtId="178" fontId="33" fillId="0" borderId="30" xfId="0" applyNumberFormat="1" applyFont="1" applyFill="1" applyBorder="1" applyAlignment="1">
      <alignment vertical="center" shrinkToFit="1"/>
    </xf>
    <xf numFmtId="176" fontId="22" fillId="0" borderId="2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shrinkToFit="1"/>
    </xf>
    <xf numFmtId="176" fontId="22" fillId="0" borderId="7" xfId="0" applyNumberFormat="1" applyFont="1" applyFill="1" applyBorder="1" applyAlignment="1">
      <alignment horizontal="center" vertical="top" shrinkToFit="1"/>
    </xf>
    <xf numFmtId="176" fontId="41" fillId="0" borderId="12" xfId="0" applyNumberFormat="1" applyFont="1" applyFill="1" applyBorder="1" applyAlignment="1">
      <alignment horizontal="center" vertical="center" shrinkToFit="1"/>
    </xf>
    <xf numFmtId="176" fontId="41" fillId="0" borderId="18" xfId="0" applyNumberFormat="1" applyFont="1" applyFill="1" applyBorder="1" applyAlignment="1">
      <alignment horizontal="center" vertical="center" shrinkToFit="1"/>
    </xf>
    <xf numFmtId="176" fontId="29" fillId="0" borderId="12" xfId="0" applyNumberFormat="1" applyFont="1" applyFill="1" applyBorder="1" applyAlignment="1">
      <alignment horizontal="center" vertical="center" wrapText="1" shrinkToFit="1"/>
    </xf>
    <xf numFmtId="176" fontId="22" fillId="0" borderId="0" xfId="0" applyNumberFormat="1" applyFont="1" applyFill="1" applyBorder="1" applyAlignment="1">
      <alignment horizontal="center" vertical="center"/>
    </xf>
    <xf numFmtId="176" fontId="41" fillId="0" borderId="17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178" fontId="33" fillId="0" borderId="0" xfId="0" applyNumberFormat="1" applyFont="1" applyFill="1" applyAlignment="1">
      <alignment vertical="center" shrinkToFit="1"/>
    </xf>
    <xf numFmtId="178" fontId="33" fillId="0" borderId="5" xfId="0" applyNumberFormat="1" applyFont="1" applyFill="1" applyBorder="1" applyAlignment="1">
      <alignment vertical="center" shrinkToFit="1"/>
    </xf>
    <xf numFmtId="176" fontId="22" fillId="0" borderId="18" xfId="0" applyNumberFormat="1" applyFont="1" applyFill="1" applyBorder="1" applyAlignment="1">
      <alignment horizontal="center" vertical="center" shrinkToFit="1"/>
    </xf>
    <xf numFmtId="176" fontId="22" fillId="0" borderId="27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shrinkToFit="1"/>
    </xf>
    <xf numFmtId="176" fontId="22" fillId="0" borderId="18" xfId="0" applyNumberFormat="1" applyFont="1" applyFill="1" applyBorder="1" applyAlignment="1">
      <alignment horizontal="center" vertical="top" shrinkToFit="1"/>
    </xf>
    <xf numFmtId="176" fontId="19" fillId="0" borderId="5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Alignment="1">
      <alignment vertical="center"/>
    </xf>
    <xf numFmtId="176" fontId="29" fillId="0" borderId="6" xfId="0" applyNumberFormat="1" applyFont="1" applyFill="1" applyBorder="1" applyAlignment="1">
      <alignment vertical="center" shrinkToFit="1"/>
    </xf>
    <xf numFmtId="176" fontId="29" fillId="0" borderId="16" xfId="0" applyNumberFormat="1" applyFont="1" applyFill="1" applyBorder="1" applyAlignment="1">
      <alignment horizontal="center" vertical="center" shrinkToFit="1"/>
    </xf>
    <xf numFmtId="176" fontId="29" fillId="0" borderId="16" xfId="0" applyNumberFormat="1" applyFont="1" applyFill="1" applyBorder="1" applyAlignment="1">
      <alignment vertical="center" shrinkToFit="1"/>
    </xf>
    <xf numFmtId="176" fontId="29" fillId="0" borderId="7" xfId="0" applyNumberFormat="1" applyFont="1" applyFill="1" applyBorder="1" applyAlignment="1">
      <alignment vertical="center" shrinkToFit="1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9" fillId="0" borderId="18" xfId="0" applyNumberFormat="1" applyFont="1" applyFill="1" applyBorder="1" applyAlignment="1">
      <alignment horizontal="center" vertical="center" shrinkToFit="1"/>
    </xf>
    <xf numFmtId="176" fontId="29" fillId="0" borderId="13" xfId="0" applyNumberFormat="1" applyFont="1" applyFill="1" applyBorder="1" applyAlignment="1">
      <alignment horizontal="center" vertical="center" shrinkToFit="1"/>
    </xf>
    <xf numFmtId="176" fontId="19" fillId="0" borderId="19" xfId="0" applyNumberFormat="1" applyFont="1" applyFill="1" applyBorder="1" applyAlignment="1">
      <alignment vertical="center" shrinkToFit="1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7" xfId="0" applyNumberFormat="1" applyFont="1" applyFill="1" applyBorder="1" applyAlignment="1">
      <alignment vertical="center" shrinkToFit="1"/>
    </xf>
    <xf numFmtId="176" fontId="29" fillId="0" borderId="15" xfId="0" applyNumberFormat="1" applyFont="1" applyFill="1" applyBorder="1" applyAlignment="1">
      <alignment vertical="center" shrinkToFit="1"/>
    </xf>
    <xf numFmtId="176" fontId="29" fillId="0" borderId="12" xfId="0" applyNumberFormat="1" applyFont="1" applyFill="1" applyBorder="1" applyAlignment="1">
      <alignment horizontal="center" vertical="center" shrinkToFit="1"/>
    </xf>
    <xf numFmtId="179" fontId="24" fillId="0" borderId="0" xfId="0" applyNumberFormat="1" applyFont="1" applyFill="1" applyBorder="1" applyAlignment="1">
      <alignment vertical="center" shrinkToFit="1"/>
    </xf>
    <xf numFmtId="179" fontId="24" fillId="0" borderId="0" xfId="0" applyNumberFormat="1" applyFont="1" applyFill="1" applyBorder="1" applyAlignment="1">
      <alignment horizontal="center" vertical="center" shrinkToFit="1"/>
    </xf>
    <xf numFmtId="176" fontId="29" fillId="0" borderId="5" xfId="0" applyNumberFormat="1" applyFont="1" applyFill="1" applyBorder="1" applyAlignment="1">
      <alignment horizontal="center" vertical="center"/>
    </xf>
    <xf numFmtId="176" fontId="19" fillId="0" borderId="28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8" fontId="13" fillId="0" borderId="0" xfId="0" applyNumberFormat="1" applyFont="1" applyFill="1" applyBorder="1" applyAlignment="1">
      <alignment horizontal="right" vertical="center" shrinkToFit="1"/>
    </xf>
    <xf numFmtId="179" fontId="24" fillId="0" borderId="0" xfId="0" quotePrefix="1" applyNumberFormat="1" applyFont="1" applyFill="1" applyBorder="1" applyAlignment="1">
      <alignment horizontal="right" vertical="center" shrinkToFit="1"/>
    </xf>
    <xf numFmtId="178" fontId="25" fillId="0" borderId="0" xfId="0" applyNumberFormat="1" applyFont="1" applyFill="1" applyAlignment="1">
      <alignment horizontal="right" vertical="center" shrinkToFit="1"/>
    </xf>
    <xf numFmtId="176" fontId="52" fillId="0" borderId="0" xfId="0" applyNumberFormat="1" applyFont="1" applyFill="1" applyAlignment="1">
      <alignment vertical="center"/>
    </xf>
    <xf numFmtId="176" fontId="22" fillId="0" borderId="64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 shrinkToFit="1"/>
    </xf>
    <xf numFmtId="176" fontId="22" fillId="0" borderId="47" xfId="0" applyNumberFormat="1" applyFont="1" applyFill="1" applyBorder="1" applyAlignment="1">
      <alignment horizontal="center" vertical="center" shrinkToFit="1"/>
    </xf>
    <xf numFmtId="176" fontId="21" fillId="0" borderId="24" xfId="0" applyNumberFormat="1" applyFont="1" applyFill="1" applyBorder="1" applyAlignment="1">
      <alignment horizontal="center" vertical="center"/>
    </xf>
    <xf numFmtId="176" fontId="29" fillId="0" borderId="0" xfId="0" applyNumberFormat="1" applyFont="1" applyFill="1" applyAlignment="1">
      <alignment vertical="center"/>
    </xf>
    <xf numFmtId="176" fontId="29" fillId="0" borderId="0" xfId="0" applyNumberFormat="1" applyFont="1" applyFill="1" applyAlignment="1">
      <alignment horizontal="center" vertical="center"/>
    </xf>
    <xf numFmtId="176" fontId="22" fillId="0" borderId="14" xfId="0" applyNumberFormat="1" applyFont="1" applyFill="1" applyBorder="1" applyAlignment="1">
      <alignment vertical="center" shrinkToFit="1"/>
    </xf>
    <xf numFmtId="176" fontId="22" fillId="0" borderId="15" xfId="0" applyNumberFormat="1" applyFont="1" applyFill="1" applyBorder="1" applyAlignment="1">
      <alignment vertical="center" shrinkToFit="1"/>
    </xf>
    <xf numFmtId="176" fontId="22" fillId="0" borderId="22" xfId="0" applyNumberFormat="1" applyFont="1" applyFill="1" applyBorder="1" applyAlignment="1">
      <alignment vertical="center" shrinkToFit="1"/>
    </xf>
    <xf numFmtId="176" fontId="53" fillId="0" borderId="15" xfId="0" applyNumberFormat="1" applyFont="1" applyFill="1" applyBorder="1" applyAlignment="1">
      <alignment horizontal="center" vertical="center" shrinkToFit="1"/>
    </xf>
    <xf numFmtId="176" fontId="21" fillId="0" borderId="65" xfId="0" applyNumberFormat="1" applyFont="1" applyFill="1" applyBorder="1" applyAlignment="1">
      <alignment horizontal="center" vertical="center"/>
    </xf>
    <xf numFmtId="184" fontId="19" fillId="0" borderId="18" xfId="0" applyNumberFormat="1" applyFont="1" applyFill="1" applyBorder="1" applyAlignment="1">
      <alignment horizontal="center" vertical="center" shrinkToFit="1"/>
    </xf>
    <xf numFmtId="176" fontId="25" fillId="0" borderId="24" xfId="0" applyNumberFormat="1" applyFont="1" applyFill="1" applyBorder="1" applyAlignment="1">
      <alignment horizontal="center" vertical="center"/>
    </xf>
    <xf numFmtId="184" fontId="19" fillId="0" borderId="0" xfId="0" applyNumberFormat="1" applyFont="1" applyFill="1" applyBorder="1" applyAlignment="1">
      <alignment horizontal="center" vertical="center" shrinkToFit="1"/>
    </xf>
    <xf numFmtId="178" fontId="54" fillId="0" borderId="0" xfId="0" applyNumberFormat="1" applyFont="1" applyFill="1" applyBorder="1" applyAlignment="1">
      <alignment horizontal="right" vertical="center" shrinkToFit="1"/>
    </xf>
    <xf numFmtId="176" fontId="25" fillId="0" borderId="16" xfId="0" applyNumberFormat="1" applyFont="1" applyFill="1" applyBorder="1" applyAlignment="1">
      <alignment horizontal="center" vertical="center" shrinkToFit="1"/>
    </xf>
    <xf numFmtId="178" fontId="13" fillId="0" borderId="0" xfId="0" applyNumberFormat="1" applyFont="1" applyFill="1" applyAlignment="1">
      <alignment horizontal="right" vertical="center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8" fontId="31" fillId="0" borderId="0" xfId="0" applyNumberFormat="1" applyFont="1" applyFill="1" applyAlignment="1">
      <alignment horizontal="right" vertical="center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176" fontId="22" fillId="0" borderId="16" xfId="0" applyNumberFormat="1" applyFont="1" applyFill="1" applyBorder="1" applyAlignment="1">
      <alignment vertical="center" wrapText="1" shrinkToFit="1"/>
    </xf>
    <xf numFmtId="179" fontId="31" fillId="0" borderId="0" xfId="0" applyNumberFormat="1" applyFont="1" applyFill="1" applyBorder="1" applyAlignment="1">
      <alignment horizontal="right" vertical="center" shrinkToFit="1"/>
    </xf>
    <xf numFmtId="186" fontId="31" fillId="0" borderId="0" xfId="0" applyNumberFormat="1" applyFont="1" applyFill="1" applyBorder="1" applyAlignment="1">
      <alignment horizontal="right" vertical="center" shrinkToFit="1"/>
    </xf>
    <xf numFmtId="187" fontId="31" fillId="0" borderId="0" xfId="0" applyNumberFormat="1" applyFont="1" applyFill="1" applyBorder="1" applyAlignment="1">
      <alignment horizontal="right" vertical="center" shrinkToFit="1"/>
    </xf>
    <xf numFmtId="184" fontId="55" fillId="0" borderId="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horizontal="center" vertical="center"/>
    </xf>
    <xf numFmtId="176" fontId="56" fillId="0" borderId="0" xfId="0" applyNumberFormat="1" applyFont="1" applyFill="1" applyBorder="1" applyAlignment="1">
      <alignment horizontal="center" vertical="center" shrinkToFit="1"/>
    </xf>
    <xf numFmtId="176" fontId="57" fillId="0" borderId="0" xfId="0" applyNumberFormat="1" applyFont="1" applyFill="1" applyBorder="1" applyAlignment="1">
      <alignment horizontal="center" vertical="center"/>
    </xf>
    <xf numFmtId="176" fontId="57" fillId="0" borderId="0" xfId="0" applyNumberFormat="1" applyFont="1" applyFill="1" applyBorder="1" applyAlignment="1">
      <alignment horizontal="center" vertical="center" shrinkToFit="1"/>
    </xf>
    <xf numFmtId="176" fontId="58" fillId="0" borderId="0" xfId="0" applyNumberFormat="1" applyFont="1" applyFill="1" applyBorder="1" applyAlignment="1">
      <alignment horizontal="center" vertical="center" shrinkToFit="1"/>
    </xf>
    <xf numFmtId="176" fontId="56" fillId="0" borderId="0" xfId="0" applyNumberFormat="1" applyFont="1" applyFill="1" applyAlignment="1">
      <alignment horizontal="center"/>
    </xf>
    <xf numFmtId="176" fontId="56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/>
    <xf numFmtId="176" fontId="56" fillId="0" borderId="3" xfId="0" applyNumberFormat="1" applyFont="1" applyFill="1" applyBorder="1" applyAlignment="1">
      <alignment horizontal="center"/>
    </xf>
    <xf numFmtId="176" fontId="21" fillId="0" borderId="0" xfId="0" applyNumberFormat="1" applyFont="1" applyFill="1" applyAlignment="1">
      <alignment horizontal="center"/>
    </xf>
    <xf numFmtId="176" fontId="56" fillId="0" borderId="5" xfId="0" applyNumberFormat="1" applyFont="1" applyFill="1" applyBorder="1" applyAlignment="1">
      <alignment horizontal="center"/>
    </xf>
    <xf numFmtId="176" fontId="21" fillId="0" borderId="0" xfId="0" applyNumberFormat="1" applyFont="1" applyFill="1" applyAlignment="1"/>
    <xf numFmtId="176" fontId="56" fillId="0" borderId="28" xfId="0" applyNumberFormat="1" applyFont="1" applyFill="1" applyBorder="1" applyAlignment="1">
      <alignment horizontal="center"/>
    </xf>
    <xf numFmtId="176" fontId="21" fillId="0" borderId="15" xfId="0" applyNumberFormat="1" applyFont="1" applyFill="1" applyBorder="1" applyAlignment="1">
      <alignment horizontal="center"/>
    </xf>
    <xf numFmtId="176" fontId="24" fillId="0" borderId="15" xfId="0" applyNumberFormat="1" applyFont="1" applyFill="1" applyBorder="1" applyAlignment="1">
      <alignment horizontal="center"/>
    </xf>
    <xf numFmtId="176" fontId="56" fillId="0" borderId="42" xfId="0" applyNumberFormat="1" applyFont="1" applyFill="1" applyBorder="1" applyAlignment="1">
      <alignment horizontal="center"/>
    </xf>
    <xf numFmtId="178" fontId="24" fillId="0" borderId="0" xfId="0" applyNumberFormat="1" applyFont="1" applyFill="1" applyBorder="1" applyAlignment="1">
      <alignment shrinkToFit="1"/>
    </xf>
    <xf numFmtId="178" fontId="24" fillId="0" borderId="0" xfId="0" applyNumberFormat="1" applyFont="1" applyFill="1" applyBorder="1" applyAlignment="1"/>
    <xf numFmtId="178" fontId="25" fillId="0" borderId="0" xfId="0" applyNumberFormat="1" applyFont="1" applyFill="1" applyBorder="1" applyAlignment="1"/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shrinkToFit="1"/>
    </xf>
    <xf numFmtId="176" fontId="59" fillId="0" borderId="0" xfId="0" applyNumberFormat="1" applyFont="1" applyFill="1" applyAlignment="1">
      <alignment horizontal="center" vertical="center"/>
    </xf>
    <xf numFmtId="176" fontId="59" fillId="0" borderId="1" xfId="0" applyNumberFormat="1" applyFont="1" applyFill="1" applyBorder="1" applyAlignment="1">
      <alignment horizontal="center" vertical="center"/>
    </xf>
    <xf numFmtId="176" fontId="59" fillId="0" borderId="0" xfId="0" applyNumberFormat="1" applyFont="1" applyFill="1" applyBorder="1" applyAlignment="1">
      <alignment horizontal="center" vertical="center"/>
    </xf>
    <xf numFmtId="176" fontId="59" fillId="0" borderId="3" xfId="0" applyNumberFormat="1" applyFont="1" applyFill="1" applyBorder="1" applyAlignment="1">
      <alignment horizontal="center" vertical="center"/>
    </xf>
    <xf numFmtId="176" fontId="59" fillId="0" borderId="5" xfId="0" applyNumberFormat="1" applyFont="1" applyFill="1" applyBorder="1" applyAlignment="1">
      <alignment horizontal="center" vertical="center"/>
    </xf>
    <xf numFmtId="176" fontId="59" fillId="0" borderId="14" xfId="0" applyNumberFormat="1" applyFont="1" applyFill="1" applyBorder="1" applyAlignment="1">
      <alignment horizontal="center" vertical="center"/>
    </xf>
    <xf numFmtId="176" fontId="59" fillId="0" borderId="15" xfId="0" applyNumberFormat="1" applyFont="1" applyFill="1" applyBorder="1" applyAlignment="1">
      <alignment horizontal="center" vertical="center"/>
    </xf>
    <xf numFmtId="176" fontId="59" fillId="0" borderId="28" xfId="0" applyNumberFormat="1" applyFont="1" applyFill="1" applyBorder="1" applyAlignment="1">
      <alignment horizontal="center" vertical="center"/>
    </xf>
    <xf numFmtId="176" fontId="60" fillId="0" borderId="15" xfId="0" applyNumberFormat="1" applyFont="1" applyFill="1" applyBorder="1" applyAlignment="1">
      <alignment horizontal="center" vertical="center"/>
    </xf>
    <xf numFmtId="176" fontId="59" fillId="0" borderId="42" xfId="0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176" fontId="59" fillId="0" borderId="12" xfId="0" applyNumberFormat="1" applyFont="1" applyFill="1" applyBorder="1" applyAlignment="1">
      <alignment horizontal="center" vertical="center"/>
    </xf>
    <xf numFmtId="176" fontId="59" fillId="0" borderId="18" xfId="0" applyNumberFormat="1" applyFont="1" applyFill="1" applyBorder="1" applyAlignment="1">
      <alignment horizontal="center" vertical="center"/>
    </xf>
    <xf numFmtId="176" fontId="59" fillId="0" borderId="13" xfId="0" applyNumberFormat="1" applyFont="1" applyFill="1" applyBorder="1" applyAlignment="1">
      <alignment horizontal="center" vertical="center"/>
    </xf>
    <xf numFmtId="184" fontId="61" fillId="0" borderId="0" xfId="0" applyNumberFormat="1" applyFont="1" applyFill="1" applyBorder="1" applyAlignment="1">
      <alignment horizontal="center" vertical="center"/>
    </xf>
    <xf numFmtId="176" fontId="59" fillId="0" borderId="3" xfId="0" applyNumberFormat="1" applyFont="1" applyFill="1" applyBorder="1" applyAlignment="1">
      <alignment horizontal="left" vertical="center"/>
    </xf>
    <xf numFmtId="176" fontId="59" fillId="0" borderId="12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Fill="1" applyBorder="1" applyAlignment="1">
      <alignment horizontal="center" vertical="center"/>
    </xf>
    <xf numFmtId="176" fontId="44" fillId="0" borderId="5" xfId="0" applyNumberFormat="1" applyFont="1" applyFill="1" applyBorder="1" applyAlignment="1">
      <alignment horizontal="center" vertical="center" wrapText="1"/>
    </xf>
    <xf numFmtId="176" fontId="56" fillId="0" borderId="0" xfId="0" applyNumberFormat="1" applyFont="1" applyFill="1" applyAlignment="1">
      <alignment horizontal="center" vertical="center" shrinkToFit="1"/>
    </xf>
    <xf numFmtId="176" fontId="44" fillId="0" borderId="5" xfId="0" applyNumberFormat="1" applyFont="1" applyFill="1" applyBorder="1" applyAlignment="1">
      <alignment horizontal="center" vertical="center"/>
    </xf>
    <xf numFmtId="176" fontId="57" fillId="0" borderId="0" xfId="0" applyNumberFormat="1" applyFont="1" applyFill="1" applyAlignment="1">
      <alignment horizontal="center" vertical="center" shrinkToFit="1"/>
    </xf>
    <xf numFmtId="176" fontId="22" fillId="0" borderId="25" xfId="0" applyNumberFormat="1" applyFont="1" applyFill="1" applyBorder="1" applyAlignment="1">
      <alignment vertical="center" shrinkToFit="1"/>
    </xf>
    <xf numFmtId="176" fontId="56" fillId="0" borderId="1" xfId="0" applyNumberFormat="1" applyFont="1" applyFill="1" applyBorder="1" applyAlignment="1">
      <alignment horizontal="center" vertical="center" shrinkToFit="1"/>
    </xf>
    <xf numFmtId="184" fontId="19" fillId="0" borderId="17" xfId="0" applyNumberFormat="1" applyFont="1" applyFill="1" applyBorder="1" applyAlignment="1">
      <alignment horizontal="center" vertical="center" shrinkToFit="1"/>
    </xf>
    <xf numFmtId="178" fontId="24" fillId="0" borderId="18" xfId="0" applyNumberFormat="1" applyFont="1" applyFill="1" applyBorder="1" applyAlignment="1">
      <alignment horizontal="right" vertical="center" shrinkToFit="1"/>
    </xf>
    <xf numFmtId="178" fontId="25" fillId="0" borderId="18" xfId="0" applyNumberFormat="1" applyFont="1" applyFill="1" applyBorder="1" applyAlignment="1">
      <alignment horizontal="right" vertical="center" shrinkToFit="1"/>
    </xf>
    <xf numFmtId="184" fontId="15" fillId="0" borderId="24" xfId="0" applyNumberFormat="1" applyFont="1" applyFill="1" applyBorder="1" applyAlignment="1">
      <alignment vertical="center" shrinkToFit="1"/>
    </xf>
    <xf numFmtId="184" fontId="63" fillId="0" borderId="0" xfId="0" applyNumberFormat="1" applyFont="1" applyFill="1" applyBorder="1" applyAlignment="1">
      <alignment vertical="center" shrinkToFit="1"/>
    </xf>
    <xf numFmtId="184" fontId="63" fillId="0" borderId="0" xfId="0" applyNumberFormat="1" applyFont="1" applyFill="1" applyBorder="1" applyAlignment="1">
      <alignment horizontal="center" vertical="center" shrinkToFit="1"/>
    </xf>
    <xf numFmtId="184" fontId="64" fillId="0" borderId="0" xfId="0" applyNumberFormat="1" applyFont="1" applyFill="1" applyBorder="1" applyAlignment="1">
      <alignment vertical="center" shrinkToFit="1"/>
    </xf>
    <xf numFmtId="184" fontId="57" fillId="0" borderId="0" xfId="0" applyNumberFormat="1" applyFont="1" applyFill="1" applyBorder="1" applyAlignment="1">
      <alignment horizontal="center" vertical="center" shrinkToFit="1"/>
    </xf>
    <xf numFmtId="176" fontId="25" fillId="0" borderId="6" xfId="0" applyNumberFormat="1" applyFont="1" applyFill="1" applyBorder="1" applyAlignment="1">
      <alignment horizontal="center" vertical="center" shrinkToFit="1"/>
    </xf>
    <xf numFmtId="41" fontId="15" fillId="0" borderId="24" xfId="0" applyNumberFormat="1" applyFont="1" applyFill="1" applyBorder="1" applyAlignment="1">
      <alignment vertical="center" shrinkToFit="1"/>
    </xf>
    <xf numFmtId="41" fontId="65" fillId="0" borderId="0" xfId="0" applyNumberFormat="1" applyFont="1" applyFill="1" applyAlignment="1">
      <alignment vertical="center" shrinkToFit="1"/>
    </xf>
    <xf numFmtId="176" fontId="65" fillId="0" borderId="0" xfId="0" applyNumberFormat="1" applyFont="1" applyFill="1" applyAlignment="1">
      <alignment vertical="center" shrinkToFit="1"/>
    </xf>
    <xf numFmtId="41" fontId="29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Alignment="1">
      <alignment vertical="center" shrinkToFit="1"/>
    </xf>
    <xf numFmtId="41" fontId="66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Border="1" applyAlignment="1">
      <alignment horizontal="center" vertical="center"/>
    </xf>
    <xf numFmtId="184" fontId="65" fillId="0" borderId="0" xfId="0" applyNumberFormat="1" applyFont="1" applyFill="1" applyBorder="1" applyAlignment="1">
      <alignment vertical="center" shrinkToFit="1"/>
    </xf>
    <xf numFmtId="184" fontId="66" fillId="0" borderId="0" xfId="0" applyNumberFormat="1" applyFont="1" applyFill="1" applyBorder="1" applyAlignment="1">
      <alignment vertical="center" shrinkToFit="1"/>
    </xf>
    <xf numFmtId="41" fontId="65" fillId="0" borderId="0" xfId="0" applyNumberFormat="1" applyFont="1" applyFill="1" applyBorder="1" applyAlignment="1">
      <alignment vertical="center" shrinkToFit="1"/>
    </xf>
    <xf numFmtId="41" fontId="66" fillId="0" borderId="0" xfId="0" applyNumberFormat="1" applyFont="1" applyFill="1" applyBorder="1" applyAlignment="1">
      <alignment vertical="center" shrinkToFit="1"/>
    </xf>
    <xf numFmtId="184" fontId="15" fillId="0" borderId="24" xfId="0" applyNumberFormat="1" applyFont="1" applyFill="1" applyBorder="1" applyAlignment="1">
      <alignment horizontal="right" vertical="center" shrinkToFit="1"/>
    </xf>
    <xf numFmtId="184" fontId="65" fillId="0" borderId="0" xfId="0" applyNumberFormat="1" applyFont="1" applyFill="1" applyBorder="1" applyAlignment="1">
      <alignment horizontal="right" vertical="center" shrinkToFit="1"/>
    </xf>
    <xf numFmtId="184" fontId="66" fillId="0" borderId="0" xfId="0" applyNumberFormat="1" applyFont="1" applyFill="1" applyBorder="1" applyAlignment="1">
      <alignment horizontal="right" vertical="center" shrinkToFit="1"/>
    </xf>
    <xf numFmtId="184" fontId="65" fillId="0" borderId="0" xfId="0" applyNumberFormat="1" applyFont="1" applyFill="1" applyAlignment="1">
      <alignment vertical="center" shrinkToFit="1"/>
    </xf>
    <xf numFmtId="176" fontId="38" fillId="0" borderId="16" xfId="0" applyNumberFormat="1" applyFont="1" applyFill="1" applyBorder="1" applyAlignment="1">
      <alignment vertical="center" shrinkToFit="1"/>
    </xf>
    <xf numFmtId="186" fontId="15" fillId="0" borderId="24" xfId="0" applyNumberFormat="1" applyFont="1" applyFill="1" applyBorder="1" applyAlignment="1">
      <alignment horizontal="right" vertical="center" shrinkToFit="1"/>
    </xf>
    <xf numFmtId="186" fontId="29" fillId="0" borderId="0" xfId="0" applyNumberFormat="1" applyFont="1" applyFill="1" applyBorder="1" applyAlignment="1">
      <alignment horizontal="right" vertical="center" shrinkToFit="1"/>
    </xf>
    <xf numFmtId="186" fontId="37" fillId="0" borderId="0" xfId="0" applyNumberFormat="1" applyFont="1" applyFill="1" applyBorder="1" applyAlignment="1">
      <alignment horizontal="right" vertical="center" shrinkToFit="1"/>
    </xf>
    <xf numFmtId="176" fontId="25" fillId="0" borderId="18" xfId="0" applyNumberFormat="1" applyFont="1" applyFill="1" applyBorder="1" applyAlignment="1">
      <alignment horizontal="center" vertical="center" wrapText="1" shrinkToFit="1"/>
    </xf>
    <xf numFmtId="176" fontId="38" fillId="0" borderId="18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vertical="center" shrinkToFit="1"/>
    </xf>
    <xf numFmtId="186" fontId="15" fillId="0" borderId="24" xfId="0" applyNumberFormat="1" applyFont="1" applyFill="1" applyBorder="1" applyAlignment="1">
      <alignment vertical="center" shrinkToFit="1"/>
    </xf>
    <xf numFmtId="186" fontId="29" fillId="0" borderId="0" xfId="0" applyNumberFormat="1" applyFont="1" applyFill="1" applyBorder="1" applyAlignment="1">
      <alignment vertical="center" shrinkToFit="1"/>
    </xf>
    <xf numFmtId="186" fontId="37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Alignment="1">
      <alignment horizontal="center" vertical="center" shrinkToFit="1"/>
    </xf>
    <xf numFmtId="176" fontId="13" fillId="0" borderId="0" xfId="0" applyNumberFormat="1" applyFont="1" applyFill="1" applyAlignment="1">
      <alignment vertical="center"/>
    </xf>
    <xf numFmtId="176" fontId="71" fillId="0" borderId="0" xfId="0" applyNumberFormat="1" applyFont="1" applyFill="1" applyAlignment="1">
      <alignment vertical="center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72" fillId="0" borderId="0" xfId="0" applyNumberFormat="1" applyFont="1" applyFill="1" applyBorder="1" applyAlignment="1">
      <alignment horizontal="center" vertical="center"/>
    </xf>
    <xf numFmtId="3" fontId="72" fillId="0" borderId="0" xfId="0" applyNumberFormat="1" applyFont="1" applyFill="1" applyBorder="1" applyAlignment="1">
      <alignment horizontal="right" vertical="center"/>
    </xf>
    <xf numFmtId="176" fontId="73" fillId="0" borderId="4" xfId="0" applyNumberFormat="1" applyFont="1" applyFill="1" applyBorder="1" applyAlignment="1">
      <alignment horizontal="center" vertical="center"/>
    </xf>
    <xf numFmtId="3" fontId="73" fillId="0" borderId="4" xfId="0" applyNumberFormat="1" applyFont="1" applyFill="1" applyBorder="1" applyAlignment="1">
      <alignment horizontal="right" vertical="center"/>
    </xf>
    <xf numFmtId="178" fontId="74" fillId="0" borderId="0" xfId="1" applyNumberFormat="1" applyFont="1" applyFill="1" applyAlignment="1">
      <alignment vertical="center" shrinkToFit="1"/>
    </xf>
    <xf numFmtId="178" fontId="74" fillId="0" borderId="0" xfId="0" applyNumberFormat="1" applyFont="1" applyFill="1" applyBorder="1" applyAlignment="1">
      <alignment vertical="center" shrinkToFit="1"/>
    </xf>
    <xf numFmtId="178" fontId="75" fillId="0" borderId="0" xfId="0" applyNumberFormat="1" applyFont="1" applyFill="1" applyBorder="1" applyAlignment="1">
      <alignment vertical="center" shrinkToFit="1"/>
    </xf>
    <xf numFmtId="178" fontId="75" fillId="0" borderId="18" xfId="0" applyNumberFormat="1" applyFont="1" applyFill="1" applyBorder="1" applyAlignment="1">
      <alignment vertical="center" shrinkToFit="1"/>
    </xf>
    <xf numFmtId="178" fontId="75" fillId="0" borderId="36" xfId="0" applyNumberFormat="1" applyFont="1" applyFill="1" applyBorder="1" applyAlignment="1">
      <alignment vertical="center" shrinkToFit="1"/>
    </xf>
    <xf numFmtId="178" fontId="72" fillId="0" borderId="0" xfId="0" applyNumberFormat="1" applyFont="1" applyFill="1" applyBorder="1" applyAlignment="1">
      <alignment vertical="center" shrinkToFit="1"/>
    </xf>
    <xf numFmtId="184" fontId="76" fillId="0" borderId="17" xfId="0" applyNumberFormat="1" applyFont="1" applyFill="1" applyBorder="1" applyAlignment="1">
      <alignment horizontal="center" vertical="center" shrinkToFit="1"/>
    </xf>
    <xf numFmtId="178" fontId="35" fillId="0" borderId="0" xfId="0" applyNumberFormat="1" applyFont="1" applyFill="1" applyBorder="1" applyAlignment="1">
      <alignment horizontal="right" vertical="center" shrinkToFit="1"/>
    </xf>
    <xf numFmtId="178" fontId="25" fillId="0" borderId="0" xfId="1" applyNumberFormat="1" applyFont="1" applyFill="1" applyAlignment="1">
      <alignment vertical="center" shrinkToFit="1"/>
    </xf>
    <xf numFmtId="178" fontId="25" fillId="0" borderId="0" xfId="0" applyNumberFormat="1" applyFont="1" applyFill="1" applyBorder="1" applyAlignment="1">
      <alignment shrinkToFit="1"/>
    </xf>
    <xf numFmtId="3" fontId="15" fillId="0" borderId="0" xfId="0" applyNumberFormat="1" applyFont="1" applyFill="1" applyBorder="1" applyAlignment="1" applyProtection="1">
      <alignment horizontal="right" vertical="center"/>
    </xf>
    <xf numFmtId="178" fontId="29" fillId="0" borderId="0" xfId="1" applyNumberFormat="1" applyFont="1" applyFill="1" applyAlignment="1">
      <alignment vertical="center"/>
    </xf>
    <xf numFmtId="178" fontId="13" fillId="0" borderId="0" xfId="1" applyNumberFormat="1" applyFont="1" applyFill="1" applyAlignment="1">
      <alignment vertical="center" shrinkToFit="1"/>
    </xf>
    <xf numFmtId="178" fontId="15" fillId="0" borderId="0" xfId="1" applyNumberFormat="1" applyFont="1" applyFill="1" applyAlignment="1">
      <alignment vertical="center" shrinkToFit="1"/>
    </xf>
    <xf numFmtId="178" fontId="15" fillId="0" borderId="15" xfId="0" applyNumberFormat="1" applyFont="1" applyFill="1" applyBorder="1" applyAlignment="1">
      <alignment vertical="center" shrinkToFit="1"/>
    </xf>
    <xf numFmtId="3" fontId="77" fillId="0" borderId="0" xfId="0" applyNumberFormat="1" applyFont="1" applyFill="1" applyBorder="1" applyAlignment="1">
      <alignment horizontal="right" vertical="center"/>
    </xf>
    <xf numFmtId="178" fontId="15" fillId="0" borderId="0" xfId="1" applyNumberFormat="1" applyFont="1" applyFill="1" applyAlignment="1">
      <alignment horizontal="right" vertical="center" shrinkToFit="1"/>
    </xf>
    <xf numFmtId="178" fontId="25" fillId="0" borderId="48" xfId="0" applyNumberFormat="1" applyFont="1" applyFill="1" applyBorder="1" applyAlignment="1">
      <alignment vertical="center" shrinkToFit="1"/>
    </xf>
    <xf numFmtId="178" fontId="25" fillId="0" borderId="24" xfId="0" applyNumberFormat="1" applyFont="1" applyFill="1" applyBorder="1" applyAlignment="1">
      <alignment vertical="center" shrinkToFit="1"/>
    </xf>
    <xf numFmtId="184" fontId="78" fillId="0" borderId="17" xfId="0" applyNumberFormat="1" applyFont="1" applyFill="1" applyBorder="1" applyAlignment="1">
      <alignment horizontal="center" vertical="center" shrinkToFit="1"/>
    </xf>
    <xf numFmtId="184" fontId="34" fillId="0" borderId="17" xfId="0" applyNumberFormat="1" applyFont="1" applyFill="1" applyBorder="1" applyAlignment="1">
      <alignment horizontal="center" vertical="center" shrinkToFit="1"/>
    </xf>
    <xf numFmtId="178" fontId="34" fillId="0" borderId="24" xfId="0" applyNumberFormat="1" applyFont="1" applyFill="1" applyBorder="1" applyAlignment="1">
      <alignment vertical="center" shrinkToFit="1"/>
    </xf>
    <xf numFmtId="176" fontId="79" fillId="0" borderId="17" xfId="0" applyNumberFormat="1" applyFont="1" applyFill="1" applyBorder="1" applyAlignment="1">
      <alignment horizontal="center" vertical="center" shrinkToFit="1"/>
    </xf>
    <xf numFmtId="178" fontId="34" fillId="0" borderId="0" xfId="0" applyNumberFormat="1" applyFont="1" applyFill="1" applyAlignment="1">
      <alignment vertical="center" shrinkToFit="1"/>
    </xf>
    <xf numFmtId="178" fontId="34" fillId="0" borderId="18" xfId="0" applyNumberFormat="1" applyFont="1" applyFill="1" applyBorder="1" applyAlignment="1">
      <alignment vertical="center" shrinkToFit="1"/>
    </xf>
    <xf numFmtId="178" fontId="34" fillId="0" borderId="30" xfId="0" applyNumberFormat="1" applyFont="1" applyFill="1" applyBorder="1" applyAlignment="1">
      <alignment vertical="center" shrinkToFit="1"/>
    </xf>
    <xf numFmtId="178" fontId="34" fillId="0" borderId="5" xfId="0" applyNumberFormat="1" applyFont="1" applyFill="1" applyBorder="1" applyAlignment="1">
      <alignment vertical="center" shrinkToFit="1"/>
    </xf>
    <xf numFmtId="179" fontId="46" fillId="0" borderId="0" xfId="0" applyNumberFormat="1" applyFont="1" applyFill="1" applyBorder="1" applyAlignment="1">
      <alignment vertical="center" shrinkToFit="1"/>
    </xf>
    <xf numFmtId="3" fontId="25" fillId="0" borderId="0" xfId="0" applyNumberFormat="1" applyFont="1" applyFill="1" applyBorder="1" applyAlignment="1">
      <alignment horizontal="right" vertical="center" shrinkToFit="1"/>
    </xf>
    <xf numFmtId="178" fontId="13" fillId="0" borderId="0" xfId="0" applyNumberFormat="1" applyFont="1" applyFill="1" applyAlignment="1">
      <alignment horizontal="right" vertical="center" shrinkToFit="1"/>
    </xf>
    <xf numFmtId="188" fontId="80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 applyAlignment="1">
      <alignment horizontal="distributed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horizontal="center" vertical="center" wrapText="1"/>
    </xf>
    <xf numFmtId="176" fontId="15" fillId="0" borderId="13" xfId="0" applyNumberFormat="1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20" xfId="0" applyNumberFormat="1" applyFont="1" applyFill="1" applyBorder="1" applyAlignment="1">
      <alignment horizontal="center" vertical="center" shrinkToFit="1"/>
    </xf>
    <xf numFmtId="176" fontId="21" fillId="0" borderId="21" xfId="0" applyNumberFormat="1" applyFont="1" applyFill="1" applyBorder="1" applyAlignment="1">
      <alignment horizontal="center" vertical="center" shrinkToFit="1"/>
    </xf>
    <xf numFmtId="176" fontId="21" fillId="0" borderId="16" xfId="0" applyNumberFormat="1" applyFont="1" applyFill="1" applyBorder="1" applyAlignment="1">
      <alignment horizontal="center" vertical="center" shrinkToFit="1"/>
    </xf>
    <xf numFmtId="176" fontId="21" fillId="0" borderId="7" xfId="0" applyNumberFormat="1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176" fontId="21" fillId="0" borderId="17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 wrapText="1"/>
    </xf>
    <xf numFmtId="176" fontId="21" fillId="0" borderId="16" xfId="0" applyNumberFormat="1" applyFont="1" applyFill="1" applyBorder="1" applyAlignment="1">
      <alignment horizontal="center" vertical="center" wrapText="1"/>
    </xf>
    <xf numFmtId="176" fontId="21" fillId="0" borderId="7" xfId="0" applyNumberFormat="1" applyFont="1" applyFill="1" applyBorder="1" applyAlignment="1">
      <alignment horizontal="center" vertical="center" wrapText="1"/>
    </xf>
    <xf numFmtId="176" fontId="30" fillId="0" borderId="21" xfId="0" applyNumberFormat="1" applyFont="1" applyFill="1" applyBorder="1" applyAlignment="1">
      <alignment horizontal="center" vertical="center" shrinkToFit="1"/>
    </xf>
    <xf numFmtId="176" fontId="30" fillId="0" borderId="20" xfId="0" applyNumberFormat="1" applyFont="1" applyFill="1" applyBorder="1" applyAlignment="1">
      <alignment horizontal="center" vertical="center" shrinkToFit="1"/>
    </xf>
    <xf numFmtId="176" fontId="30" fillId="0" borderId="8" xfId="0" applyNumberFormat="1" applyFont="1" applyFill="1" applyBorder="1" applyAlignment="1">
      <alignment horizontal="center" vertical="center" shrinkToFit="1"/>
    </xf>
    <xf numFmtId="176" fontId="30" fillId="0" borderId="14" xfId="0" applyNumberFormat="1" applyFont="1" applyFill="1" applyBorder="1" applyAlignment="1">
      <alignment horizontal="center" vertical="center" shrinkToFit="1"/>
    </xf>
    <xf numFmtId="176" fontId="30" fillId="0" borderId="22" xfId="0" applyNumberFormat="1" applyFont="1" applyFill="1" applyBorder="1" applyAlignment="1">
      <alignment horizontal="center" vertical="center" shrinkToFit="1"/>
    </xf>
    <xf numFmtId="176" fontId="32" fillId="0" borderId="20" xfId="0" applyNumberFormat="1" applyFont="1" applyFill="1" applyBorder="1" applyAlignment="1">
      <alignment horizontal="center" vertical="center"/>
    </xf>
    <xf numFmtId="176" fontId="32" fillId="0" borderId="21" xfId="0" applyNumberFormat="1" applyFont="1" applyFill="1" applyBorder="1" applyAlignment="1">
      <alignment horizontal="center" vertical="center"/>
    </xf>
    <xf numFmtId="176" fontId="32" fillId="0" borderId="26" xfId="0" applyNumberFormat="1" applyFont="1" applyFill="1" applyBorder="1" applyAlignment="1">
      <alignment horizontal="center" vertical="center"/>
    </xf>
    <xf numFmtId="176" fontId="32" fillId="0" borderId="9" xfId="0" applyNumberFormat="1" applyFont="1" applyFill="1" applyBorder="1" applyAlignment="1">
      <alignment horizontal="center" vertical="center"/>
    </xf>
    <xf numFmtId="176" fontId="32" fillId="0" borderId="27" xfId="0" applyNumberFormat="1" applyFont="1" applyFill="1" applyBorder="1" applyAlignment="1">
      <alignment horizontal="center" vertical="center" wrapText="1"/>
    </xf>
    <xf numFmtId="176" fontId="32" fillId="0" borderId="26" xfId="0" applyNumberFormat="1" applyFont="1" applyFill="1" applyBorder="1" applyAlignment="1">
      <alignment horizontal="center" vertical="center" wrapText="1"/>
    </xf>
    <xf numFmtId="176" fontId="32" fillId="0" borderId="27" xfId="0" applyNumberFormat="1" applyFont="1" applyFill="1" applyBorder="1" applyAlignment="1">
      <alignment horizontal="center" vertical="center"/>
    </xf>
    <xf numFmtId="176" fontId="21" fillId="0" borderId="15" xfId="0" applyNumberFormat="1" applyFont="1" applyFill="1" applyBorder="1" applyAlignment="1">
      <alignment horizontal="center" vertical="center" shrinkToFit="1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176" fontId="21" fillId="0" borderId="27" xfId="0" applyNumberFormat="1" applyFont="1" applyFill="1" applyBorder="1" applyAlignment="1">
      <alignment horizontal="center" vertical="center" shrinkToFit="1"/>
    </xf>
    <xf numFmtId="176" fontId="21" fillId="0" borderId="9" xfId="0" applyNumberFormat="1" applyFont="1" applyFill="1" applyBorder="1" applyAlignment="1">
      <alignment horizontal="center" vertical="center" shrinkToFit="1"/>
    </xf>
    <xf numFmtId="176" fontId="21" fillId="0" borderId="29" xfId="0" applyNumberFormat="1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 shrinkToFit="1"/>
    </xf>
    <xf numFmtId="176" fontId="21" fillId="0" borderId="8" xfId="0" applyNumberFormat="1" applyFont="1" applyFill="1" applyBorder="1" applyAlignment="1">
      <alignment horizontal="center" vertical="center" shrinkToFit="1"/>
    </xf>
    <xf numFmtId="176" fontId="21" fillId="0" borderId="22" xfId="0" applyNumberFormat="1" applyFont="1" applyFill="1" applyBorder="1" applyAlignment="1">
      <alignment horizontal="center" vertical="center" shrinkToFit="1"/>
    </xf>
    <xf numFmtId="176" fontId="19" fillId="0" borderId="14" xfId="0" applyNumberFormat="1" applyFont="1" applyFill="1" applyBorder="1" applyAlignment="1">
      <alignment horizontal="center" vertical="center" shrinkToFit="1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19" fillId="0" borderId="25" xfId="0" applyNumberFormat="1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6" fontId="19" fillId="0" borderId="18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horizontal="center" vertical="center" wrapText="1" shrinkToFit="1"/>
    </xf>
    <xf numFmtId="176" fontId="19" fillId="0" borderId="16" xfId="0" applyNumberFormat="1" applyFont="1" applyFill="1" applyBorder="1" applyAlignment="1">
      <alignment horizontal="center" vertical="center" wrapText="1" shrinkToFit="1"/>
    </xf>
    <xf numFmtId="176" fontId="19" fillId="0" borderId="7" xfId="0" applyNumberFormat="1" applyFont="1" applyFill="1" applyBorder="1" applyAlignment="1">
      <alignment horizontal="center" vertical="center" wrapText="1" shrinkToFit="1"/>
    </xf>
    <xf numFmtId="176" fontId="19" fillId="0" borderId="29" xfId="0" applyNumberFormat="1" applyFont="1" applyFill="1" applyBorder="1" applyAlignment="1">
      <alignment horizontal="center" vertical="center" shrinkToFit="1"/>
    </xf>
    <xf numFmtId="176" fontId="19" fillId="0" borderId="31" xfId="0" applyNumberFormat="1" applyFont="1" applyFill="1" applyBorder="1" applyAlignment="1">
      <alignment horizontal="center" vertical="center" shrinkToFit="1"/>
    </xf>
    <xf numFmtId="176" fontId="19" fillId="0" borderId="43" xfId="0" applyNumberFormat="1" applyFont="1" applyFill="1" applyBorder="1" applyAlignment="1">
      <alignment horizontal="center" vertical="center" shrinkToFit="1"/>
    </xf>
    <xf numFmtId="176" fontId="19" fillId="0" borderId="21" xfId="0" applyNumberFormat="1" applyFont="1" applyFill="1" applyBorder="1" applyAlignment="1">
      <alignment horizontal="center" vertical="center" shrinkToFit="1"/>
    </xf>
    <xf numFmtId="176" fontId="19" fillId="0" borderId="20" xfId="0" applyNumberFormat="1" applyFont="1" applyFill="1" applyBorder="1" applyAlignment="1">
      <alignment horizontal="center" vertical="center" shrinkToFit="1"/>
    </xf>
    <xf numFmtId="176" fontId="19" fillId="0" borderId="13" xfId="0" applyNumberFormat="1" applyFont="1" applyFill="1" applyBorder="1" applyAlignment="1">
      <alignment horizontal="center" vertical="center" shrinkToFit="1"/>
    </xf>
    <xf numFmtId="176" fontId="41" fillId="0" borderId="2" xfId="0" applyNumberFormat="1" applyFont="1" applyFill="1" applyBorder="1" applyAlignment="1">
      <alignment horizontal="center" vertical="center" shrinkToFit="1"/>
    </xf>
    <xf numFmtId="176" fontId="41" fillId="0" borderId="25" xfId="0" applyNumberFormat="1" applyFont="1" applyFill="1" applyBorder="1" applyAlignment="1">
      <alignment horizontal="center" vertical="center" shrinkToFit="1"/>
    </xf>
    <xf numFmtId="176" fontId="19" fillId="0" borderId="2" xfId="0" applyNumberFormat="1" applyFont="1" applyFill="1" applyBorder="1" applyAlignment="1">
      <alignment horizontal="center" vertical="center" shrinkToFit="1"/>
    </xf>
    <xf numFmtId="176" fontId="42" fillId="0" borderId="16" xfId="0" applyNumberFormat="1" applyFont="1" applyFill="1" applyBorder="1" applyAlignment="1">
      <alignment horizontal="center" vertical="center" shrinkToFit="1"/>
    </xf>
    <xf numFmtId="176" fontId="42" fillId="0" borderId="7" xfId="0" applyNumberFormat="1" applyFont="1" applyFill="1" applyBorder="1" applyAlignment="1">
      <alignment horizontal="center" vertical="center" shrinkToFit="1"/>
    </xf>
    <xf numFmtId="176" fontId="42" fillId="0" borderId="19" xfId="0" applyNumberFormat="1" applyFont="1" applyFill="1" applyBorder="1" applyAlignment="1">
      <alignment horizontal="center" vertical="center" wrapText="1" shrinkToFit="1"/>
    </xf>
    <xf numFmtId="176" fontId="19" fillId="0" borderId="19" xfId="0" applyNumberFormat="1" applyFont="1" applyFill="1" applyBorder="1" applyAlignment="1">
      <alignment horizontal="center" vertical="center" wrapText="1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176" fontId="42" fillId="0" borderId="12" xfId="0" applyNumberFormat="1" applyFont="1" applyFill="1" applyBorder="1" applyAlignment="1">
      <alignment horizontal="center" vertical="center" shrinkToFit="1"/>
    </xf>
    <xf numFmtId="176" fontId="42" fillId="0" borderId="1" xfId="0" applyNumberFormat="1" applyFont="1" applyFill="1" applyBorder="1" applyAlignment="1">
      <alignment horizontal="center" vertical="center" shrinkToFit="1"/>
    </xf>
    <xf numFmtId="176" fontId="42" fillId="0" borderId="14" xfId="0" applyNumberFormat="1" applyFont="1" applyFill="1" applyBorder="1" applyAlignment="1">
      <alignment horizontal="center" vertical="center" shrinkToFit="1"/>
    </xf>
    <xf numFmtId="176" fontId="19" fillId="0" borderId="8" xfId="0" applyNumberFormat="1" applyFont="1" applyFill="1" applyBorder="1" applyAlignment="1">
      <alignment horizontal="center" vertical="center" shrinkToFit="1"/>
    </xf>
    <xf numFmtId="176" fontId="19" fillId="0" borderId="44" xfId="0" applyNumberFormat="1" applyFont="1" applyFill="1" applyBorder="1" applyAlignment="1">
      <alignment horizontal="center" vertical="center" shrinkToFit="1"/>
    </xf>
    <xf numFmtId="176" fontId="41" fillId="0" borderId="45" xfId="0" applyNumberFormat="1" applyFont="1" applyFill="1" applyBorder="1" applyAlignment="1">
      <alignment horizontal="center" vertical="center" shrinkToFit="1"/>
    </xf>
    <xf numFmtId="176" fontId="41" fillId="0" borderId="46" xfId="0" applyNumberFormat="1" applyFont="1" applyFill="1" applyBorder="1" applyAlignment="1">
      <alignment horizontal="center" vertical="center" shrinkToFit="1"/>
    </xf>
    <xf numFmtId="176" fontId="19" fillId="0" borderId="26" xfId="0" applyNumberFormat="1" applyFont="1" applyFill="1" applyBorder="1" applyAlignment="1">
      <alignment horizontal="center" vertical="center" shrinkToFit="1"/>
    </xf>
    <xf numFmtId="176" fontId="41" fillId="0" borderId="26" xfId="0" applyNumberFormat="1" applyFont="1" applyFill="1" applyBorder="1" applyAlignment="1">
      <alignment horizontal="center" vertical="center" shrinkToFit="1"/>
    </xf>
    <xf numFmtId="176" fontId="41" fillId="0" borderId="9" xfId="0" applyNumberFormat="1" applyFont="1" applyFill="1" applyBorder="1" applyAlignment="1">
      <alignment horizontal="center" vertical="center" shrinkToFit="1"/>
    </xf>
    <xf numFmtId="176" fontId="19" fillId="0" borderId="27" xfId="0" applyNumberFormat="1" applyFont="1" applyFill="1" applyBorder="1" applyAlignment="1">
      <alignment horizontal="center" vertical="center" shrinkToFit="1"/>
    </xf>
    <xf numFmtId="176" fontId="19" fillId="0" borderId="19" xfId="0" applyNumberFormat="1" applyFont="1" applyFill="1" applyBorder="1" applyAlignment="1">
      <alignment horizontal="center" vertical="center" shrinkToFit="1"/>
    </xf>
    <xf numFmtId="176" fontId="19" fillId="0" borderId="17" xfId="0" applyNumberFormat="1" applyFont="1" applyFill="1" applyBorder="1" applyAlignment="1">
      <alignment horizontal="center" vertical="center" shrinkToFit="1"/>
    </xf>
    <xf numFmtId="176" fontId="21" fillId="0" borderId="44" xfId="0" applyNumberFormat="1" applyFont="1" applyFill="1" applyBorder="1" applyAlignment="1">
      <alignment horizontal="center" vertical="center" shrinkToFit="1"/>
    </xf>
    <xf numFmtId="176" fontId="21" fillId="0" borderId="45" xfId="0" applyNumberFormat="1" applyFont="1" applyFill="1" applyBorder="1" applyAlignment="1">
      <alignment horizontal="center" vertical="center" shrinkToFit="1"/>
    </xf>
    <xf numFmtId="176" fontId="21" fillId="0" borderId="46" xfId="0" applyNumberFormat="1" applyFont="1" applyFill="1" applyBorder="1" applyAlignment="1">
      <alignment horizontal="center" vertical="center" shrinkToFit="1"/>
    </xf>
    <xf numFmtId="0" fontId="21" fillId="0" borderId="56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58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57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26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1" fillId="0" borderId="59" xfId="0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57" xfId="0" applyFont="1" applyFill="1" applyBorder="1" applyAlignment="1">
      <alignment horizontal="center" vertical="center" shrinkToFit="1"/>
    </xf>
    <xf numFmtId="0" fontId="21" fillId="0" borderId="53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21" fillId="0" borderId="55" xfId="0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 wrapText="1" shrinkToFit="1"/>
    </xf>
    <xf numFmtId="176" fontId="41" fillId="0" borderId="0" xfId="0" applyNumberFormat="1" applyFont="1" applyFill="1" applyAlignment="1">
      <alignment horizontal="center" shrinkToFit="1"/>
    </xf>
    <xf numFmtId="176" fontId="49" fillId="0" borderId="0" xfId="0" applyNumberFormat="1" applyFont="1" applyFill="1" applyBorder="1" applyAlignment="1">
      <alignment horizontal="center" vertical="center" shrinkToFit="1"/>
    </xf>
    <xf numFmtId="176" fontId="49" fillId="0" borderId="15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176" fontId="32" fillId="0" borderId="21" xfId="0" applyNumberFormat="1" applyFont="1" applyFill="1" applyBorder="1" applyAlignment="1">
      <alignment horizontal="center" vertical="center" wrapText="1" shrinkToFit="1"/>
    </xf>
    <xf numFmtId="176" fontId="32" fillId="0" borderId="20" xfId="0" applyNumberFormat="1" applyFont="1" applyFill="1" applyBorder="1" applyAlignment="1">
      <alignment horizontal="center" vertical="center" shrinkToFit="1"/>
    </xf>
    <xf numFmtId="176" fontId="32" fillId="0" borderId="8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center" vertical="center" shrinkToFit="1"/>
    </xf>
    <xf numFmtId="176" fontId="32" fillId="0" borderId="15" xfId="0" applyNumberFormat="1" applyFont="1" applyFill="1" applyBorder="1" applyAlignment="1">
      <alignment horizontal="center" vertical="center" shrinkToFit="1"/>
    </xf>
    <xf numFmtId="176" fontId="32" fillId="0" borderId="1" xfId="0" applyNumberFormat="1" applyFont="1" applyFill="1" applyBorder="1" applyAlignment="1">
      <alignment horizontal="center" vertical="center" shrinkToFit="1"/>
    </xf>
    <xf numFmtId="176" fontId="32" fillId="0" borderId="14" xfId="0" applyNumberFormat="1" applyFont="1" applyFill="1" applyBorder="1" applyAlignment="1">
      <alignment horizontal="center" vertical="center" shrinkToFit="1"/>
    </xf>
    <xf numFmtId="176" fontId="32" fillId="0" borderId="2" xfId="0" applyNumberFormat="1" applyFont="1" applyFill="1" applyBorder="1" applyAlignment="1">
      <alignment horizontal="center" vertical="center" shrinkToFit="1"/>
    </xf>
    <xf numFmtId="176" fontId="32" fillId="0" borderId="25" xfId="0" applyNumberFormat="1" applyFont="1" applyFill="1" applyBorder="1" applyAlignment="1">
      <alignment horizontal="center" vertical="center" shrinkToFit="1"/>
    </xf>
    <xf numFmtId="176" fontId="32" fillId="0" borderId="21" xfId="0" applyNumberFormat="1" applyFont="1" applyFill="1" applyBorder="1" applyAlignment="1">
      <alignment horizontal="center" vertical="center" shrinkToFit="1"/>
    </xf>
    <xf numFmtId="176" fontId="41" fillId="0" borderId="21" xfId="0" applyNumberFormat="1" applyFont="1" applyFill="1" applyBorder="1" applyAlignment="1">
      <alignment horizontal="center" vertical="center" shrinkToFit="1"/>
    </xf>
    <xf numFmtId="176" fontId="41" fillId="0" borderId="20" xfId="0" applyNumberFormat="1" applyFont="1" applyFill="1" applyBorder="1" applyAlignment="1">
      <alignment horizontal="center" vertical="center" shrinkToFit="1"/>
    </xf>
    <xf numFmtId="176" fontId="22" fillId="0" borderId="21" xfId="0" applyNumberFormat="1" applyFont="1" applyFill="1" applyBorder="1" applyAlignment="1">
      <alignment horizontal="center" vertical="center" shrinkToFit="1"/>
    </xf>
    <xf numFmtId="176" fontId="22" fillId="0" borderId="20" xfId="0" applyNumberFormat="1" applyFont="1" applyFill="1" applyBorder="1" applyAlignment="1">
      <alignment horizontal="center" shrinkToFit="1"/>
    </xf>
    <xf numFmtId="176" fontId="22" fillId="0" borderId="27" xfId="0" applyNumberFormat="1" applyFont="1" applyFill="1" applyBorder="1" applyAlignment="1">
      <alignment horizontal="center" vertical="center" shrinkToFit="1"/>
    </xf>
    <xf numFmtId="176" fontId="22" fillId="0" borderId="26" xfId="0" applyNumberFormat="1" applyFont="1" applyFill="1" applyBorder="1" applyAlignment="1">
      <alignment horizontal="center" vertical="center" shrinkToFit="1"/>
    </xf>
    <xf numFmtId="176" fontId="22" fillId="0" borderId="8" xfId="0" applyNumberFormat="1" applyFont="1" applyFill="1" applyBorder="1" applyAlignment="1">
      <alignment horizontal="center" vertical="center" shrinkToFit="1"/>
    </xf>
    <xf numFmtId="176" fontId="41" fillId="0" borderId="14" xfId="0" applyNumberFormat="1" applyFont="1" applyFill="1" applyBorder="1" applyAlignment="1">
      <alignment horizontal="center" vertical="center" shrinkToFit="1"/>
    </xf>
    <xf numFmtId="176" fontId="41" fillId="0" borderId="6" xfId="0" applyNumberFormat="1" applyFont="1" applyFill="1" applyBorder="1" applyAlignment="1">
      <alignment horizontal="center" vertical="center" wrapText="1" shrinkToFit="1"/>
    </xf>
    <xf numFmtId="176" fontId="41" fillId="0" borderId="7" xfId="0" applyNumberFormat="1" applyFont="1" applyFill="1" applyBorder="1" applyAlignment="1">
      <alignment horizontal="center" vertical="center" shrinkToFit="1"/>
    </xf>
    <xf numFmtId="176" fontId="41" fillId="0" borderId="6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76" fontId="22" fillId="0" borderId="14" xfId="0" applyNumberFormat="1" applyFont="1" applyFill="1" applyBorder="1" applyAlignment="1">
      <alignment horizontal="center" vertical="center" shrinkToFit="1"/>
    </xf>
    <xf numFmtId="176" fontId="22" fillId="0" borderId="13" xfId="0" applyNumberFormat="1" applyFont="1" applyFill="1" applyBorder="1" applyAlignment="1">
      <alignment horizontal="center" vertical="center" shrinkToFit="1"/>
    </xf>
    <xf numFmtId="176" fontId="22" fillId="0" borderId="2" xfId="0" applyNumberFormat="1" applyFont="1" applyFill="1" applyBorder="1" applyAlignment="1">
      <alignment horizontal="center" vertical="center" shrinkToFit="1"/>
    </xf>
    <xf numFmtId="176" fontId="22" fillId="0" borderId="25" xfId="0" applyNumberFormat="1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vertical="center" shrinkToFit="1"/>
    </xf>
    <xf numFmtId="176" fontId="29" fillId="0" borderId="16" xfId="0" applyNumberFormat="1" applyFont="1" applyFill="1" applyBorder="1" applyAlignment="1">
      <alignment horizontal="center" vertical="center" shrinkToFit="1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5" fillId="0" borderId="1" xfId="0" applyNumberFormat="1" applyFont="1" applyFill="1" applyBorder="1" applyAlignment="1">
      <alignment horizontal="center" vertical="center" shrinkToFit="1"/>
    </xf>
    <xf numFmtId="176" fontId="25" fillId="0" borderId="14" xfId="0" applyNumberFormat="1" applyFont="1" applyFill="1" applyBorder="1" applyAlignment="1">
      <alignment horizontal="center" vertical="center" shrinkToFit="1"/>
    </xf>
    <xf numFmtId="176" fontId="29" fillId="0" borderId="18" xfId="0" applyNumberFormat="1" applyFont="1" applyFill="1" applyBorder="1" applyAlignment="1">
      <alignment horizontal="center" vertical="center" shrinkToFit="1"/>
    </xf>
    <xf numFmtId="176" fontId="29" fillId="0" borderId="0" xfId="0" applyNumberFormat="1" applyFont="1" applyFill="1" applyBorder="1" applyAlignment="1">
      <alignment horizontal="center" vertical="center" shrinkToFit="1"/>
    </xf>
    <xf numFmtId="176" fontId="29" fillId="0" borderId="15" xfId="0" applyNumberFormat="1" applyFont="1" applyFill="1" applyBorder="1" applyAlignment="1">
      <alignment horizontal="center" vertical="center" shrinkToFit="1"/>
    </xf>
    <xf numFmtId="176" fontId="29" fillId="0" borderId="13" xfId="0" applyNumberFormat="1" applyFont="1" applyFill="1" applyBorder="1" applyAlignment="1">
      <alignment horizontal="center" vertical="center" shrinkToFit="1"/>
    </xf>
    <xf numFmtId="176" fontId="29" fillId="0" borderId="2" xfId="0" applyNumberFormat="1" applyFont="1" applyFill="1" applyBorder="1" applyAlignment="1">
      <alignment horizontal="center" vertical="center" shrinkToFit="1"/>
    </xf>
    <xf numFmtId="176" fontId="29" fillId="0" borderId="25" xfId="0" applyNumberFormat="1" applyFont="1" applyFill="1" applyBorder="1" applyAlignment="1">
      <alignment horizontal="center" vertical="center" shrinkToFit="1"/>
    </xf>
    <xf numFmtId="176" fontId="22" fillId="0" borderId="15" xfId="0" applyNumberFormat="1" applyFont="1" applyFill="1" applyBorder="1" applyAlignment="1">
      <alignment horizontal="center" vertical="center" shrinkToFit="1"/>
    </xf>
    <xf numFmtId="176" fontId="29" fillId="0" borderId="19" xfId="0" applyNumberFormat="1" applyFont="1" applyFill="1" applyBorder="1" applyAlignment="1">
      <alignment horizontal="center" vertical="center" shrinkToFit="1"/>
    </xf>
    <xf numFmtId="176" fontId="29" fillId="0" borderId="17" xfId="0" applyNumberFormat="1" applyFont="1" applyFill="1" applyBorder="1" applyAlignment="1">
      <alignment horizontal="center" vertical="center" shrinkToFit="1"/>
    </xf>
    <xf numFmtId="176" fontId="29" fillId="0" borderId="28" xfId="0" applyNumberFormat="1" applyFont="1" applyFill="1" applyBorder="1" applyAlignment="1">
      <alignment horizontal="center" vertical="center" shrinkToFit="1"/>
    </xf>
    <xf numFmtId="176" fontId="29" fillId="0" borderId="7" xfId="0" applyNumberFormat="1" applyFont="1" applyFill="1" applyBorder="1" applyAlignment="1">
      <alignment horizontal="center" vertical="center" shrinkToFit="1"/>
    </xf>
    <xf numFmtId="176" fontId="38" fillId="0" borderId="17" xfId="0" applyNumberFormat="1" applyFont="1" applyFill="1" applyBorder="1" applyAlignment="1">
      <alignment horizontal="center" vertical="center" wrapText="1" shrinkToFit="1"/>
    </xf>
    <xf numFmtId="176" fontId="38" fillId="0" borderId="13" xfId="0" applyNumberFormat="1" applyFont="1" applyFill="1" applyBorder="1" applyAlignment="1">
      <alignment horizontal="center" vertical="center" wrapText="1" shrinkToFit="1"/>
    </xf>
    <xf numFmtId="176" fontId="38" fillId="0" borderId="61" xfId="0" applyNumberFormat="1" applyFont="1" applyFill="1" applyBorder="1" applyAlignment="1">
      <alignment horizontal="center" vertical="center" wrapText="1" shrinkToFit="1"/>
    </xf>
    <xf numFmtId="176" fontId="38" fillId="0" borderId="62" xfId="0" applyNumberFormat="1" applyFont="1" applyFill="1" applyBorder="1" applyAlignment="1">
      <alignment horizontal="center" vertical="center" wrapText="1" shrinkToFit="1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9" fillId="0" borderId="63" xfId="0" applyNumberFormat="1" applyFont="1" applyFill="1" applyBorder="1" applyAlignment="1">
      <alignment horizontal="center" vertical="center" shrinkToFit="1"/>
    </xf>
    <xf numFmtId="176" fontId="19" fillId="0" borderId="37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6" fontId="22" fillId="0" borderId="7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176" fontId="19" fillId="0" borderId="66" xfId="0" applyNumberFormat="1" applyFont="1" applyFill="1" applyBorder="1" applyAlignment="1">
      <alignment horizontal="center" vertical="center" shrinkToFit="1"/>
    </xf>
    <xf numFmtId="176" fontId="19" fillId="0" borderId="23" xfId="0" applyNumberFormat="1" applyFont="1" applyFill="1" applyBorder="1" applyAlignment="1">
      <alignment horizontal="center" vertical="center" shrinkToFit="1"/>
    </xf>
    <xf numFmtId="176" fontId="19" fillId="0" borderId="35" xfId="0" applyNumberFormat="1" applyFont="1" applyFill="1" applyBorder="1" applyAlignment="1">
      <alignment horizontal="center" vertical="center" shrinkToFit="1"/>
    </xf>
    <xf numFmtId="176" fontId="19" fillId="0" borderId="67" xfId="0" applyNumberFormat="1" applyFont="1" applyFill="1" applyBorder="1" applyAlignment="1">
      <alignment horizontal="center" vertical="center" shrinkToFit="1"/>
    </xf>
    <xf numFmtId="176" fontId="19" fillId="0" borderId="47" xfId="0" applyNumberFormat="1" applyFont="1" applyFill="1" applyBorder="1" applyAlignment="1">
      <alignment horizontal="center" vertical="center" shrinkToFit="1"/>
    </xf>
    <xf numFmtId="176" fontId="19" fillId="0" borderId="68" xfId="0" applyNumberFormat="1" applyFont="1" applyFill="1" applyBorder="1" applyAlignment="1">
      <alignment horizontal="center" vertical="center" shrinkToFit="1"/>
    </xf>
    <xf numFmtId="176" fontId="39" fillId="0" borderId="28" xfId="0" applyNumberFormat="1" applyFont="1" applyFill="1" applyBorder="1" applyAlignment="1">
      <alignment horizontal="center" vertical="center" wrapText="1" shrinkToFit="1"/>
    </xf>
    <xf numFmtId="176" fontId="39" fillId="0" borderId="15" xfId="0" applyNumberFormat="1" applyFont="1" applyFill="1" applyBorder="1" applyAlignment="1">
      <alignment horizontal="center" vertical="center" wrapText="1" shrinkToFit="1"/>
    </xf>
    <xf numFmtId="176" fontId="39" fillId="0" borderId="25" xfId="0" applyNumberFormat="1" applyFont="1" applyFill="1" applyBorder="1" applyAlignment="1">
      <alignment horizontal="center" vertical="center" wrapText="1" shrinkToFit="1"/>
    </xf>
    <xf numFmtId="176" fontId="25" fillId="0" borderId="16" xfId="0" applyNumberFormat="1" applyFont="1" applyFill="1" applyBorder="1" applyAlignment="1">
      <alignment horizontal="center" vertical="center" shrinkToFit="1"/>
    </xf>
    <xf numFmtId="176" fontId="39" fillId="0" borderId="16" xfId="0" applyNumberFormat="1" applyFont="1" applyFill="1" applyBorder="1" applyAlignment="1">
      <alignment horizontal="center" vertical="center" wrapText="1" shrinkToFit="1"/>
    </xf>
    <xf numFmtId="176" fontId="39" fillId="0" borderId="7" xfId="0" applyNumberFormat="1" applyFont="1" applyFill="1" applyBorder="1" applyAlignment="1">
      <alignment horizontal="center" vertical="center" wrapText="1" shrinkToFit="1"/>
    </xf>
    <xf numFmtId="176" fontId="22" fillId="0" borderId="57" xfId="0" applyNumberFormat="1" applyFont="1" applyFill="1" applyBorder="1" applyAlignment="1">
      <alignment horizontal="center" vertical="center" shrinkToFit="1"/>
    </xf>
    <xf numFmtId="176" fontId="25" fillId="0" borderId="19" xfId="0" applyNumberFormat="1" applyFont="1" applyFill="1" applyBorder="1" applyAlignment="1">
      <alignment horizontal="center" vertical="center" shrinkToFit="1"/>
    </xf>
    <xf numFmtId="176" fontId="25" fillId="0" borderId="17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13" xfId="0" applyNumberFormat="1" applyFont="1" applyFill="1" applyBorder="1" applyAlignment="1">
      <alignment horizontal="center" vertical="center" shrinkToFit="1"/>
    </xf>
    <xf numFmtId="176" fontId="25" fillId="0" borderId="25" xfId="0" applyNumberFormat="1" applyFont="1" applyFill="1" applyBorder="1" applyAlignment="1">
      <alignment horizontal="center" vertical="center" shrinkToFit="1"/>
    </xf>
    <xf numFmtId="176" fontId="22" fillId="0" borderId="19" xfId="0" applyNumberFormat="1" applyFont="1" applyFill="1" applyBorder="1" applyAlignment="1">
      <alignment horizontal="center" vertical="center" shrinkToFit="1"/>
    </xf>
    <xf numFmtId="176" fontId="19" fillId="0" borderId="16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76" fontId="21" fillId="0" borderId="7" xfId="0" applyNumberFormat="1" applyFont="1" applyFill="1" applyBorder="1" applyAlignment="1">
      <alignment horizontal="center" vertical="center"/>
    </xf>
    <xf numFmtId="176" fontId="59" fillId="0" borderId="0" xfId="0" applyNumberFormat="1" applyFont="1" applyFill="1" applyBorder="1" applyAlignment="1">
      <alignment horizontal="center" vertical="center"/>
    </xf>
    <xf numFmtId="176" fontId="59" fillId="0" borderId="15" xfId="0" applyNumberFormat="1" applyFont="1" applyFill="1" applyBorder="1" applyAlignment="1">
      <alignment horizontal="center" vertical="center"/>
    </xf>
    <xf numFmtId="176" fontId="59" fillId="0" borderId="12" xfId="0" applyNumberFormat="1" applyFont="1" applyFill="1" applyBorder="1" applyAlignment="1">
      <alignment horizontal="center" vertical="center" wrapText="1"/>
    </xf>
    <xf numFmtId="176" fontId="59" fillId="0" borderId="18" xfId="0" applyNumberFormat="1" applyFont="1" applyFill="1" applyBorder="1" applyAlignment="1">
      <alignment horizontal="center" vertical="center" wrapText="1"/>
    </xf>
    <xf numFmtId="176" fontId="59" fillId="0" borderId="13" xfId="0" applyNumberFormat="1" applyFont="1" applyFill="1" applyBorder="1" applyAlignment="1">
      <alignment horizontal="center" vertical="center" wrapText="1"/>
    </xf>
    <xf numFmtId="176" fontId="39" fillId="0" borderId="12" xfId="0" applyNumberFormat="1" applyFont="1" applyFill="1" applyBorder="1" applyAlignment="1">
      <alignment horizontal="center" vertical="center" wrapText="1"/>
    </xf>
    <xf numFmtId="176" fontId="39" fillId="0" borderId="18" xfId="0" applyNumberFormat="1" applyFont="1" applyFill="1" applyBorder="1" applyAlignment="1">
      <alignment horizontal="center" vertical="center" wrapText="1"/>
    </xf>
    <xf numFmtId="176" fontId="39" fillId="0" borderId="13" xfId="0" applyNumberFormat="1" applyFont="1" applyFill="1" applyBorder="1" applyAlignment="1">
      <alignment horizontal="center" vertical="center" wrapText="1"/>
    </xf>
    <xf numFmtId="176" fontId="39" fillId="0" borderId="12" xfId="0" applyNumberFormat="1" applyFont="1" applyFill="1" applyBorder="1" applyAlignment="1">
      <alignment horizontal="center" vertical="center" wrapText="1" shrinkToFit="1"/>
    </xf>
    <xf numFmtId="176" fontId="39" fillId="0" borderId="18" xfId="0" applyNumberFormat="1" applyFont="1" applyFill="1" applyBorder="1" applyAlignment="1">
      <alignment horizontal="center" vertical="center" shrinkToFit="1"/>
    </xf>
    <xf numFmtId="176" fontId="39" fillId="0" borderId="13" xfId="0" applyNumberFormat="1" applyFont="1" applyFill="1" applyBorder="1" applyAlignment="1">
      <alignment horizontal="center" vertical="center" shrinkToFit="1"/>
    </xf>
    <xf numFmtId="176" fontId="59" fillId="0" borderId="12" xfId="0" applyNumberFormat="1" applyFont="1" applyFill="1" applyBorder="1" applyAlignment="1">
      <alignment horizontal="center" vertical="center" wrapText="1" shrinkToFit="1"/>
    </xf>
    <xf numFmtId="176" fontId="59" fillId="0" borderId="18" xfId="0" applyNumberFormat="1" applyFont="1" applyFill="1" applyBorder="1" applyAlignment="1">
      <alignment horizontal="center" vertical="center" shrinkToFit="1"/>
    </xf>
    <xf numFmtId="176" fontId="59" fillId="0" borderId="13" xfId="0" applyNumberFormat="1" applyFont="1" applyFill="1" applyBorder="1" applyAlignment="1">
      <alignment horizontal="center" vertical="center" shrinkToFit="1"/>
    </xf>
    <xf numFmtId="176" fontId="59" fillId="0" borderId="18" xfId="0" applyNumberFormat="1" applyFont="1" applyFill="1" applyBorder="1" applyAlignment="1">
      <alignment horizontal="center" vertical="center"/>
    </xf>
    <xf numFmtId="176" fontId="59" fillId="0" borderId="13" xfId="0" applyNumberFormat="1" applyFont="1" applyFill="1" applyBorder="1" applyAlignment="1">
      <alignment horizontal="center" vertical="center"/>
    </xf>
    <xf numFmtId="176" fontId="62" fillId="0" borderId="12" xfId="0" applyNumberFormat="1" applyFont="1" applyFill="1" applyBorder="1" applyAlignment="1">
      <alignment horizontal="center" vertical="center" wrapText="1"/>
    </xf>
    <xf numFmtId="176" fontId="62" fillId="0" borderId="18" xfId="0" applyNumberFormat="1" applyFont="1" applyFill="1" applyBorder="1" applyAlignment="1">
      <alignment horizontal="center" vertical="center"/>
    </xf>
    <xf numFmtId="176" fontId="62" fillId="0" borderId="13" xfId="0" applyNumberFormat="1" applyFont="1" applyFill="1" applyBorder="1" applyAlignment="1">
      <alignment horizontal="center" vertical="center"/>
    </xf>
    <xf numFmtId="176" fontId="39" fillId="0" borderId="18" xfId="0" applyNumberFormat="1" applyFont="1" applyFill="1" applyBorder="1" applyAlignment="1">
      <alignment horizontal="center" vertical="center"/>
    </xf>
    <xf numFmtId="176" fontId="39" fillId="0" borderId="13" xfId="0" applyNumberFormat="1" applyFont="1" applyFill="1" applyBorder="1" applyAlignment="1">
      <alignment horizontal="center" vertical="center"/>
    </xf>
    <xf numFmtId="176" fontId="40" fillId="0" borderId="18" xfId="0" applyNumberFormat="1" applyFont="1" applyFill="1" applyBorder="1" applyAlignment="1">
      <alignment horizontal="center" vertical="center" wrapText="1"/>
    </xf>
    <xf numFmtId="176" fontId="40" fillId="0" borderId="13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shrinkToFit="1"/>
    </xf>
    <xf numFmtId="176" fontId="38" fillId="0" borderId="16" xfId="0" applyNumberFormat="1" applyFont="1" applyFill="1" applyBorder="1" applyAlignment="1">
      <alignment horizontal="center" vertical="center" wrapText="1" shrinkToFit="1"/>
    </xf>
    <xf numFmtId="176" fontId="38" fillId="0" borderId="7" xfId="0" applyNumberFormat="1" applyFont="1" applyFill="1" applyBorder="1" applyAlignment="1">
      <alignment horizontal="center" vertical="center" wrapText="1" shrinkToFit="1"/>
    </xf>
    <xf numFmtId="176" fontId="39" fillId="0" borderId="0" xfId="0" applyNumberFormat="1" applyFont="1" applyFill="1" applyBorder="1" applyAlignment="1">
      <alignment horizontal="center" vertical="center" textRotation="255" wrapText="1"/>
    </xf>
    <xf numFmtId="176" fontId="39" fillId="0" borderId="0" xfId="0" applyNumberFormat="1" applyFont="1" applyFill="1" applyBorder="1" applyAlignment="1">
      <alignment horizontal="center" vertical="center" wrapText="1"/>
    </xf>
  </cellXfs>
  <cellStyles count="3">
    <cellStyle name="通貨" xfId="2" builtinId="7"/>
    <cellStyle name="標準" xfId="0" builtinId="0"/>
    <cellStyle name="標準 2" xfId="1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0</xdr:rowOff>
    </xdr:from>
    <xdr:to>
      <xdr:col>1</xdr:col>
      <xdr:colOff>85090</xdr:colOff>
      <xdr:row>11</xdr:row>
      <xdr:rowOff>0</xdr:rowOff>
    </xdr:to>
    <xdr:sp macro="" textlink="">
      <xdr:nvSpPr>
        <xdr:cNvPr id="2" name="AutoShape 1"/>
        <xdr:cNvSpPr/>
      </xdr:nvSpPr>
      <xdr:spPr>
        <a:xfrm>
          <a:off x="742950" y="1200150"/>
          <a:ext cx="113665" cy="51435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15</xdr:row>
      <xdr:rowOff>0</xdr:rowOff>
    </xdr:from>
    <xdr:to>
      <xdr:col>1</xdr:col>
      <xdr:colOff>85090</xdr:colOff>
      <xdr:row>21</xdr:row>
      <xdr:rowOff>0</xdr:rowOff>
    </xdr:to>
    <xdr:sp macro="" textlink="">
      <xdr:nvSpPr>
        <xdr:cNvPr id="3" name="AutoShape 2"/>
        <xdr:cNvSpPr/>
      </xdr:nvSpPr>
      <xdr:spPr>
        <a:xfrm>
          <a:off x="742950" y="2171700"/>
          <a:ext cx="113665" cy="10287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22</xdr:row>
      <xdr:rowOff>0</xdr:rowOff>
    </xdr:from>
    <xdr:to>
      <xdr:col>1</xdr:col>
      <xdr:colOff>85090</xdr:colOff>
      <xdr:row>26</xdr:row>
      <xdr:rowOff>0</xdr:rowOff>
    </xdr:to>
    <xdr:sp macro="" textlink="">
      <xdr:nvSpPr>
        <xdr:cNvPr id="4" name="AutoShape 6"/>
        <xdr:cNvSpPr/>
      </xdr:nvSpPr>
      <xdr:spPr>
        <a:xfrm>
          <a:off x="742950" y="3257550"/>
          <a:ext cx="113665" cy="685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27</xdr:row>
      <xdr:rowOff>0</xdr:rowOff>
    </xdr:from>
    <xdr:to>
      <xdr:col>1</xdr:col>
      <xdr:colOff>85090</xdr:colOff>
      <xdr:row>32</xdr:row>
      <xdr:rowOff>0</xdr:rowOff>
    </xdr:to>
    <xdr:sp macro="" textlink="">
      <xdr:nvSpPr>
        <xdr:cNvPr id="5" name="AutoShape 8"/>
        <xdr:cNvSpPr/>
      </xdr:nvSpPr>
      <xdr:spPr>
        <a:xfrm>
          <a:off x="742950" y="40005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12</xdr:row>
      <xdr:rowOff>0</xdr:rowOff>
    </xdr:from>
    <xdr:to>
      <xdr:col>1</xdr:col>
      <xdr:colOff>85090</xdr:colOff>
      <xdr:row>14</xdr:row>
      <xdr:rowOff>0</xdr:rowOff>
    </xdr:to>
    <xdr:sp macro="" textlink="">
      <xdr:nvSpPr>
        <xdr:cNvPr id="6" name="AutoShape 11"/>
        <xdr:cNvSpPr/>
      </xdr:nvSpPr>
      <xdr:spPr>
        <a:xfrm>
          <a:off x="742950" y="1771650"/>
          <a:ext cx="113665" cy="342900"/>
        </a:xfrm>
        <a:prstGeom prst="leftBrace">
          <a:avLst>
            <a:gd name="adj1" fmla="val 1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33</xdr:row>
      <xdr:rowOff>0</xdr:rowOff>
    </xdr:from>
    <xdr:to>
      <xdr:col>1</xdr:col>
      <xdr:colOff>85090</xdr:colOff>
      <xdr:row>38</xdr:row>
      <xdr:rowOff>0</xdr:rowOff>
    </xdr:to>
    <xdr:sp macro="" textlink="">
      <xdr:nvSpPr>
        <xdr:cNvPr id="7" name="AutoShape 15"/>
        <xdr:cNvSpPr/>
      </xdr:nvSpPr>
      <xdr:spPr>
        <a:xfrm>
          <a:off x="742950" y="49149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732790</xdr:colOff>
      <xdr:row>39</xdr:row>
      <xdr:rowOff>0</xdr:rowOff>
    </xdr:from>
    <xdr:to>
      <xdr:col>1</xdr:col>
      <xdr:colOff>85090</xdr:colOff>
      <xdr:row>41</xdr:row>
      <xdr:rowOff>133350</xdr:rowOff>
    </xdr:to>
    <xdr:sp macro="" textlink="">
      <xdr:nvSpPr>
        <xdr:cNvPr id="8" name="AutoShape 16"/>
        <xdr:cNvSpPr/>
      </xdr:nvSpPr>
      <xdr:spPr>
        <a:xfrm>
          <a:off x="732790" y="5829300"/>
          <a:ext cx="123825" cy="476250"/>
        </a:xfrm>
        <a:prstGeom prst="lef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43</xdr:row>
      <xdr:rowOff>0</xdr:rowOff>
    </xdr:from>
    <xdr:to>
      <xdr:col>1</xdr:col>
      <xdr:colOff>85090</xdr:colOff>
      <xdr:row>48</xdr:row>
      <xdr:rowOff>0</xdr:rowOff>
    </xdr:to>
    <xdr:sp macro="" textlink="">
      <xdr:nvSpPr>
        <xdr:cNvPr id="9" name="AutoShape 18"/>
        <xdr:cNvSpPr/>
      </xdr:nvSpPr>
      <xdr:spPr>
        <a:xfrm>
          <a:off x="742950" y="6400800"/>
          <a:ext cx="113665" cy="10287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9525</xdr:rowOff>
    </xdr:from>
    <xdr:to>
      <xdr:col>2</xdr:col>
      <xdr:colOff>38100</xdr:colOff>
      <xdr:row>22</xdr:row>
      <xdr:rowOff>9525</xdr:rowOff>
    </xdr:to>
    <xdr:sp macro="" textlink="">
      <xdr:nvSpPr>
        <xdr:cNvPr id="86" name="AutoShape 1"/>
        <xdr:cNvSpPr/>
      </xdr:nvSpPr>
      <xdr:spPr>
        <a:xfrm>
          <a:off x="476250" y="166687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87" name="AutoShape 2"/>
        <xdr:cNvSpPr/>
      </xdr:nvSpPr>
      <xdr:spPr>
        <a:xfrm>
          <a:off x="476250" y="439102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0</xdr:rowOff>
    </xdr:from>
    <xdr:to>
      <xdr:col>2</xdr:col>
      <xdr:colOff>38100</xdr:colOff>
      <xdr:row>38</xdr:row>
      <xdr:rowOff>0</xdr:rowOff>
    </xdr:to>
    <xdr:sp macro="" textlink="">
      <xdr:nvSpPr>
        <xdr:cNvPr id="88" name="AutoShape 3"/>
        <xdr:cNvSpPr/>
      </xdr:nvSpPr>
      <xdr:spPr>
        <a:xfrm>
          <a:off x="476250" y="7067550"/>
          <a:ext cx="114300" cy="714375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15</xdr:row>
      <xdr:rowOff>85725</xdr:rowOff>
    </xdr:from>
    <xdr:to>
      <xdr:col>1</xdr:col>
      <xdr:colOff>38100</xdr:colOff>
      <xdr:row>37</xdr:row>
      <xdr:rowOff>161290</xdr:rowOff>
    </xdr:to>
    <xdr:sp macro="" textlink="">
      <xdr:nvSpPr>
        <xdr:cNvPr id="89" name="AutoShape 4"/>
        <xdr:cNvSpPr/>
      </xdr:nvSpPr>
      <xdr:spPr>
        <a:xfrm>
          <a:off x="209550" y="2752725"/>
          <a:ext cx="104775" cy="4952365"/>
        </a:xfrm>
        <a:prstGeom prst="leftBrace">
          <a:avLst>
            <a:gd name="adj1" fmla="val 4615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39</xdr:row>
      <xdr:rowOff>9525</xdr:rowOff>
    </xdr:from>
    <xdr:to>
      <xdr:col>2</xdr:col>
      <xdr:colOff>38100</xdr:colOff>
      <xdr:row>51</xdr:row>
      <xdr:rowOff>9525</xdr:rowOff>
    </xdr:to>
    <xdr:sp macro="" textlink="">
      <xdr:nvSpPr>
        <xdr:cNvPr id="90" name="AutoShape 5"/>
        <xdr:cNvSpPr/>
      </xdr:nvSpPr>
      <xdr:spPr>
        <a:xfrm>
          <a:off x="476250" y="7848600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52</xdr:row>
      <xdr:rowOff>0</xdr:rowOff>
    </xdr:from>
    <xdr:to>
      <xdr:col>2</xdr:col>
      <xdr:colOff>38100</xdr:colOff>
      <xdr:row>63</xdr:row>
      <xdr:rowOff>0</xdr:rowOff>
    </xdr:to>
    <xdr:sp macro="" textlink="">
      <xdr:nvSpPr>
        <xdr:cNvPr id="91" name="AutoShape 6"/>
        <xdr:cNvSpPr/>
      </xdr:nvSpPr>
      <xdr:spPr>
        <a:xfrm>
          <a:off x="476250" y="10572750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63</xdr:row>
      <xdr:rowOff>57150</xdr:rowOff>
    </xdr:from>
    <xdr:to>
      <xdr:col>2</xdr:col>
      <xdr:colOff>47625</xdr:colOff>
      <xdr:row>66</xdr:row>
      <xdr:rowOff>143510</xdr:rowOff>
    </xdr:to>
    <xdr:sp macro="" textlink="">
      <xdr:nvSpPr>
        <xdr:cNvPr id="92" name="AutoShape 7"/>
        <xdr:cNvSpPr/>
      </xdr:nvSpPr>
      <xdr:spPr>
        <a:xfrm>
          <a:off x="476250" y="13249275"/>
          <a:ext cx="123825" cy="619760"/>
        </a:xfrm>
        <a:prstGeom prst="leftBrace">
          <a:avLst>
            <a:gd name="adj1" fmla="val 43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44</xdr:row>
      <xdr:rowOff>85725</xdr:rowOff>
    </xdr:from>
    <xdr:to>
      <xdr:col>1</xdr:col>
      <xdr:colOff>19050</xdr:colOff>
      <xdr:row>67</xdr:row>
      <xdr:rowOff>19050</xdr:rowOff>
    </xdr:to>
    <xdr:sp macro="" textlink="">
      <xdr:nvSpPr>
        <xdr:cNvPr id="93" name="AutoShape 8"/>
        <xdr:cNvSpPr/>
      </xdr:nvSpPr>
      <xdr:spPr>
        <a:xfrm>
          <a:off x="200025" y="8934450"/>
          <a:ext cx="95250" cy="5048250"/>
        </a:xfrm>
        <a:prstGeom prst="leftBrace">
          <a:avLst>
            <a:gd name="adj1" fmla="val 4524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68</xdr:row>
      <xdr:rowOff>9525</xdr:rowOff>
    </xdr:from>
    <xdr:to>
      <xdr:col>2</xdr:col>
      <xdr:colOff>38100</xdr:colOff>
      <xdr:row>80</xdr:row>
      <xdr:rowOff>9525</xdr:rowOff>
    </xdr:to>
    <xdr:sp macro="" textlink="">
      <xdr:nvSpPr>
        <xdr:cNvPr id="94" name="AutoShape 9"/>
        <xdr:cNvSpPr/>
      </xdr:nvSpPr>
      <xdr:spPr>
        <a:xfrm>
          <a:off x="476250" y="1403032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81</xdr:row>
      <xdr:rowOff>0</xdr:rowOff>
    </xdr:from>
    <xdr:to>
      <xdr:col>2</xdr:col>
      <xdr:colOff>38100</xdr:colOff>
      <xdr:row>92</xdr:row>
      <xdr:rowOff>0</xdr:rowOff>
    </xdr:to>
    <xdr:sp macro="" textlink="">
      <xdr:nvSpPr>
        <xdr:cNvPr id="95" name="AutoShape 10"/>
        <xdr:cNvSpPr/>
      </xdr:nvSpPr>
      <xdr:spPr>
        <a:xfrm>
          <a:off x="476250" y="1675447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93</xdr:row>
      <xdr:rowOff>18415</xdr:rowOff>
    </xdr:from>
    <xdr:to>
      <xdr:col>2</xdr:col>
      <xdr:colOff>38100</xdr:colOff>
      <xdr:row>96</xdr:row>
      <xdr:rowOff>19050</xdr:rowOff>
    </xdr:to>
    <xdr:sp macro="" textlink="">
      <xdr:nvSpPr>
        <xdr:cNvPr id="96" name="AutoShape 11"/>
        <xdr:cNvSpPr/>
      </xdr:nvSpPr>
      <xdr:spPr>
        <a:xfrm>
          <a:off x="476250" y="19449415"/>
          <a:ext cx="114300" cy="71501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73</xdr:row>
      <xdr:rowOff>85725</xdr:rowOff>
    </xdr:from>
    <xdr:to>
      <xdr:col>1</xdr:col>
      <xdr:colOff>19050</xdr:colOff>
      <xdr:row>95</xdr:row>
      <xdr:rowOff>172085</xdr:rowOff>
    </xdr:to>
    <xdr:sp macro="" textlink="">
      <xdr:nvSpPr>
        <xdr:cNvPr id="97" name="AutoShape 12"/>
        <xdr:cNvSpPr/>
      </xdr:nvSpPr>
      <xdr:spPr>
        <a:xfrm>
          <a:off x="200025" y="15116175"/>
          <a:ext cx="95250" cy="4963160"/>
        </a:xfrm>
        <a:prstGeom prst="leftBrace">
          <a:avLst>
            <a:gd name="adj1" fmla="val 42156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9525</xdr:rowOff>
    </xdr:from>
    <xdr:to>
      <xdr:col>2</xdr:col>
      <xdr:colOff>37465</xdr:colOff>
      <xdr:row>17</xdr:row>
      <xdr:rowOff>9525</xdr:rowOff>
    </xdr:to>
    <xdr:sp macro="" textlink="">
      <xdr:nvSpPr>
        <xdr:cNvPr id="47185" name="AutoShape 1"/>
        <xdr:cNvSpPr/>
      </xdr:nvSpPr>
      <xdr:spPr>
        <a:xfrm>
          <a:off x="438150" y="10191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2</xdr:col>
      <xdr:colOff>37465</xdr:colOff>
      <xdr:row>29</xdr:row>
      <xdr:rowOff>0</xdr:rowOff>
    </xdr:to>
    <xdr:sp macro="" textlink="">
      <xdr:nvSpPr>
        <xdr:cNvPr id="47186" name="AutoShape 2"/>
        <xdr:cNvSpPr/>
      </xdr:nvSpPr>
      <xdr:spPr>
        <a:xfrm>
          <a:off x="438150" y="28003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30</xdr:row>
      <xdr:rowOff>0</xdr:rowOff>
    </xdr:from>
    <xdr:to>
      <xdr:col>2</xdr:col>
      <xdr:colOff>37465</xdr:colOff>
      <xdr:row>33</xdr:row>
      <xdr:rowOff>0</xdr:rowOff>
    </xdr:to>
    <xdr:sp macro="" textlink="">
      <xdr:nvSpPr>
        <xdr:cNvPr id="47187" name="AutoShape 3"/>
        <xdr:cNvSpPr/>
      </xdr:nvSpPr>
      <xdr:spPr>
        <a:xfrm>
          <a:off x="438150" y="45339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10</xdr:row>
      <xdr:rowOff>85725</xdr:rowOff>
    </xdr:from>
    <xdr:to>
      <xdr:col>1</xdr:col>
      <xdr:colOff>38100</xdr:colOff>
      <xdr:row>32</xdr:row>
      <xdr:rowOff>0</xdr:rowOff>
    </xdr:to>
    <xdr:sp macro="" textlink="">
      <xdr:nvSpPr>
        <xdr:cNvPr id="47188" name="AutoShape 4"/>
        <xdr:cNvSpPr/>
      </xdr:nvSpPr>
      <xdr:spPr>
        <a:xfrm>
          <a:off x="200025" y="17621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9525</xdr:rowOff>
    </xdr:from>
    <xdr:to>
      <xdr:col>2</xdr:col>
      <xdr:colOff>37465</xdr:colOff>
      <xdr:row>47</xdr:row>
      <xdr:rowOff>9525</xdr:rowOff>
    </xdr:to>
    <xdr:sp macro="" textlink="">
      <xdr:nvSpPr>
        <xdr:cNvPr id="47189" name="AutoShape 5"/>
        <xdr:cNvSpPr/>
      </xdr:nvSpPr>
      <xdr:spPr>
        <a:xfrm>
          <a:off x="438150" y="511492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0</xdr:rowOff>
    </xdr:from>
    <xdr:to>
      <xdr:col>2</xdr:col>
      <xdr:colOff>37465</xdr:colOff>
      <xdr:row>59</xdr:row>
      <xdr:rowOff>0</xdr:rowOff>
    </xdr:to>
    <xdr:sp macro="" textlink="">
      <xdr:nvSpPr>
        <xdr:cNvPr id="47190" name="AutoShape 6"/>
        <xdr:cNvSpPr/>
      </xdr:nvSpPr>
      <xdr:spPr>
        <a:xfrm>
          <a:off x="438150" y="689610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60</xdr:row>
      <xdr:rowOff>0</xdr:rowOff>
    </xdr:from>
    <xdr:to>
      <xdr:col>2</xdr:col>
      <xdr:colOff>37465</xdr:colOff>
      <xdr:row>63</xdr:row>
      <xdr:rowOff>0</xdr:rowOff>
    </xdr:to>
    <xdr:sp macro="" textlink="">
      <xdr:nvSpPr>
        <xdr:cNvPr id="47191" name="AutoShape 7"/>
        <xdr:cNvSpPr/>
      </xdr:nvSpPr>
      <xdr:spPr>
        <a:xfrm>
          <a:off x="438150" y="862965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40</xdr:row>
      <xdr:rowOff>85725</xdr:rowOff>
    </xdr:from>
    <xdr:to>
      <xdr:col>1</xdr:col>
      <xdr:colOff>38100</xdr:colOff>
      <xdr:row>62</xdr:row>
      <xdr:rowOff>0</xdr:rowOff>
    </xdr:to>
    <xdr:sp macro="" textlink="">
      <xdr:nvSpPr>
        <xdr:cNvPr id="47192" name="AutoShape 8"/>
        <xdr:cNvSpPr/>
      </xdr:nvSpPr>
      <xdr:spPr>
        <a:xfrm>
          <a:off x="200025" y="58578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65</xdr:row>
      <xdr:rowOff>9525</xdr:rowOff>
    </xdr:from>
    <xdr:to>
      <xdr:col>2</xdr:col>
      <xdr:colOff>37465</xdr:colOff>
      <xdr:row>77</xdr:row>
      <xdr:rowOff>9525</xdr:rowOff>
    </xdr:to>
    <xdr:sp macro="" textlink="">
      <xdr:nvSpPr>
        <xdr:cNvPr id="47193" name="AutoShape 9"/>
        <xdr:cNvSpPr/>
      </xdr:nvSpPr>
      <xdr:spPr>
        <a:xfrm>
          <a:off x="438150" y="92106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78</xdr:row>
      <xdr:rowOff>0</xdr:rowOff>
    </xdr:from>
    <xdr:to>
      <xdr:col>2</xdr:col>
      <xdr:colOff>37465</xdr:colOff>
      <xdr:row>89</xdr:row>
      <xdr:rowOff>0</xdr:rowOff>
    </xdr:to>
    <xdr:sp macro="" textlink="">
      <xdr:nvSpPr>
        <xdr:cNvPr id="47194" name="AutoShape 10"/>
        <xdr:cNvSpPr/>
      </xdr:nvSpPr>
      <xdr:spPr>
        <a:xfrm>
          <a:off x="438150" y="109918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90</xdr:row>
      <xdr:rowOff>0</xdr:rowOff>
    </xdr:from>
    <xdr:to>
      <xdr:col>2</xdr:col>
      <xdr:colOff>37465</xdr:colOff>
      <xdr:row>93</xdr:row>
      <xdr:rowOff>0</xdr:rowOff>
    </xdr:to>
    <xdr:sp macro="" textlink="">
      <xdr:nvSpPr>
        <xdr:cNvPr id="47195" name="AutoShape 11"/>
        <xdr:cNvSpPr/>
      </xdr:nvSpPr>
      <xdr:spPr>
        <a:xfrm>
          <a:off x="438150" y="127254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70</xdr:row>
      <xdr:rowOff>85725</xdr:rowOff>
    </xdr:from>
    <xdr:to>
      <xdr:col>1</xdr:col>
      <xdr:colOff>38100</xdr:colOff>
      <xdr:row>92</xdr:row>
      <xdr:rowOff>0</xdr:rowOff>
    </xdr:to>
    <xdr:sp macro="" textlink="">
      <xdr:nvSpPr>
        <xdr:cNvPr id="47196" name="AutoShape 12"/>
        <xdr:cNvSpPr/>
      </xdr:nvSpPr>
      <xdr:spPr>
        <a:xfrm>
          <a:off x="200025" y="99536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8890</xdr:rowOff>
    </xdr:from>
    <xdr:to>
      <xdr:col>1</xdr:col>
      <xdr:colOff>37465</xdr:colOff>
      <xdr:row>16</xdr:row>
      <xdr:rowOff>161925</xdr:rowOff>
    </xdr:to>
    <xdr:sp macro="" textlink="">
      <xdr:nvSpPr>
        <xdr:cNvPr id="45079" name="AutoShape 1"/>
        <xdr:cNvSpPr/>
      </xdr:nvSpPr>
      <xdr:spPr>
        <a:xfrm>
          <a:off x="238125" y="11518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18</xdr:row>
      <xdr:rowOff>28575</xdr:rowOff>
    </xdr:from>
    <xdr:to>
      <xdr:col>1</xdr:col>
      <xdr:colOff>37465</xdr:colOff>
      <xdr:row>29</xdr:row>
      <xdr:rowOff>0</xdr:rowOff>
    </xdr:to>
    <xdr:sp macro="" textlink="">
      <xdr:nvSpPr>
        <xdr:cNvPr id="45080" name="AutoShape 2"/>
        <xdr:cNvSpPr/>
      </xdr:nvSpPr>
      <xdr:spPr>
        <a:xfrm>
          <a:off x="238125" y="3533775"/>
          <a:ext cx="151765" cy="2276475"/>
        </a:xfrm>
        <a:prstGeom prst="leftBrace">
          <a:avLst>
            <a:gd name="adj1" fmla="val 2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30</xdr:row>
      <xdr:rowOff>8890</xdr:rowOff>
    </xdr:from>
    <xdr:to>
      <xdr:col>1</xdr:col>
      <xdr:colOff>37465</xdr:colOff>
      <xdr:row>40</xdr:row>
      <xdr:rowOff>161925</xdr:rowOff>
    </xdr:to>
    <xdr:sp macro="" textlink="">
      <xdr:nvSpPr>
        <xdr:cNvPr id="45081" name="AutoShape 3"/>
        <xdr:cNvSpPr/>
      </xdr:nvSpPr>
      <xdr:spPr>
        <a:xfrm>
          <a:off x="238125" y="58762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172085</xdr:rowOff>
    </xdr:from>
    <xdr:to>
      <xdr:col>2</xdr:col>
      <xdr:colOff>28575</xdr:colOff>
      <xdr:row>12</xdr:row>
      <xdr:rowOff>133985</xdr:rowOff>
    </xdr:to>
    <xdr:sp macro="" textlink="">
      <xdr:nvSpPr>
        <xdr:cNvPr id="28" name="AutoShape 1"/>
        <xdr:cNvSpPr/>
      </xdr:nvSpPr>
      <xdr:spPr>
        <a:xfrm>
          <a:off x="533400" y="14770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14</xdr:row>
      <xdr:rowOff>172085</xdr:rowOff>
    </xdr:from>
    <xdr:to>
      <xdr:col>2</xdr:col>
      <xdr:colOff>28575</xdr:colOff>
      <xdr:row>16</xdr:row>
      <xdr:rowOff>133985</xdr:rowOff>
    </xdr:to>
    <xdr:sp macro="" textlink="">
      <xdr:nvSpPr>
        <xdr:cNvPr id="29" name="AutoShape 2"/>
        <xdr:cNvSpPr/>
      </xdr:nvSpPr>
      <xdr:spPr>
        <a:xfrm>
          <a:off x="533400" y="21342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26</xdr:row>
      <xdr:rowOff>172085</xdr:rowOff>
    </xdr:from>
    <xdr:to>
      <xdr:col>2</xdr:col>
      <xdr:colOff>28575</xdr:colOff>
      <xdr:row>28</xdr:row>
      <xdr:rowOff>133985</xdr:rowOff>
    </xdr:to>
    <xdr:sp macro="" textlink="">
      <xdr:nvSpPr>
        <xdr:cNvPr id="30" name="AutoShape 3"/>
        <xdr:cNvSpPr/>
      </xdr:nvSpPr>
      <xdr:spPr>
        <a:xfrm>
          <a:off x="533400" y="41059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30</xdr:row>
      <xdr:rowOff>172085</xdr:rowOff>
    </xdr:from>
    <xdr:to>
      <xdr:col>2</xdr:col>
      <xdr:colOff>28575</xdr:colOff>
      <xdr:row>32</xdr:row>
      <xdr:rowOff>133985</xdr:rowOff>
    </xdr:to>
    <xdr:sp macro="" textlink="">
      <xdr:nvSpPr>
        <xdr:cNvPr id="31" name="AutoShape 4"/>
        <xdr:cNvSpPr/>
      </xdr:nvSpPr>
      <xdr:spPr>
        <a:xfrm>
          <a:off x="533400" y="47631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188595</xdr:colOff>
      <xdr:row>11</xdr:row>
      <xdr:rowOff>100965</xdr:rowOff>
    </xdr:from>
    <xdr:to>
      <xdr:col>1</xdr:col>
      <xdr:colOff>44450</xdr:colOff>
      <xdr:row>31</xdr:row>
      <xdr:rowOff>100965</xdr:rowOff>
    </xdr:to>
    <xdr:sp macro="" textlink="">
      <xdr:nvSpPr>
        <xdr:cNvPr id="32" name="AutoShape 8"/>
        <xdr:cNvSpPr/>
      </xdr:nvSpPr>
      <xdr:spPr>
        <a:xfrm>
          <a:off x="188595" y="159639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172085</xdr:rowOff>
    </xdr:from>
    <xdr:to>
      <xdr:col>2</xdr:col>
      <xdr:colOff>28575</xdr:colOff>
      <xdr:row>20</xdr:row>
      <xdr:rowOff>133985</xdr:rowOff>
    </xdr:to>
    <xdr:sp macro="" textlink="">
      <xdr:nvSpPr>
        <xdr:cNvPr id="33" name="AutoShape 11"/>
        <xdr:cNvSpPr/>
      </xdr:nvSpPr>
      <xdr:spPr>
        <a:xfrm>
          <a:off x="533400" y="27914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22</xdr:row>
      <xdr:rowOff>172085</xdr:rowOff>
    </xdr:from>
    <xdr:to>
      <xdr:col>2</xdr:col>
      <xdr:colOff>28575</xdr:colOff>
      <xdr:row>24</xdr:row>
      <xdr:rowOff>133985</xdr:rowOff>
    </xdr:to>
    <xdr:sp macro="" textlink="">
      <xdr:nvSpPr>
        <xdr:cNvPr id="34" name="AutoShape 12"/>
        <xdr:cNvSpPr/>
      </xdr:nvSpPr>
      <xdr:spPr>
        <a:xfrm>
          <a:off x="533400" y="34486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34</xdr:row>
      <xdr:rowOff>172085</xdr:rowOff>
    </xdr:from>
    <xdr:to>
      <xdr:col>2</xdr:col>
      <xdr:colOff>28575</xdr:colOff>
      <xdr:row>36</xdr:row>
      <xdr:rowOff>133985</xdr:rowOff>
    </xdr:to>
    <xdr:sp macro="" textlink="">
      <xdr:nvSpPr>
        <xdr:cNvPr id="35" name="AutoShape 13"/>
        <xdr:cNvSpPr/>
      </xdr:nvSpPr>
      <xdr:spPr>
        <a:xfrm>
          <a:off x="533400" y="54203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38</xdr:row>
      <xdr:rowOff>172085</xdr:rowOff>
    </xdr:from>
    <xdr:to>
      <xdr:col>2</xdr:col>
      <xdr:colOff>28575</xdr:colOff>
      <xdr:row>40</xdr:row>
      <xdr:rowOff>133985</xdr:rowOff>
    </xdr:to>
    <xdr:sp macro="" textlink="">
      <xdr:nvSpPr>
        <xdr:cNvPr id="36" name="AutoShape 14"/>
        <xdr:cNvSpPr/>
      </xdr:nvSpPr>
      <xdr:spPr>
        <a:xfrm>
          <a:off x="533400" y="60775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50</xdr:row>
      <xdr:rowOff>172085</xdr:rowOff>
    </xdr:from>
    <xdr:to>
      <xdr:col>2</xdr:col>
      <xdr:colOff>28575</xdr:colOff>
      <xdr:row>52</xdr:row>
      <xdr:rowOff>133985</xdr:rowOff>
    </xdr:to>
    <xdr:sp macro="" textlink="">
      <xdr:nvSpPr>
        <xdr:cNvPr id="37" name="AutoShape 15"/>
        <xdr:cNvSpPr/>
      </xdr:nvSpPr>
      <xdr:spPr>
        <a:xfrm>
          <a:off x="533400" y="80492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54</xdr:row>
      <xdr:rowOff>172085</xdr:rowOff>
    </xdr:from>
    <xdr:to>
      <xdr:col>2</xdr:col>
      <xdr:colOff>28575</xdr:colOff>
      <xdr:row>56</xdr:row>
      <xdr:rowOff>133985</xdr:rowOff>
    </xdr:to>
    <xdr:sp macro="" textlink="">
      <xdr:nvSpPr>
        <xdr:cNvPr id="38" name="AutoShape 16"/>
        <xdr:cNvSpPr/>
      </xdr:nvSpPr>
      <xdr:spPr>
        <a:xfrm>
          <a:off x="533400" y="87064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42</xdr:row>
      <xdr:rowOff>172085</xdr:rowOff>
    </xdr:from>
    <xdr:to>
      <xdr:col>2</xdr:col>
      <xdr:colOff>28575</xdr:colOff>
      <xdr:row>44</xdr:row>
      <xdr:rowOff>133985</xdr:rowOff>
    </xdr:to>
    <xdr:sp macro="" textlink="">
      <xdr:nvSpPr>
        <xdr:cNvPr id="40" name="AutoShape 18"/>
        <xdr:cNvSpPr/>
      </xdr:nvSpPr>
      <xdr:spPr>
        <a:xfrm>
          <a:off x="533400" y="67348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46</xdr:row>
      <xdr:rowOff>172085</xdr:rowOff>
    </xdr:from>
    <xdr:to>
      <xdr:col>2</xdr:col>
      <xdr:colOff>28575</xdr:colOff>
      <xdr:row>48</xdr:row>
      <xdr:rowOff>133985</xdr:rowOff>
    </xdr:to>
    <xdr:sp macro="" textlink="">
      <xdr:nvSpPr>
        <xdr:cNvPr id="41" name="AutoShape 19"/>
        <xdr:cNvSpPr/>
      </xdr:nvSpPr>
      <xdr:spPr>
        <a:xfrm>
          <a:off x="533400" y="73920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201295</xdr:colOff>
      <xdr:row>35</xdr:row>
      <xdr:rowOff>89535</xdr:rowOff>
    </xdr:from>
    <xdr:to>
      <xdr:col>1</xdr:col>
      <xdr:colOff>57150</xdr:colOff>
      <xdr:row>55</xdr:row>
      <xdr:rowOff>89535</xdr:rowOff>
    </xdr:to>
    <xdr:sp macro="" textlink="">
      <xdr:nvSpPr>
        <xdr:cNvPr id="17" name="AutoShape 8"/>
        <xdr:cNvSpPr/>
      </xdr:nvSpPr>
      <xdr:spPr>
        <a:xfrm>
          <a:off x="201295" y="552831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showGridLines="0" tabSelected="1" view="pageBreakPreview" zoomScaleSheetLayoutView="100" workbookViewId="0"/>
  </sheetViews>
  <sheetFormatPr defaultRowHeight="13.5"/>
  <cols>
    <col min="1" max="9" width="9.625" style="1" customWidth="1"/>
    <col min="10" max="10" width="9" style="1" customWidth="1"/>
    <col min="11" max="16384" width="9" style="1"/>
  </cols>
  <sheetData>
    <row r="2" spans="1:18" ht="24">
      <c r="A2" s="523" t="s">
        <v>474</v>
      </c>
      <c r="B2" s="523"/>
      <c r="C2" s="523"/>
      <c r="D2" s="523"/>
      <c r="E2" s="523"/>
      <c r="F2" s="523"/>
      <c r="G2" s="523"/>
      <c r="H2" s="523"/>
      <c r="I2" s="523"/>
    </row>
    <row r="6" spans="1:18" ht="21">
      <c r="A6" s="524" t="s">
        <v>465</v>
      </c>
      <c r="B6" s="524"/>
      <c r="C6" s="524"/>
      <c r="D6" s="524"/>
      <c r="E6" s="524"/>
      <c r="F6" s="524"/>
      <c r="G6" s="524"/>
      <c r="H6" s="524"/>
      <c r="I6" s="524"/>
    </row>
    <row r="10" spans="1:18" ht="25.5" customHeight="1">
      <c r="A10" s="2" t="s">
        <v>185</v>
      </c>
      <c r="B10" s="7"/>
      <c r="C10" s="7"/>
      <c r="D10" s="7"/>
      <c r="E10" s="7"/>
      <c r="F10" s="7"/>
      <c r="G10" s="7"/>
      <c r="H10" s="7"/>
      <c r="I10" s="7"/>
      <c r="J10" s="9"/>
      <c r="K10" s="9"/>
      <c r="L10" s="9"/>
    </row>
    <row r="11" spans="1:18" ht="25.5" customHeight="1">
      <c r="A11" s="2" t="s">
        <v>281</v>
      </c>
      <c r="B11" s="7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</row>
    <row r="12" spans="1:18" ht="25.5" customHeight="1">
      <c r="A12" s="2" t="s">
        <v>439</v>
      </c>
      <c r="B12" s="7"/>
      <c r="C12" s="7"/>
      <c r="D12" s="7"/>
      <c r="E12" s="7"/>
      <c r="F12" s="7"/>
      <c r="G12" s="7"/>
      <c r="H12" s="7"/>
      <c r="I12" s="7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6.5" customHeight="1">
      <c r="A13" s="2"/>
      <c r="B13" s="7"/>
      <c r="C13" s="7"/>
      <c r="D13" s="7"/>
      <c r="E13" s="7"/>
      <c r="F13" s="7"/>
      <c r="G13" s="7"/>
      <c r="H13" s="7"/>
      <c r="I13" s="8" t="s">
        <v>473</v>
      </c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5.5" customHeight="1">
      <c r="A14" s="2" t="s">
        <v>370</v>
      </c>
      <c r="B14" s="7"/>
      <c r="C14" s="7"/>
      <c r="D14" s="7"/>
      <c r="E14" s="7"/>
      <c r="F14" s="7"/>
      <c r="G14" s="7"/>
      <c r="H14" s="7"/>
      <c r="I14" s="7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25.5" customHeight="1">
      <c r="A15" s="2" t="s">
        <v>471</v>
      </c>
      <c r="B15" s="7"/>
      <c r="C15" s="7"/>
      <c r="D15" s="7"/>
      <c r="E15" s="7"/>
      <c r="F15" s="7"/>
      <c r="G15" s="7"/>
      <c r="H15" s="7"/>
      <c r="I15" s="7"/>
      <c r="J15" s="10"/>
      <c r="K15" s="10"/>
      <c r="L15" s="10"/>
      <c r="M15" s="10"/>
      <c r="N15" s="10"/>
    </row>
    <row r="16" spans="1:18" ht="25.5" customHeight="1">
      <c r="A16" s="2" t="s">
        <v>145</v>
      </c>
      <c r="B16" s="7"/>
      <c r="C16" s="7"/>
      <c r="D16" s="7"/>
      <c r="E16" s="7"/>
      <c r="F16" s="7"/>
      <c r="G16" s="7"/>
      <c r="H16" s="7"/>
      <c r="I16" s="7"/>
      <c r="J16" s="12"/>
      <c r="K16" s="12"/>
      <c r="L16" s="12"/>
      <c r="M16" s="12"/>
      <c r="N16" s="12"/>
      <c r="O16" s="12"/>
    </row>
    <row r="17" spans="1:16" ht="25.5" customHeight="1">
      <c r="A17" s="2" t="s">
        <v>218</v>
      </c>
      <c r="B17" s="7"/>
      <c r="C17" s="7"/>
      <c r="D17" s="7"/>
      <c r="E17" s="7"/>
      <c r="F17" s="7"/>
      <c r="G17" s="7"/>
      <c r="H17" s="7"/>
      <c r="I17" s="7"/>
      <c r="J17" s="13"/>
      <c r="K17" s="13"/>
      <c r="L17" s="13"/>
      <c r="M17" s="13"/>
      <c r="N17" s="13"/>
      <c r="O17" s="13"/>
      <c r="P17" s="13"/>
    </row>
    <row r="18" spans="1:16" ht="25.5" customHeight="1">
      <c r="A18" s="2" t="s">
        <v>375</v>
      </c>
      <c r="B18" s="6"/>
      <c r="C18" s="6"/>
      <c r="D18" s="6"/>
      <c r="E18" s="6"/>
      <c r="F18" s="6"/>
      <c r="G18" s="6"/>
      <c r="H18" s="6"/>
      <c r="I18" s="6"/>
    </row>
    <row r="19" spans="1:16" ht="25.5" customHeight="1">
      <c r="A19" s="2" t="s">
        <v>73</v>
      </c>
      <c r="B19" s="6"/>
      <c r="C19" s="6"/>
      <c r="D19" s="6"/>
      <c r="E19" s="6"/>
      <c r="F19" s="6"/>
      <c r="G19" s="6"/>
      <c r="H19" s="6"/>
      <c r="I19" s="6"/>
    </row>
    <row r="20" spans="1:16" ht="25.5" customHeight="1">
      <c r="A20" s="2" t="s">
        <v>466</v>
      </c>
      <c r="B20" s="6"/>
      <c r="C20" s="6"/>
      <c r="D20" s="6"/>
      <c r="E20" s="6"/>
      <c r="F20" s="6"/>
      <c r="G20" s="6"/>
      <c r="H20" s="6"/>
      <c r="I20" s="6"/>
    </row>
    <row r="21" spans="1:16" ht="25.5" customHeight="1">
      <c r="A21" s="2" t="s">
        <v>467</v>
      </c>
      <c r="B21" s="6"/>
      <c r="C21" s="6"/>
      <c r="D21" s="6"/>
      <c r="E21" s="6"/>
      <c r="F21" s="6"/>
      <c r="G21" s="6"/>
      <c r="H21" s="6"/>
      <c r="I21" s="6"/>
    </row>
    <row r="22" spans="1:16" ht="25.5" customHeight="1">
      <c r="A22" s="2" t="s">
        <v>468</v>
      </c>
      <c r="B22" s="6"/>
      <c r="C22" s="6"/>
      <c r="D22" s="6"/>
      <c r="E22" s="6"/>
      <c r="F22" s="6"/>
      <c r="G22" s="6"/>
      <c r="H22" s="6"/>
      <c r="I22" s="6"/>
    </row>
    <row r="23" spans="1:16" ht="25.5" customHeight="1">
      <c r="A23" s="2" t="s">
        <v>13</v>
      </c>
      <c r="B23" s="6"/>
      <c r="C23" s="6"/>
      <c r="D23" s="6"/>
      <c r="E23" s="6"/>
      <c r="F23" s="6"/>
      <c r="G23" s="6"/>
      <c r="H23" s="6"/>
      <c r="I23" s="6"/>
    </row>
    <row r="24" spans="1:16" ht="25.5" customHeight="1">
      <c r="A24" s="2" t="s">
        <v>469</v>
      </c>
      <c r="B24" s="6"/>
      <c r="C24" s="6"/>
      <c r="D24" s="6"/>
      <c r="E24" s="6"/>
      <c r="F24" s="6"/>
      <c r="G24" s="6"/>
      <c r="H24" s="6"/>
      <c r="I24" s="6"/>
    </row>
    <row r="25" spans="1:16" ht="25.5" customHeight="1">
      <c r="A25" s="3" t="s">
        <v>59</v>
      </c>
      <c r="B25" s="6"/>
      <c r="C25" s="6"/>
      <c r="D25" s="6"/>
      <c r="E25" s="6"/>
      <c r="F25" s="6"/>
      <c r="G25" s="6"/>
      <c r="H25" s="6"/>
      <c r="I25" s="6"/>
    </row>
    <row r="26" spans="1:16" ht="25.5" customHeight="1">
      <c r="A26" s="3" t="s">
        <v>103</v>
      </c>
      <c r="B26" s="6"/>
      <c r="C26" s="6"/>
      <c r="D26" s="6"/>
      <c r="E26" s="6"/>
      <c r="F26" s="6"/>
      <c r="G26" s="6"/>
      <c r="H26" s="6"/>
      <c r="I26" s="6"/>
    </row>
    <row r="27" spans="1:16" ht="25.5" customHeight="1">
      <c r="A27" s="4" t="s">
        <v>249</v>
      </c>
      <c r="B27" s="6"/>
      <c r="C27" s="6"/>
      <c r="D27" s="6"/>
      <c r="E27" s="6"/>
      <c r="F27" s="6"/>
      <c r="G27" s="6"/>
      <c r="H27" s="6"/>
      <c r="I27" s="6"/>
    </row>
    <row r="28" spans="1:16" ht="25.5" customHeight="1">
      <c r="A28" s="2" t="s">
        <v>282</v>
      </c>
      <c r="B28" s="6"/>
      <c r="C28" s="6"/>
      <c r="D28" s="6"/>
      <c r="E28" s="6"/>
      <c r="F28" s="6"/>
      <c r="G28" s="6"/>
      <c r="H28" s="6"/>
      <c r="I28" s="6"/>
    </row>
    <row r="29" spans="1:16" ht="25.5" customHeight="1">
      <c r="A29" s="5" t="s">
        <v>462</v>
      </c>
      <c r="B29" s="6"/>
      <c r="C29" s="6"/>
      <c r="D29" s="6"/>
      <c r="E29" s="6"/>
      <c r="F29" s="6"/>
      <c r="G29" s="6"/>
      <c r="H29" s="6"/>
      <c r="I29" s="6"/>
    </row>
    <row r="30" spans="1:16" ht="25.5" customHeight="1">
      <c r="A30" s="2" t="s">
        <v>160</v>
      </c>
      <c r="B30" s="6"/>
      <c r="C30" s="6"/>
      <c r="D30" s="6"/>
      <c r="E30" s="6"/>
      <c r="F30" s="6"/>
      <c r="G30" s="6"/>
      <c r="H30" s="6"/>
      <c r="I30" s="6"/>
    </row>
    <row r="31" spans="1:16" ht="25.5" customHeight="1">
      <c r="A31" s="2" t="s">
        <v>417</v>
      </c>
      <c r="B31" s="6"/>
      <c r="C31" s="6"/>
      <c r="D31" s="6"/>
      <c r="E31" s="6"/>
      <c r="F31" s="6"/>
      <c r="G31" s="6"/>
      <c r="H31" s="6"/>
      <c r="I31" s="6"/>
    </row>
    <row r="32" spans="1:16" ht="25.5" customHeight="1">
      <c r="A32" s="2" t="s">
        <v>364</v>
      </c>
      <c r="B32" s="6"/>
      <c r="C32" s="6"/>
      <c r="D32" s="6"/>
      <c r="E32" s="6"/>
      <c r="F32" s="6"/>
      <c r="G32" s="6"/>
      <c r="H32" s="6"/>
      <c r="I32" s="6"/>
    </row>
    <row r="33" spans="1:9" ht="25.5" customHeight="1">
      <c r="A33" s="2" t="s">
        <v>140</v>
      </c>
      <c r="B33" s="6"/>
      <c r="C33" s="6"/>
      <c r="D33" s="6"/>
      <c r="E33" s="6"/>
      <c r="F33" s="6"/>
      <c r="G33" s="6"/>
      <c r="H33" s="6"/>
      <c r="I33" s="6"/>
    </row>
    <row r="34" spans="1:9" ht="25.5" customHeight="1">
      <c r="A34" s="2" t="s">
        <v>409</v>
      </c>
      <c r="B34" s="6"/>
      <c r="C34" s="6"/>
      <c r="D34" s="6"/>
      <c r="E34" s="6"/>
      <c r="F34" s="6"/>
      <c r="G34" s="6"/>
      <c r="H34" s="6"/>
      <c r="I34" s="6"/>
    </row>
    <row r="35" spans="1:9" ht="25.5" customHeight="1">
      <c r="A35" s="2" t="s">
        <v>470</v>
      </c>
      <c r="B35" s="6"/>
      <c r="C35" s="6"/>
      <c r="D35" s="6"/>
      <c r="E35" s="6"/>
      <c r="F35" s="6"/>
      <c r="G35" s="6"/>
      <c r="H35" s="6"/>
      <c r="I35" s="6"/>
    </row>
    <row r="36" spans="1:9" ht="25.5" customHeight="1">
      <c r="A36" s="2" t="s">
        <v>232</v>
      </c>
      <c r="B36" s="6"/>
      <c r="C36" s="6"/>
      <c r="D36" s="6"/>
      <c r="E36" s="6"/>
      <c r="F36" s="6"/>
      <c r="G36" s="6"/>
      <c r="H36" s="6"/>
      <c r="I36" s="6"/>
    </row>
    <row r="37" spans="1:9">
      <c r="A37" s="6"/>
      <c r="B37" s="6"/>
      <c r="C37" s="6"/>
      <c r="D37" s="6"/>
      <c r="E37" s="6"/>
      <c r="F37" s="6"/>
      <c r="G37" s="6"/>
      <c r="H37" s="6"/>
      <c r="I37" s="6"/>
    </row>
    <row r="38" spans="1:9">
      <c r="A38" s="6"/>
      <c r="B38" s="6"/>
      <c r="C38" s="6"/>
      <c r="D38" s="6"/>
      <c r="E38" s="6"/>
      <c r="F38" s="6"/>
      <c r="G38" s="6"/>
      <c r="H38" s="6"/>
      <c r="I38" s="6"/>
    </row>
    <row r="39" spans="1:9">
      <c r="A39" s="6"/>
      <c r="B39" s="6"/>
      <c r="C39" s="6"/>
      <c r="D39" s="6"/>
      <c r="E39" s="6"/>
      <c r="F39" s="6"/>
      <c r="G39" s="6"/>
      <c r="H39" s="6"/>
      <c r="I39" s="6"/>
    </row>
    <row r="40" spans="1:9">
      <c r="A40" s="6"/>
      <c r="B40" s="6"/>
      <c r="C40" s="6"/>
      <c r="D40" s="6"/>
      <c r="E40" s="6"/>
      <c r="F40" s="6"/>
      <c r="G40" s="6"/>
      <c r="H40" s="6"/>
      <c r="I40" s="6"/>
    </row>
    <row r="41" spans="1:9">
      <c r="A41" s="6"/>
      <c r="B41" s="6"/>
      <c r="C41" s="6"/>
      <c r="D41" s="6"/>
      <c r="E41" s="6"/>
      <c r="F41" s="6"/>
      <c r="G41" s="6"/>
      <c r="H41" s="6"/>
      <c r="I41" s="6"/>
    </row>
    <row r="42" spans="1:9">
      <c r="A42" s="6"/>
      <c r="B42" s="6"/>
      <c r="C42" s="6"/>
      <c r="D42" s="6"/>
      <c r="E42" s="6"/>
      <c r="F42" s="6"/>
      <c r="G42" s="6"/>
      <c r="H42" s="6"/>
      <c r="I42" s="6"/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</sheetData>
  <mergeCells count="2">
    <mergeCell ref="A2:I2"/>
    <mergeCell ref="A6:I6"/>
  </mergeCells>
  <phoneticPr fontId="2"/>
  <printOptions horizontalCentered="1"/>
  <pageMargins left="0.78740157480314954" right="0.78740157480314954" top="0.78740157480314954" bottom="0.5905511811023621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4"/>
  <sheetViews>
    <sheetView showGridLines="0" view="pageBreakPreview" zoomScaleNormal="115" zoomScaleSheetLayoutView="100" workbookViewId="0"/>
  </sheetViews>
  <sheetFormatPr defaultColWidth="10" defaultRowHeight="13.15" customHeight="1"/>
  <cols>
    <col min="1" max="1" width="11.625" style="42" customWidth="1"/>
    <col min="2" max="13" width="10.125" style="42" customWidth="1"/>
    <col min="14" max="16384" width="10" style="42"/>
  </cols>
  <sheetData>
    <row r="1" spans="1:16" ht="18" customHeight="1">
      <c r="A1" s="44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6" ht="13.5" customHeight="1"/>
    <row r="3" spans="1:16" s="43" customFormat="1" ht="21" customHeight="1">
      <c r="A3" s="539" t="s">
        <v>44</v>
      </c>
      <c r="B3" s="59"/>
      <c r="C3" s="54" t="s">
        <v>5</v>
      </c>
      <c r="D3" s="54"/>
      <c r="E3" s="541" t="s">
        <v>85</v>
      </c>
      <c r="F3" s="540"/>
      <c r="G3" s="573"/>
      <c r="H3" s="541" t="s">
        <v>88</v>
      </c>
      <c r="I3" s="540"/>
      <c r="J3" s="573"/>
      <c r="K3" s="541" t="s">
        <v>47</v>
      </c>
      <c r="L3" s="540"/>
      <c r="M3" s="540"/>
    </row>
    <row r="4" spans="1:16" s="43" customFormat="1" ht="21" customHeight="1">
      <c r="A4" s="566"/>
      <c r="B4" s="66" t="s">
        <v>5</v>
      </c>
      <c r="C4" s="66" t="s">
        <v>38</v>
      </c>
      <c r="D4" s="66" t="s">
        <v>50</v>
      </c>
      <c r="E4" s="123" t="s">
        <v>339</v>
      </c>
      <c r="F4" s="123" t="s">
        <v>38</v>
      </c>
      <c r="G4" s="166" t="s">
        <v>50</v>
      </c>
      <c r="H4" s="66" t="s">
        <v>339</v>
      </c>
      <c r="I4" s="66" t="s">
        <v>38</v>
      </c>
      <c r="J4" s="66" t="s">
        <v>50</v>
      </c>
      <c r="K4" s="66" t="s">
        <v>339</v>
      </c>
      <c r="L4" s="66" t="s">
        <v>38</v>
      </c>
      <c r="M4" s="66" t="s">
        <v>50</v>
      </c>
    </row>
    <row r="5" spans="1:16" s="43" customFormat="1" ht="6" customHeight="1">
      <c r="A5" s="7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6" s="43" customFormat="1" ht="17.25" customHeight="1">
      <c r="A6" s="76" t="s">
        <v>84</v>
      </c>
      <c r="B6" s="56">
        <f>C6+D6</f>
        <v>17147</v>
      </c>
      <c r="C6" s="56">
        <f t="shared" ref="C6:M6" si="0">SUM(C10:C34)</f>
        <v>8749</v>
      </c>
      <c r="D6" s="56">
        <f t="shared" si="0"/>
        <v>8398</v>
      </c>
      <c r="E6" s="56">
        <f t="shared" si="0"/>
        <v>5614</v>
      </c>
      <c r="F6" s="56">
        <f t="shared" si="0"/>
        <v>2858</v>
      </c>
      <c r="G6" s="56">
        <f t="shared" si="0"/>
        <v>2756</v>
      </c>
      <c r="H6" s="56">
        <f t="shared" si="0"/>
        <v>5783</v>
      </c>
      <c r="I6" s="56">
        <f t="shared" si="0"/>
        <v>3030</v>
      </c>
      <c r="J6" s="56">
        <f t="shared" si="0"/>
        <v>2753</v>
      </c>
      <c r="K6" s="56">
        <f t="shared" si="0"/>
        <v>5750</v>
      </c>
      <c r="L6" s="56">
        <f t="shared" si="0"/>
        <v>2861</v>
      </c>
      <c r="M6" s="56">
        <f t="shared" si="0"/>
        <v>2889</v>
      </c>
      <c r="P6" s="167"/>
    </row>
    <row r="7" spans="1:16" s="43" customFormat="1" ht="17.25" customHeight="1">
      <c r="A7" s="77" t="s">
        <v>399</v>
      </c>
      <c r="B7" s="56">
        <f>C7+D7</f>
        <v>401</v>
      </c>
      <c r="C7" s="56">
        <f>F7+I7+L7</f>
        <v>212</v>
      </c>
      <c r="D7" s="56">
        <f>G7+J7+M7</f>
        <v>189</v>
      </c>
      <c r="E7" s="56">
        <f>F7+G7</f>
        <v>136</v>
      </c>
      <c r="F7" s="500">
        <v>72</v>
      </c>
      <c r="G7" s="500">
        <v>64</v>
      </c>
      <c r="H7" s="56">
        <f>I7+J7</f>
        <v>132</v>
      </c>
      <c r="I7" s="500">
        <v>69</v>
      </c>
      <c r="J7" s="500">
        <v>63</v>
      </c>
      <c r="K7" s="56">
        <f>L7+M7</f>
        <v>133</v>
      </c>
      <c r="L7" s="500">
        <v>71</v>
      </c>
      <c r="M7" s="500">
        <v>62</v>
      </c>
    </row>
    <row r="8" spans="1:16" s="43" customFormat="1" ht="17.25" customHeight="1">
      <c r="A8" s="77" t="s">
        <v>104</v>
      </c>
      <c r="B8" s="56">
        <f>C8+D8</f>
        <v>392</v>
      </c>
      <c r="C8" s="56">
        <f>F8+I8+L8</f>
        <v>205</v>
      </c>
      <c r="D8" s="56">
        <f>G8+J8+M8</f>
        <v>187</v>
      </c>
      <c r="E8" s="56">
        <f>F8+G8</f>
        <v>151</v>
      </c>
      <c r="F8" s="500">
        <v>89</v>
      </c>
      <c r="G8" s="500">
        <v>62</v>
      </c>
      <c r="H8" s="56">
        <f>I8+J8</f>
        <v>136</v>
      </c>
      <c r="I8" s="500">
        <v>64</v>
      </c>
      <c r="J8" s="500">
        <v>72</v>
      </c>
      <c r="K8" s="56">
        <f>L8+M8</f>
        <v>105</v>
      </c>
      <c r="L8" s="500">
        <v>52</v>
      </c>
      <c r="M8" s="500">
        <v>53</v>
      </c>
    </row>
    <row r="9" spans="1:16" s="43" customFormat="1" ht="6" customHeight="1">
      <c r="A9" s="55"/>
      <c r="B9" s="56"/>
      <c r="C9" s="56"/>
      <c r="D9" s="56"/>
      <c r="E9" s="56"/>
      <c r="F9" s="71"/>
      <c r="G9" s="71"/>
      <c r="H9" s="56"/>
      <c r="I9" s="71"/>
      <c r="J9" s="71"/>
      <c r="K9" s="56"/>
      <c r="L9" s="71"/>
      <c r="M9" s="71"/>
    </row>
    <row r="10" spans="1:16" s="43" customFormat="1" ht="17.25" customHeight="1">
      <c r="A10" s="79" t="s">
        <v>442</v>
      </c>
      <c r="B10" s="56">
        <f t="shared" ref="B10:B33" si="1">C10+D10</f>
        <v>6227</v>
      </c>
      <c r="C10" s="56">
        <f t="shared" ref="C10:D33" si="2">F10+I10+L10</f>
        <v>3170</v>
      </c>
      <c r="D10" s="56">
        <f t="shared" si="2"/>
        <v>3057</v>
      </c>
      <c r="E10" s="56">
        <f t="shared" ref="E10:E33" si="3">F10+G10</f>
        <v>2080</v>
      </c>
      <c r="F10" s="500">
        <v>1067</v>
      </c>
      <c r="G10" s="500">
        <v>1013</v>
      </c>
      <c r="H10" s="56">
        <f t="shared" ref="H10:H33" si="4">I10+J10</f>
        <v>2107</v>
      </c>
      <c r="I10" s="500">
        <v>1090</v>
      </c>
      <c r="J10" s="500">
        <v>1017</v>
      </c>
      <c r="K10" s="56">
        <f t="shared" ref="K10:K33" si="5">L10+M10</f>
        <v>2040</v>
      </c>
      <c r="L10" s="500">
        <v>1013</v>
      </c>
      <c r="M10" s="500">
        <v>1027</v>
      </c>
    </row>
    <row r="11" spans="1:16" s="43" customFormat="1" ht="17.25" customHeight="1">
      <c r="A11" s="79" t="s">
        <v>203</v>
      </c>
      <c r="B11" s="56">
        <f t="shared" si="1"/>
        <v>1198</v>
      </c>
      <c r="C11" s="56">
        <f t="shared" si="2"/>
        <v>610</v>
      </c>
      <c r="D11" s="56">
        <f t="shared" si="2"/>
        <v>588</v>
      </c>
      <c r="E11" s="56">
        <f t="shared" si="3"/>
        <v>360</v>
      </c>
      <c r="F11" s="500">
        <v>178</v>
      </c>
      <c r="G11" s="500">
        <v>182</v>
      </c>
      <c r="H11" s="56">
        <f t="shared" si="4"/>
        <v>417</v>
      </c>
      <c r="I11" s="500">
        <v>214</v>
      </c>
      <c r="J11" s="500">
        <v>203</v>
      </c>
      <c r="K11" s="56">
        <f t="shared" si="5"/>
        <v>421</v>
      </c>
      <c r="L11" s="500">
        <v>218</v>
      </c>
      <c r="M11" s="500">
        <v>203</v>
      </c>
    </row>
    <row r="12" spans="1:16" s="43" customFormat="1" ht="17.25" customHeight="1">
      <c r="A12" s="79" t="s">
        <v>443</v>
      </c>
      <c r="B12" s="56">
        <f t="shared" si="1"/>
        <v>793</v>
      </c>
      <c r="C12" s="56">
        <f t="shared" si="2"/>
        <v>415</v>
      </c>
      <c r="D12" s="56">
        <f t="shared" si="2"/>
        <v>378</v>
      </c>
      <c r="E12" s="56">
        <f t="shared" si="3"/>
        <v>251</v>
      </c>
      <c r="F12" s="500">
        <v>139</v>
      </c>
      <c r="G12" s="500">
        <v>112</v>
      </c>
      <c r="H12" s="56">
        <f t="shared" si="4"/>
        <v>267</v>
      </c>
      <c r="I12" s="500">
        <v>145</v>
      </c>
      <c r="J12" s="500">
        <v>122</v>
      </c>
      <c r="K12" s="56">
        <f t="shared" si="5"/>
        <v>275</v>
      </c>
      <c r="L12" s="500">
        <v>131</v>
      </c>
      <c r="M12" s="500">
        <v>144</v>
      </c>
    </row>
    <row r="13" spans="1:16" s="43" customFormat="1" ht="17.25" customHeight="1">
      <c r="A13" s="79" t="s">
        <v>444</v>
      </c>
      <c r="B13" s="56">
        <f t="shared" si="1"/>
        <v>1960</v>
      </c>
      <c r="C13" s="56">
        <f t="shared" si="2"/>
        <v>996</v>
      </c>
      <c r="D13" s="56">
        <f t="shared" si="2"/>
        <v>964</v>
      </c>
      <c r="E13" s="56">
        <f t="shared" si="3"/>
        <v>643</v>
      </c>
      <c r="F13" s="500">
        <v>321</v>
      </c>
      <c r="G13" s="500">
        <v>322</v>
      </c>
      <c r="H13" s="56">
        <f t="shared" si="4"/>
        <v>639</v>
      </c>
      <c r="I13" s="500">
        <v>350</v>
      </c>
      <c r="J13" s="500">
        <v>289</v>
      </c>
      <c r="K13" s="56">
        <f t="shared" si="5"/>
        <v>678</v>
      </c>
      <c r="L13" s="500">
        <v>325</v>
      </c>
      <c r="M13" s="500">
        <v>353</v>
      </c>
    </row>
    <row r="14" spans="1:16" s="43" customFormat="1" ht="17.25" customHeight="1">
      <c r="A14" s="79" t="s">
        <v>87</v>
      </c>
      <c r="B14" s="56">
        <f t="shared" si="1"/>
        <v>916</v>
      </c>
      <c r="C14" s="56">
        <f t="shared" si="2"/>
        <v>435</v>
      </c>
      <c r="D14" s="56">
        <f t="shared" si="2"/>
        <v>481</v>
      </c>
      <c r="E14" s="56">
        <f t="shared" si="3"/>
        <v>291</v>
      </c>
      <c r="F14" s="500">
        <v>121</v>
      </c>
      <c r="G14" s="500">
        <v>170</v>
      </c>
      <c r="H14" s="56">
        <f t="shared" si="4"/>
        <v>306</v>
      </c>
      <c r="I14" s="500">
        <v>163</v>
      </c>
      <c r="J14" s="500">
        <v>143</v>
      </c>
      <c r="K14" s="56">
        <f t="shared" si="5"/>
        <v>319</v>
      </c>
      <c r="L14" s="500">
        <v>151</v>
      </c>
      <c r="M14" s="500">
        <v>168</v>
      </c>
    </row>
    <row r="15" spans="1:16" s="43" customFormat="1" ht="17.25" customHeight="1">
      <c r="A15" s="79" t="s">
        <v>446</v>
      </c>
      <c r="B15" s="56">
        <f t="shared" si="1"/>
        <v>783</v>
      </c>
      <c r="C15" s="56">
        <f t="shared" si="2"/>
        <v>407</v>
      </c>
      <c r="D15" s="56">
        <f t="shared" si="2"/>
        <v>376</v>
      </c>
      <c r="E15" s="56">
        <f t="shared" si="3"/>
        <v>244</v>
      </c>
      <c r="F15" s="500">
        <v>127</v>
      </c>
      <c r="G15" s="500">
        <v>117</v>
      </c>
      <c r="H15" s="56">
        <f t="shared" si="4"/>
        <v>284</v>
      </c>
      <c r="I15" s="500">
        <v>153</v>
      </c>
      <c r="J15" s="500">
        <v>131</v>
      </c>
      <c r="K15" s="56">
        <f t="shared" si="5"/>
        <v>255</v>
      </c>
      <c r="L15" s="500">
        <v>127</v>
      </c>
      <c r="M15" s="500">
        <v>128</v>
      </c>
    </row>
    <row r="16" spans="1:16" s="43" customFormat="1" ht="17.25" customHeight="1">
      <c r="A16" s="79" t="s">
        <v>447</v>
      </c>
      <c r="B16" s="56">
        <f t="shared" si="1"/>
        <v>572</v>
      </c>
      <c r="C16" s="56">
        <f t="shared" si="2"/>
        <v>288</v>
      </c>
      <c r="D16" s="56">
        <f t="shared" si="2"/>
        <v>284</v>
      </c>
      <c r="E16" s="56">
        <f t="shared" si="3"/>
        <v>177</v>
      </c>
      <c r="F16" s="500">
        <v>96</v>
      </c>
      <c r="G16" s="500">
        <v>81</v>
      </c>
      <c r="H16" s="56">
        <f t="shared" si="4"/>
        <v>204</v>
      </c>
      <c r="I16" s="500">
        <v>105</v>
      </c>
      <c r="J16" s="500">
        <v>99</v>
      </c>
      <c r="K16" s="56">
        <f t="shared" si="5"/>
        <v>191</v>
      </c>
      <c r="L16" s="500">
        <v>87</v>
      </c>
      <c r="M16" s="500">
        <v>104</v>
      </c>
    </row>
    <row r="17" spans="1:13" s="43" customFormat="1" ht="17.25" customHeight="1">
      <c r="A17" s="79" t="s">
        <v>402</v>
      </c>
      <c r="B17" s="56">
        <f t="shared" si="1"/>
        <v>447</v>
      </c>
      <c r="C17" s="56">
        <f t="shared" si="2"/>
        <v>229</v>
      </c>
      <c r="D17" s="56">
        <f t="shared" si="2"/>
        <v>218</v>
      </c>
      <c r="E17" s="56">
        <f t="shared" si="3"/>
        <v>165</v>
      </c>
      <c r="F17" s="500">
        <v>87</v>
      </c>
      <c r="G17" s="500">
        <v>78</v>
      </c>
      <c r="H17" s="56">
        <f t="shared" si="4"/>
        <v>141</v>
      </c>
      <c r="I17" s="500">
        <v>72</v>
      </c>
      <c r="J17" s="500">
        <v>69</v>
      </c>
      <c r="K17" s="56">
        <f t="shared" si="5"/>
        <v>141</v>
      </c>
      <c r="L17" s="500">
        <v>70</v>
      </c>
      <c r="M17" s="500">
        <v>71</v>
      </c>
    </row>
    <row r="18" spans="1:13" s="43" customFormat="1" ht="17.25" customHeight="1">
      <c r="A18" s="79" t="s">
        <v>238</v>
      </c>
      <c r="B18" s="56">
        <f t="shared" si="1"/>
        <v>92</v>
      </c>
      <c r="C18" s="56">
        <f t="shared" si="2"/>
        <v>53</v>
      </c>
      <c r="D18" s="56">
        <f t="shared" si="2"/>
        <v>39</v>
      </c>
      <c r="E18" s="56">
        <f t="shared" si="3"/>
        <v>30</v>
      </c>
      <c r="F18" s="500">
        <v>16</v>
      </c>
      <c r="G18" s="500">
        <v>14</v>
      </c>
      <c r="H18" s="56">
        <f t="shared" si="4"/>
        <v>32</v>
      </c>
      <c r="I18" s="500">
        <v>23</v>
      </c>
      <c r="J18" s="500">
        <v>9</v>
      </c>
      <c r="K18" s="56">
        <f t="shared" si="5"/>
        <v>30</v>
      </c>
      <c r="L18" s="500">
        <v>14</v>
      </c>
      <c r="M18" s="500">
        <v>16</v>
      </c>
    </row>
    <row r="19" spans="1:13" s="43" customFormat="1" ht="17.25" customHeight="1">
      <c r="A19" s="79" t="s">
        <v>448</v>
      </c>
      <c r="B19" s="56">
        <f t="shared" si="1"/>
        <v>19</v>
      </c>
      <c r="C19" s="56">
        <f t="shared" si="2"/>
        <v>8</v>
      </c>
      <c r="D19" s="56">
        <f t="shared" si="2"/>
        <v>11</v>
      </c>
      <c r="E19" s="56">
        <f t="shared" si="3"/>
        <v>8</v>
      </c>
      <c r="F19" s="500">
        <v>2</v>
      </c>
      <c r="G19" s="500">
        <v>6</v>
      </c>
      <c r="H19" s="56">
        <f t="shared" si="4"/>
        <v>8</v>
      </c>
      <c r="I19" s="500">
        <v>3</v>
      </c>
      <c r="J19" s="500">
        <v>5</v>
      </c>
      <c r="K19" s="56">
        <f t="shared" si="5"/>
        <v>3</v>
      </c>
      <c r="L19" s="500">
        <v>3</v>
      </c>
      <c r="M19" s="500">
        <v>0</v>
      </c>
    </row>
    <row r="20" spans="1:13" s="43" customFormat="1" ht="17.25" customHeight="1">
      <c r="A20" s="79" t="s">
        <v>48</v>
      </c>
      <c r="B20" s="56">
        <f t="shared" si="1"/>
        <v>33</v>
      </c>
      <c r="C20" s="56">
        <f t="shared" si="2"/>
        <v>24</v>
      </c>
      <c r="D20" s="56">
        <f t="shared" si="2"/>
        <v>9</v>
      </c>
      <c r="E20" s="56">
        <f t="shared" si="3"/>
        <v>12</v>
      </c>
      <c r="F20" s="500">
        <v>9</v>
      </c>
      <c r="G20" s="500">
        <v>3</v>
      </c>
      <c r="H20" s="56">
        <f t="shared" si="4"/>
        <v>10</v>
      </c>
      <c r="I20" s="500">
        <v>6</v>
      </c>
      <c r="J20" s="500">
        <v>4</v>
      </c>
      <c r="K20" s="56">
        <f t="shared" si="5"/>
        <v>11</v>
      </c>
      <c r="L20" s="500">
        <v>9</v>
      </c>
      <c r="M20" s="500">
        <v>2</v>
      </c>
    </row>
    <row r="21" spans="1:13" s="43" customFormat="1" ht="17.25" customHeight="1">
      <c r="A21" s="79" t="s">
        <v>146</v>
      </c>
      <c r="B21" s="56">
        <f t="shared" si="1"/>
        <v>606</v>
      </c>
      <c r="C21" s="56">
        <f t="shared" si="2"/>
        <v>302</v>
      </c>
      <c r="D21" s="56">
        <f t="shared" si="2"/>
        <v>304</v>
      </c>
      <c r="E21" s="56">
        <f t="shared" si="3"/>
        <v>213</v>
      </c>
      <c r="F21" s="500">
        <v>103</v>
      </c>
      <c r="G21" s="500">
        <v>110</v>
      </c>
      <c r="H21" s="56">
        <f t="shared" si="4"/>
        <v>205</v>
      </c>
      <c r="I21" s="500">
        <v>110</v>
      </c>
      <c r="J21" s="500">
        <v>95</v>
      </c>
      <c r="K21" s="56">
        <f t="shared" si="5"/>
        <v>188</v>
      </c>
      <c r="L21" s="500">
        <v>89</v>
      </c>
      <c r="M21" s="500">
        <v>99</v>
      </c>
    </row>
    <row r="22" spans="1:13" s="43" customFormat="1" ht="17.25" customHeight="1">
      <c r="A22" s="79" t="s">
        <v>227</v>
      </c>
      <c r="B22" s="56">
        <f t="shared" si="1"/>
        <v>56</v>
      </c>
      <c r="C22" s="56">
        <f t="shared" si="2"/>
        <v>32</v>
      </c>
      <c r="D22" s="56">
        <f t="shared" si="2"/>
        <v>24</v>
      </c>
      <c r="E22" s="56">
        <f t="shared" si="3"/>
        <v>25</v>
      </c>
      <c r="F22" s="500">
        <v>12</v>
      </c>
      <c r="G22" s="500">
        <v>13</v>
      </c>
      <c r="H22" s="56">
        <f t="shared" si="4"/>
        <v>8</v>
      </c>
      <c r="I22" s="500">
        <v>8</v>
      </c>
      <c r="J22" s="500">
        <v>0</v>
      </c>
      <c r="K22" s="56">
        <f t="shared" si="5"/>
        <v>23</v>
      </c>
      <c r="L22" s="500">
        <v>12</v>
      </c>
      <c r="M22" s="500">
        <v>11</v>
      </c>
    </row>
    <row r="23" spans="1:13" s="43" customFormat="1" ht="17.25" customHeight="1">
      <c r="A23" s="79" t="s">
        <v>396</v>
      </c>
      <c r="B23" s="56">
        <f t="shared" si="1"/>
        <v>122</v>
      </c>
      <c r="C23" s="56">
        <f t="shared" si="2"/>
        <v>69</v>
      </c>
      <c r="D23" s="56">
        <f t="shared" si="2"/>
        <v>53</v>
      </c>
      <c r="E23" s="56">
        <f t="shared" si="3"/>
        <v>38</v>
      </c>
      <c r="F23" s="500">
        <v>26</v>
      </c>
      <c r="G23" s="500">
        <v>12</v>
      </c>
      <c r="H23" s="56">
        <f t="shared" si="4"/>
        <v>36</v>
      </c>
      <c r="I23" s="500">
        <v>16</v>
      </c>
      <c r="J23" s="500">
        <v>20</v>
      </c>
      <c r="K23" s="56">
        <f t="shared" si="5"/>
        <v>48</v>
      </c>
      <c r="L23" s="500">
        <v>27</v>
      </c>
      <c r="M23" s="500">
        <v>21</v>
      </c>
    </row>
    <row r="24" spans="1:13" s="43" customFormat="1" ht="17.25" customHeight="1">
      <c r="A24" s="79" t="s">
        <v>30</v>
      </c>
      <c r="B24" s="56">
        <f t="shared" si="1"/>
        <v>57</v>
      </c>
      <c r="C24" s="56">
        <f t="shared" si="2"/>
        <v>32</v>
      </c>
      <c r="D24" s="56">
        <f t="shared" si="2"/>
        <v>25</v>
      </c>
      <c r="E24" s="56">
        <f t="shared" si="3"/>
        <v>24</v>
      </c>
      <c r="F24" s="500">
        <v>13</v>
      </c>
      <c r="G24" s="500">
        <v>11</v>
      </c>
      <c r="H24" s="56">
        <f t="shared" si="4"/>
        <v>21</v>
      </c>
      <c r="I24" s="500">
        <v>10</v>
      </c>
      <c r="J24" s="500">
        <v>11</v>
      </c>
      <c r="K24" s="56">
        <f t="shared" si="5"/>
        <v>12</v>
      </c>
      <c r="L24" s="500">
        <v>9</v>
      </c>
      <c r="M24" s="500">
        <v>3</v>
      </c>
    </row>
    <row r="25" spans="1:13" s="43" customFormat="1" ht="17.25" customHeight="1">
      <c r="A25" s="79" t="s">
        <v>190</v>
      </c>
      <c r="B25" s="56">
        <f t="shared" si="1"/>
        <v>94</v>
      </c>
      <c r="C25" s="56">
        <f t="shared" si="2"/>
        <v>55</v>
      </c>
      <c r="D25" s="56">
        <f t="shared" si="2"/>
        <v>39</v>
      </c>
      <c r="E25" s="56">
        <f t="shared" si="3"/>
        <v>33</v>
      </c>
      <c r="F25" s="500">
        <v>22</v>
      </c>
      <c r="G25" s="500">
        <v>11</v>
      </c>
      <c r="H25" s="56">
        <f t="shared" si="4"/>
        <v>31</v>
      </c>
      <c r="I25" s="500">
        <v>18</v>
      </c>
      <c r="J25" s="500">
        <v>13</v>
      </c>
      <c r="K25" s="56">
        <f t="shared" si="5"/>
        <v>30</v>
      </c>
      <c r="L25" s="500">
        <v>15</v>
      </c>
      <c r="M25" s="500">
        <v>15</v>
      </c>
    </row>
    <row r="26" spans="1:13" s="43" customFormat="1" ht="17.25" customHeight="1">
      <c r="A26" s="79" t="s">
        <v>10</v>
      </c>
      <c r="B26" s="56">
        <f t="shared" si="1"/>
        <v>151</v>
      </c>
      <c r="C26" s="56">
        <f t="shared" si="2"/>
        <v>79</v>
      </c>
      <c r="D26" s="56">
        <f t="shared" si="2"/>
        <v>72</v>
      </c>
      <c r="E26" s="56">
        <f t="shared" si="3"/>
        <v>45</v>
      </c>
      <c r="F26" s="500">
        <v>28</v>
      </c>
      <c r="G26" s="500">
        <v>17</v>
      </c>
      <c r="H26" s="56">
        <f t="shared" si="4"/>
        <v>55</v>
      </c>
      <c r="I26" s="500">
        <v>27</v>
      </c>
      <c r="J26" s="500">
        <v>28</v>
      </c>
      <c r="K26" s="56">
        <f t="shared" si="5"/>
        <v>51</v>
      </c>
      <c r="L26" s="500">
        <v>24</v>
      </c>
      <c r="M26" s="500">
        <v>27</v>
      </c>
    </row>
    <row r="27" spans="1:13" s="43" customFormat="1" ht="17.25" customHeight="1">
      <c r="A27" s="79" t="s">
        <v>449</v>
      </c>
      <c r="B27" s="56">
        <f t="shared" si="1"/>
        <v>361</v>
      </c>
      <c r="C27" s="56">
        <f t="shared" si="2"/>
        <v>187</v>
      </c>
      <c r="D27" s="56">
        <f t="shared" si="2"/>
        <v>174</v>
      </c>
      <c r="E27" s="56">
        <f t="shared" si="3"/>
        <v>113</v>
      </c>
      <c r="F27" s="500">
        <v>55</v>
      </c>
      <c r="G27" s="500">
        <v>58</v>
      </c>
      <c r="H27" s="56">
        <f t="shared" si="4"/>
        <v>120</v>
      </c>
      <c r="I27" s="500">
        <v>60</v>
      </c>
      <c r="J27" s="500">
        <v>60</v>
      </c>
      <c r="K27" s="56">
        <f t="shared" si="5"/>
        <v>128</v>
      </c>
      <c r="L27" s="500">
        <v>72</v>
      </c>
      <c r="M27" s="500">
        <v>56</v>
      </c>
    </row>
    <row r="28" spans="1:13" s="43" customFormat="1" ht="17.25" customHeight="1">
      <c r="A28" s="79" t="s">
        <v>450</v>
      </c>
      <c r="B28" s="56">
        <f t="shared" si="1"/>
        <v>651</v>
      </c>
      <c r="C28" s="56">
        <f t="shared" si="2"/>
        <v>331</v>
      </c>
      <c r="D28" s="56">
        <f t="shared" si="2"/>
        <v>320</v>
      </c>
      <c r="E28" s="56">
        <f t="shared" si="3"/>
        <v>209</v>
      </c>
      <c r="F28" s="500">
        <v>97</v>
      </c>
      <c r="G28" s="500">
        <v>112</v>
      </c>
      <c r="H28" s="56">
        <f t="shared" si="4"/>
        <v>236</v>
      </c>
      <c r="I28" s="500">
        <v>121</v>
      </c>
      <c r="J28" s="500">
        <v>115</v>
      </c>
      <c r="K28" s="56">
        <f t="shared" si="5"/>
        <v>206</v>
      </c>
      <c r="L28" s="500">
        <v>113</v>
      </c>
      <c r="M28" s="500">
        <v>93</v>
      </c>
    </row>
    <row r="29" spans="1:13" s="43" customFormat="1" ht="17.25" customHeight="1">
      <c r="A29" s="79" t="s">
        <v>451</v>
      </c>
      <c r="B29" s="56">
        <f t="shared" si="1"/>
        <v>1013</v>
      </c>
      <c r="C29" s="56">
        <f t="shared" si="2"/>
        <v>513</v>
      </c>
      <c r="D29" s="56">
        <f t="shared" si="2"/>
        <v>500</v>
      </c>
      <c r="E29" s="56">
        <f t="shared" si="3"/>
        <v>326</v>
      </c>
      <c r="F29" s="500">
        <v>164</v>
      </c>
      <c r="G29" s="500">
        <v>162</v>
      </c>
      <c r="H29" s="56">
        <f t="shared" si="4"/>
        <v>337</v>
      </c>
      <c r="I29" s="500">
        <v>178</v>
      </c>
      <c r="J29" s="500">
        <v>159</v>
      </c>
      <c r="K29" s="56">
        <f t="shared" si="5"/>
        <v>350</v>
      </c>
      <c r="L29" s="500">
        <v>171</v>
      </c>
      <c r="M29" s="500">
        <v>179</v>
      </c>
    </row>
    <row r="30" spans="1:13" s="43" customFormat="1" ht="17.25" customHeight="1">
      <c r="A30" s="79" t="s">
        <v>452</v>
      </c>
      <c r="B30" s="56">
        <f t="shared" si="1"/>
        <v>282</v>
      </c>
      <c r="C30" s="56">
        <f t="shared" si="2"/>
        <v>147</v>
      </c>
      <c r="D30" s="56">
        <f t="shared" si="2"/>
        <v>135</v>
      </c>
      <c r="E30" s="56">
        <f t="shared" si="3"/>
        <v>88</v>
      </c>
      <c r="F30" s="500">
        <v>46</v>
      </c>
      <c r="G30" s="500">
        <v>42</v>
      </c>
      <c r="H30" s="56">
        <f t="shared" si="4"/>
        <v>96</v>
      </c>
      <c r="I30" s="500">
        <v>46</v>
      </c>
      <c r="J30" s="500">
        <v>50</v>
      </c>
      <c r="K30" s="56">
        <f t="shared" si="5"/>
        <v>98</v>
      </c>
      <c r="L30" s="500">
        <v>55</v>
      </c>
      <c r="M30" s="500">
        <v>43</v>
      </c>
    </row>
    <row r="31" spans="1:13" s="43" customFormat="1" ht="17.25" customHeight="1">
      <c r="A31" s="79" t="s">
        <v>453</v>
      </c>
      <c r="B31" s="56">
        <f t="shared" si="1"/>
        <v>271</v>
      </c>
      <c r="C31" s="56">
        <f t="shared" si="2"/>
        <v>138</v>
      </c>
      <c r="D31" s="56">
        <f t="shared" si="2"/>
        <v>133</v>
      </c>
      <c r="E31" s="56">
        <f t="shared" si="3"/>
        <v>88</v>
      </c>
      <c r="F31" s="500">
        <v>47</v>
      </c>
      <c r="G31" s="500">
        <v>41</v>
      </c>
      <c r="H31" s="56">
        <f t="shared" si="4"/>
        <v>90</v>
      </c>
      <c r="I31" s="500">
        <v>46</v>
      </c>
      <c r="J31" s="500">
        <v>44</v>
      </c>
      <c r="K31" s="56">
        <f t="shared" si="5"/>
        <v>93</v>
      </c>
      <c r="L31" s="500">
        <v>45</v>
      </c>
      <c r="M31" s="500">
        <v>48</v>
      </c>
    </row>
    <row r="32" spans="1:13" s="43" customFormat="1" ht="17.25" customHeight="1">
      <c r="A32" s="79" t="s">
        <v>346</v>
      </c>
      <c r="B32" s="56">
        <f t="shared" si="1"/>
        <v>124</v>
      </c>
      <c r="C32" s="56">
        <f t="shared" si="2"/>
        <v>71</v>
      </c>
      <c r="D32" s="56">
        <f t="shared" si="2"/>
        <v>53</v>
      </c>
      <c r="E32" s="56">
        <f t="shared" si="3"/>
        <v>49</v>
      </c>
      <c r="F32" s="500">
        <v>31</v>
      </c>
      <c r="G32" s="500">
        <v>18</v>
      </c>
      <c r="H32" s="56">
        <f t="shared" si="4"/>
        <v>29</v>
      </c>
      <c r="I32" s="500">
        <v>13</v>
      </c>
      <c r="J32" s="500">
        <v>16</v>
      </c>
      <c r="K32" s="56">
        <f t="shared" si="5"/>
        <v>46</v>
      </c>
      <c r="L32" s="500">
        <v>27</v>
      </c>
      <c r="M32" s="500">
        <v>19</v>
      </c>
    </row>
    <row r="33" spans="1:13" s="43" customFormat="1" ht="17.25" customHeight="1">
      <c r="A33" s="79" t="s">
        <v>81</v>
      </c>
      <c r="B33" s="56">
        <f t="shared" si="1"/>
        <v>319</v>
      </c>
      <c r="C33" s="56">
        <f t="shared" si="2"/>
        <v>158</v>
      </c>
      <c r="D33" s="56">
        <f t="shared" si="2"/>
        <v>161</v>
      </c>
      <c r="E33" s="56">
        <f t="shared" si="3"/>
        <v>102</v>
      </c>
      <c r="F33" s="500">
        <v>51</v>
      </c>
      <c r="G33" s="500">
        <v>51</v>
      </c>
      <c r="H33" s="56">
        <f t="shared" si="4"/>
        <v>104</v>
      </c>
      <c r="I33" s="500">
        <v>53</v>
      </c>
      <c r="J33" s="500">
        <v>51</v>
      </c>
      <c r="K33" s="56">
        <f t="shared" si="5"/>
        <v>113</v>
      </c>
      <c r="L33" s="500">
        <v>54</v>
      </c>
      <c r="M33" s="500">
        <v>59</v>
      </c>
    </row>
    <row r="34" spans="1:13" ht="6" customHeight="1">
      <c r="A34" s="150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</sheetData>
  <mergeCells count="4">
    <mergeCell ref="E3:G3"/>
    <mergeCell ref="H3:J3"/>
    <mergeCell ref="K3:M3"/>
    <mergeCell ref="A3:A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9"/>
  <sheetViews>
    <sheetView showGridLines="0" view="pageBreakPreview" zoomScaleSheetLayoutView="100" workbookViewId="0"/>
  </sheetViews>
  <sheetFormatPr defaultColWidth="10" defaultRowHeight="13.15" customHeight="1"/>
  <cols>
    <col min="1" max="1" width="9.625" style="42" customWidth="1"/>
    <col min="2" max="3" width="6.125" style="42" customWidth="1"/>
    <col min="4" max="4" width="4.125" style="42" customWidth="1"/>
    <col min="5" max="6" width="5.5" style="42" customWidth="1"/>
    <col min="7" max="7" width="6.625" style="42" customWidth="1"/>
    <col min="8" max="34" width="3.625" style="42" customWidth="1"/>
    <col min="35" max="35" width="5.625" style="42" customWidth="1"/>
    <col min="36" max="16384" width="10" style="42"/>
  </cols>
  <sheetData>
    <row r="1" spans="1:34" ht="18" customHeight="1">
      <c r="A1" s="44" t="s">
        <v>430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34" ht="13.5" customHeight="1"/>
    <row r="3" spans="1:34" s="43" customFormat="1" ht="18" customHeight="1">
      <c r="A3" s="575" t="s">
        <v>44</v>
      </c>
      <c r="B3" s="174"/>
      <c r="C3" s="176"/>
      <c r="D3" s="578" t="s">
        <v>273</v>
      </c>
      <c r="E3" s="579"/>
      <c r="F3" s="575"/>
      <c r="G3" s="582" t="s">
        <v>445</v>
      </c>
      <c r="H3" s="179"/>
      <c r="I3" s="188" t="s">
        <v>131</v>
      </c>
      <c r="J3" s="190"/>
      <c r="K3" s="585" t="s">
        <v>420</v>
      </c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7"/>
      <c r="W3" s="588" t="s">
        <v>221</v>
      </c>
      <c r="X3" s="589"/>
      <c r="Y3" s="589"/>
      <c r="Z3" s="589"/>
      <c r="AA3" s="589"/>
      <c r="AB3" s="589"/>
      <c r="AC3" s="589"/>
      <c r="AD3" s="589"/>
      <c r="AE3" s="589"/>
      <c r="AF3" s="589"/>
      <c r="AG3" s="589"/>
      <c r="AH3" s="589"/>
    </row>
    <row r="4" spans="1:34" s="43" customFormat="1" ht="18" customHeight="1">
      <c r="A4" s="576"/>
      <c r="B4" s="149" t="s">
        <v>271</v>
      </c>
      <c r="C4" s="177" t="s">
        <v>422</v>
      </c>
      <c r="D4" s="580"/>
      <c r="E4" s="581"/>
      <c r="F4" s="576"/>
      <c r="G4" s="583"/>
      <c r="H4" s="185"/>
      <c r="I4" s="189" t="s">
        <v>339</v>
      </c>
      <c r="J4" s="191"/>
      <c r="K4" s="185"/>
      <c r="L4" s="189" t="s">
        <v>339</v>
      </c>
      <c r="M4" s="191"/>
      <c r="N4" s="590" t="s">
        <v>51</v>
      </c>
      <c r="O4" s="591"/>
      <c r="P4" s="592"/>
      <c r="Q4" s="590" t="s">
        <v>9</v>
      </c>
      <c r="R4" s="591"/>
      <c r="S4" s="592"/>
      <c r="T4" s="590" t="s">
        <v>52</v>
      </c>
      <c r="U4" s="591"/>
      <c r="V4" s="591"/>
      <c r="W4" s="185"/>
      <c r="X4" s="189" t="s">
        <v>339</v>
      </c>
      <c r="Y4" s="191"/>
      <c r="Z4" s="590" t="s">
        <v>51</v>
      </c>
      <c r="AA4" s="591"/>
      <c r="AB4" s="592"/>
      <c r="AC4" s="590" t="s">
        <v>9</v>
      </c>
      <c r="AD4" s="591"/>
      <c r="AE4" s="592"/>
      <c r="AF4" s="590" t="s">
        <v>52</v>
      </c>
      <c r="AG4" s="591"/>
      <c r="AH4" s="591"/>
    </row>
    <row r="5" spans="1:34" s="43" customFormat="1" ht="21.75" customHeight="1">
      <c r="A5" s="577"/>
      <c r="B5" s="149"/>
      <c r="C5" s="178"/>
      <c r="D5" s="178" t="s">
        <v>339</v>
      </c>
      <c r="E5" s="182" t="s">
        <v>89</v>
      </c>
      <c r="F5" s="183" t="s">
        <v>296</v>
      </c>
      <c r="G5" s="584"/>
      <c r="H5" s="186" t="s">
        <v>5</v>
      </c>
      <c r="I5" s="186" t="s">
        <v>38</v>
      </c>
      <c r="J5" s="186" t="s">
        <v>50</v>
      </c>
      <c r="K5" s="186" t="s">
        <v>5</v>
      </c>
      <c r="L5" s="186" t="s">
        <v>38</v>
      </c>
      <c r="M5" s="186" t="s">
        <v>50</v>
      </c>
      <c r="N5" s="194" t="s">
        <v>339</v>
      </c>
      <c r="O5" s="194" t="s">
        <v>38</v>
      </c>
      <c r="P5" s="195" t="s">
        <v>50</v>
      </c>
      <c r="Q5" s="186" t="s">
        <v>339</v>
      </c>
      <c r="R5" s="186" t="s">
        <v>38</v>
      </c>
      <c r="S5" s="186" t="s">
        <v>50</v>
      </c>
      <c r="T5" s="186" t="s">
        <v>339</v>
      </c>
      <c r="U5" s="186" t="s">
        <v>38</v>
      </c>
      <c r="V5" s="186" t="s">
        <v>50</v>
      </c>
      <c r="W5" s="196" t="s">
        <v>5</v>
      </c>
      <c r="X5" s="196" t="s">
        <v>38</v>
      </c>
      <c r="Y5" s="196" t="s">
        <v>50</v>
      </c>
      <c r="Z5" s="194" t="s">
        <v>339</v>
      </c>
      <c r="AA5" s="194" t="s">
        <v>38</v>
      </c>
      <c r="AB5" s="197" t="s">
        <v>50</v>
      </c>
      <c r="AC5" s="196" t="s">
        <v>339</v>
      </c>
      <c r="AD5" s="196" t="s">
        <v>38</v>
      </c>
      <c r="AE5" s="196" t="s">
        <v>50</v>
      </c>
      <c r="AF5" s="196" t="s">
        <v>339</v>
      </c>
      <c r="AG5" s="196" t="s">
        <v>38</v>
      </c>
      <c r="AH5" s="196" t="s">
        <v>50</v>
      </c>
    </row>
    <row r="6" spans="1:34" s="43" customFormat="1" ht="6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34" s="43" customFormat="1" ht="16.5" customHeight="1">
      <c r="A7" s="170" t="s">
        <v>84</v>
      </c>
      <c r="B7" s="152">
        <f>SUM(B11:B34)</f>
        <v>1</v>
      </c>
      <c r="C7" s="152">
        <f>SUM(C11:C34)</f>
        <v>20</v>
      </c>
      <c r="D7" s="181">
        <f>SUM(D11:D34)</f>
        <v>38</v>
      </c>
      <c r="E7" s="181">
        <f>SUM(E11:E34)</f>
        <v>18</v>
      </c>
      <c r="F7" s="184">
        <f>IFERROR(ROUND(E7/D7*100,2),"-")</f>
        <v>47.37</v>
      </c>
      <c r="G7" s="152">
        <f>SUM(G11:G34)</f>
        <v>6</v>
      </c>
      <c r="H7" s="152">
        <f>SUM(H11:H34)</f>
        <v>688</v>
      </c>
      <c r="I7" s="152">
        <f t="shared" ref="I7:J9" si="0">L7+X7</f>
        <v>305</v>
      </c>
      <c r="J7" s="152">
        <f t="shared" si="0"/>
        <v>383</v>
      </c>
      <c r="K7" s="152">
        <f t="shared" ref="K7:AH7" si="1">SUM(K11:K34)</f>
        <v>416</v>
      </c>
      <c r="L7" s="152">
        <f t="shared" si="1"/>
        <v>179</v>
      </c>
      <c r="M7" s="152">
        <f t="shared" si="1"/>
        <v>237</v>
      </c>
      <c r="N7" s="152">
        <f t="shared" si="1"/>
        <v>140</v>
      </c>
      <c r="O7" s="152">
        <f t="shared" si="1"/>
        <v>60</v>
      </c>
      <c r="P7" s="152">
        <f t="shared" si="1"/>
        <v>80</v>
      </c>
      <c r="Q7" s="152">
        <f t="shared" si="1"/>
        <v>139</v>
      </c>
      <c r="R7" s="152">
        <f t="shared" si="1"/>
        <v>58</v>
      </c>
      <c r="S7" s="152">
        <f t="shared" si="1"/>
        <v>81</v>
      </c>
      <c r="T7" s="152">
        <f t="shared" si="1"/>
        <v>137</v>
      </c>
      <c r="U7" s="152">
        <f t="shared" si="1"/>
        <v>61</v>
      </c>
      <c r="V7" s="152">
        <f t="shared" si="1"/>
        <v>76</v>
      </c>
      <c r="W7" s="152">
        <f t="shared" si="1"/>
        <v>272</v>
      </c>
      <c r="X7" s="152">
        <f t="shared" si="1"/>
        <v>126</v>
      </c>
      <c r="Y7" s="152">
        <f t="shared" si="1"/>
        <v>146</v>
      </c>
      <c r="Z7" s="152">
        <f t="shared" si="1"/>
        <v>138</v>
      </c>
      <c r="AA7" s="152">
        <f t="shared" si="1"/>
        <v>73</v>
      </c>
      <c r="AB7" s="152">
        <f t="shared" si="1"/>
        <v>65</v>
      </c>
      <c r="AC7" s="152">
        <f t="shared" si="1"/>
        <v>134</v>
      </c>
      <c r="AD7" s="152">
        <f t="shared" si="1"/>
        <v>53</v>
      </c>
      <c r="AE7" s="152">
        <f t="shared" si="1"/>
        <v>81</v>
      </c>
      <c r="AF7" s="152">
        <f t="shared" si="1"/>
        <v>0</v>
      </c>
      <c r="AG7" s="152">
        <f t="shared" si="1"/>
        <v>0</v>
      </c>
      <c r="AH7" s="152">
        <f t="shared" si="1"/>
        <v>0</v>
      </c>
    </row>
    <row r="8" spans="1:34" s="43" customFormat="1" ht="16.5" customHeight="1">
      <c r="A8" s="171" t="s">
        <v>399</v>
      </c>
      <c r="B8" s="159">
        <v>0</v>
      </c>
      <c r="C8" s="159">
        <v>0</v>
      </c>
      <c r="D8" s="159">
        <v>0</v>
      </c>
      <c r="E8" s="159">
        <v>0</v>
      </c>
      <c r="F8" s="184" t="str">
        <f>IFERROR(ROUND(E8/D8*100,2),"-")</f>
        <v>-</v>
      </c>
      <c r="G8" s="159">
        <v>0</v>
      </c>
      <c r="H8" s="152">
        <f>I8+J8</f>
        <v>0</v>
      </c>
      <c r="I8" s="152">
        <f t="shared" si="0"/>
        <v>0</v>
      </c>
      <c r="J8" s="152">
        <f t="shared" si="0"/>
        <v>0</v>
      </c>
      <c r="K8" s="159">
        <f>L8+M8</f>
        <v>0</v>
      </c>
      <c r="L8" s="159">
        <f>O8+R8+U8</f>
        <v>0</v>
      </c>
      <c r="M8" s="159">
        <f>P8+S8+V8</f>
        <v>0</v>
      </c>
      <c r="N8" s="159">
        <f>O8+P8</f>
        <v>0</v>
      </c>
      <c r="O8" s="159">
        <v>0</v>
      </c>
      <c r="P8" s="159">
        <v>0</v>
      </c>
      <c r="Q8" s="159">
        <f>R8+S8</f>
        <v>0</v>
      </c>
      <c r="R8" s="159">
        <v>0</v>
      </c>
      <c r="S8" s="159">
        <v>0</v>
      </c>
      <c r="T8" s="159">
        <f>U8+V8</f>
        <v>0</v>
      </c>
      <c r="U8" s="159">
        <v>0</v>
      </c>
      <c r="V8" s="159">
        <v>0</v>
      </c>
      <c r="W8" s="159">
        <f>X8+Y8</f>
        <v>0</v>
      </c>
      <c r="X8" s="159">
        <f>AA8+AD8+AG8</f>
        <v>0</v>
      </c>
      <c r="Y8" s="159">
        <f>AB8+AE8+AH8</f>
        <v>0</v>
      </c>
      <c r="Z8" s="159">
        <f>AA8+AB8</f>
        <v>0</v>
      </c>
      <c r="AA8" s="159">
        <v>0</v>
      </c>
      <c r="AB8" s="159">
        <v>0</v>
      </c>
      <c r="AC8" s="159">
        <f>AD8+AE8</f>
        <v>0</v>
      </c>
      <c r="AD8" s="159">
        <v>0</v>
      </c>
      <c r="AE8" s="159">
        <v>0</v>
      </c>
      <c r="AF8" s="159">
        <f>AG8+AH8</f>
        <v>0</v>
      </c>
      <c r="AG8" s="159">
        <v>0</v>
      </c>
      <c r="AH8" s="159">
        <v>0</v>
      </c>
    </row>
    <row r="9" spans="1:34" s="43" customFormat="1" ht="16.5" customHeight="1">
      <c r="A9" s="171" t="s">
        <v>104</v>
      </c>
      <c r="B9" s="159">
        <v>0</v>
      </c>
      <c r="C9" s="159">
        <v>0</v>
      </c>
      <c r="D9" s="159">
        <v>0</v>
      </c>
      <c r="E9" s="159">
        <v>0</v>
      </c>
      <c r="F9" s="184" t="str">
        <f>IFERROR(ROUND(E9/D9*100,2),"-")</f>
        <v>-</v>
      </c>
      <c r="G9" s="159">
        <v>0</v>
      </c>
      <c r="H9" s="152">
        <f>I9+J9</f>
        <v>0</v>
      </c>
      <c r="I9" s="152">
        <f t="shared" si="0"/>
        <v>0</v>
      </c>
      <c r="J9" s="152">
        <f t="shared" si="0"/>
        <v>0</v>
      </c>
      <c r="K9" s="159">
        <f>L9+M9</f>
        <v>0</v>
      </c>
      <c r="L9" s="159">
        <f>O9+R9+U9</f>
        <v>0</v>
      </c>
      <c r="M9" s="159">
        <f>P9+S9+V9</f>
        <v>0</v>
      </c>
      <c r="N9" s="159">
        <f>O9+P9</f>
        <v>0</v>
      </c>
      <c r="O9" s="159">
        <v>0</v>
      </c>
      <c r="P9" s="159">
        <v>0</v>
      </c>
      <c r="Q9" s="159">
        <f>R9+S9</f>
        <v>0</v>
      </c>
      <c r="R9" s="159">
        <v>0</v>
      </c>
      <c r="S9" s="159">
        <v>0</v>
      </c>
      <c r="T9" s="159">
        <f>U9+V9</f>
        <v>0</v>
      </c>
      <c r="U9" s="159">
        <v>0</v>
      </c>
      <c r="V9" s="159">
        <v>0</v>
      </c>
      <c r="W9" s="159">
        <f>X9+Y9</f>
        <v>0</v>
      </c>
      <c r="X9" s="159">
        <f>AA9+AD9+AG9</f>
        <v>0</v>
      </c>
      <c r="Y9" s="159">
        <f>AB9+AE9+AH9</f>
        <v>0</v>
      </c>
      <c r="Z9" s="159">
        <f>AA9+AB9</f>
        <v>0</v>
      </c>
      <c r="AA9" s="159">
        <v>0</v>
      </c>
      <c r="AB9" s="159">
        <v>0</v>
      </c>
      <c r="AC9" s="159">
        <f>AD9+AE9</f>
        <v>0</v>
      </c>
      <c r="AD9" s="159">
        <v>0</v>
      </c>
      <c r="AE9" s="159">
        <v>0</v>
      </c>
      <c r="AF9" s="159">
        <f>AG9+AH9</f>
        <v>0</v>
      </c>
      <c r="AG9" s="159">
        <v>0</v>
      </c>
      <c r="AH9" s="159">
        <v>0</v>
      </c>
    </row>
    <row r="10" spans="1:34" s="43" customFormat="1" ht="6" customHeight="1">
      <c r="A10" s="172"/>
      <c r="B10" s="175"/>
      <c r="C10" s="175"/>
      <c r="D10" s="175"/>
      <c r="E10" s="175"/>
      <c r="F10" s="184"/>
      <c r="G10" s="175"/>
      <c r="H10" s="187"/>
      <c r="I10" s="187"/>
      <c r="J10" s="187"/>
      <c r="K10" s="159"/>
      <c r="L10" s="159"/>
      <c r="M10" s="159"/>
      <c r="N10" s="159"/>
      <c r="O10" s="158"/>
      <c r="P10" s="158"/>
      <c r="Q10" s="159"/>
      <c r="R10" s="158"/>
      <c r="S10" s="158"/>
      <c r="T10" s="159"/>
      <c r="U10" s="158"/>
      <c r="V10" s="158"/>
      <c r="W10" s="159"/>
      <c r="X10" s="159"/>
      <c r="Y10" s="159"/>
      <c r="Z10" s="159"/>
      <c r="AA10" s="158"/>
      <c r="AB10" s="158"/>
      <c r="AC10" s="159"/>
      <c r="AD10" s="158"/>
      <c r="AE10" s="158"/>
      <c r="AF10" s="159"/>
      <c r="AG10" s="158"/>
      <c r="AH10" s="158"/>
    </row>
    <row r="11" spans="1:34" s="43" customFormat="1" ht="16.5" customHeight="1">
      <c r="A11" s="173" t="s">
        <v>442</v>
      </c>
      <c r="B11" s="505">
        <v>1</v>
      </c>
      <c r="C11" s="505">
        <v>20</v>
      </c>
      <c r="D11" s="505">
        <v>38</v>
      </c>
      <c r="E11" s="505">
        <v>18</v>
      </c>
      <c r="F11" s="184">
        <f t="shared" ref="F11:F34" si="2">IFERROR(ROUND(E11/D11*100,2),"-")</f>
        <v>47.37</v>
      </c>
      <c r="G11" s="159">
        <v>6</v>
      </c>
      <c r="H11" s="152">
        <f t="shared" ref="H11:H34" si="3">SUM(I11:J11)</f>
        <v>688</v>
      </c>
      <c r="I11" s="152">
        <f t="shared" ref="I11:J34" si="4">L11+X11</f>
        <v>305</v>
      </c>
      <c r="J11" s="152">
        <f t="shared" si="4"/>
        <v>383</v>
      </c>
      <c r="K11" s="152">
        <f>SUM(L11:M11)</f>
        <v>416</v>
      </c>
      <c r="L11" s="152">
        <f t="shared" ref="L11:M34" si="5">O11+R11+U11</f>
        <v>179</v>
      </c>
      <c r="M11" s="152">
        <f t="shared" si="5"/>
        <v>237</v>
      </c>
      <c r="N11" s="152">
        <f>SUM(O11:P11)</f>
        <v>140</v>
      </c>
      <c r="O11" s="159">
        <v>60</v>
      </c>
      <c r="P11" s="159">
        <v>80</v>
      </c>
      <c r="Q11" s="152">
        <f>SUM(R11:S11)</f>
        <v>139</v>
      </c>
      <c r="R11" s="159">
        <v>58</v>
      </c>
      <c r="S11" s="159">
        <v>81</v>
      </c>
      <c r="T11" s="152">
        <f>SUM(U11:V11)</f>
        <v>137</v>
      </c>
      <c r="U11" s="159">
        <v>61</v>
      </c>
      <c r="V11" s="159">
        <v>76</v>
      </c>
      <c r="W11" s="152">
        <f>SUM(X11:Y11)</f>
        <v>272</v>
      </c>
      <c r="X11" s="152">
        <f t="shared" ref="X11:Y34" si="6">AA11+AD11+AG11</f>
        <v>126</v>
      </c>
      <c r="Y11" s="152">
        <f t="shared" si="6"/>
        <v>146</v>
      </c>
      <c r="Z11" s="152">
        <f>SUM(AA11:AB11)</f>
        <v>138</v>
      </c>
      <c r="AA11" s="159">
        <v>73</v>
      </c>
      <c r="AB11" s="159">
        <v>65</v>
      </c>
      <c r="AC11" s="152">
        <f>SUM(AD11:AE11)</f>
        <v>134</v>
      </c>
      <c r="AD11" s="159">
        <v>53</v>
      </c>
      <c r="AE11" s="159">
        <v>81</v>
      </c>
      <c r="AF11" s="152">
        <f>SUM(AG11:AH11)</f>
        <v>0</v>
      </c>
      <c r="AG11" s="159">
        <v>0</v>
      </c>
      <c r="AH11" s="159">
        <v>0</v>
      </c>
    </row>
    <row r="12" spans="1:34" s="43" customFormat="1" ht="16.5" customHeight="1">
      <c r="A12" s="173" t="s">
        <v>203</v>
      </c>
      <c r="B12" s="505">
        <v>0</v>
      </c>
      <c r="C12" s="505">
        <v>0</v>
      </c>
      <c r="D12" s="505">
        <v>0</v>
      </c>
      <c r="E12" s="505">
        <v>0</v>
      </c>
      <c r="F12" s="184" t="str">
        <f t="shared" si="2"/>
        <v>-</v>
      </c>
      <c r="G12" s="159">
        <v>0</v>
      </c>
      <c r="H12" s="152">
        <f t="shared" si="3"/>
        <v>0</v>
      </c>
      <c r="I12" s="152">
        <f t="shared" si="4"/>
        <v>0</v>
      </c>
      <c r="J12" s="152">
        <f t="shared" si="4"/>
        <v>0</v>
      </c>
      <c r="K12" s="159">
        <f t="shared" ref="K12:K34" si="7">L12+M12</f>
        <v>0</v>
      </c>
      <c r="L12" s="159">
        <f t="shared" si="5"/>
        <v>0</v>
      </c>
      <c r="M12" s="159">
        <f t="shared" si="5"/>
        <v>0</v>
      </c>
      <c r="N12" s="159">
        <f t="shared" ref="N12:N34" si="8">O12+P12</f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f t="shared" ref="W12:W34" si="9">X12+Y12</f>
        <v>0</v>
      </c>
      <c r="X12" s="159">
        <f t="shared" si="6"/>
        <v>0</v>
      </c>
      <c r="Y12" s="159">
        <f t="shared" si="6"/>
        <v>0</v>
      </c>
      <c r="Z12" s="159">
        <f t="shared" ref="Z12:Z34" si="10">AA12+AB12</f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</row>
    <row r="13" spans="1:34" s="43" customFormat="1" ht="16.5" customHeight="1">
      <c r="A13" s="173" t="s">
        <v>443</v>
      </c>
      <c r="B13" s="505">
        <v>0</v>
      </c>
      <c r="C13" s="505">
        <v>0</v>
      </c>
      <c r="D13" s="505">
        <v>0</v>
      </c>
      <c r="E13" s="505">
        <v>0</v>
      </c>
      <c r="F13" s="184" t="str">
        <f t="shared" si="2"/>
        <v>-</v>
      </c>
      <c r="G13" s="159">
        <v>0</v>
      </c>
      <c r="H13" s="152">
        <f t="shared" si="3"/>
        <v>0</v>
      </c>
      <c r="I13" s="152">
        <f t="shared" si="4"/>
        <v>0</v>
      </c>
      <c r="J13" s="152">
        <f t="shared" si="4"/>
        <v>0</v>
      </c>
      <c r="K13" s="159">
        <f t="shared" si="7"/>
        <v>0</v>
      </c>
      <c r="L13" s="159">
        <f t="shared" si="5"/>
        <v>0</v>
      </c>
      <c r="M13" s="159">
        <f t="shared" si="5"/>
        <v>0</v>
      </c>
      <c r="N13" s="159">
        <f t="shared" si="8"/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f t="shared" si="9"/>
        <v>0</v>
      </c>
      <c r="X13" s="159">
        <f t="shared" si="6"/>
        <v>0</v>
      </c>
      <c r="Y13" s="159">
        <f t="shared" si="6"/>
        <v>0</v>
      </c>
      <c r="Z13" s="159">
        <f t="shared" si="10"/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</row>
    <row r="14" spans="1:34" s="43" customFormat="1" ht="16.5" customHeight="1">
      <c r="A14" s="173" t="s">
        <v>444</v>
      </c>
      <c r="B14" s="505">
        <v>0</v>
      </c>
      <c r="C14" s="505">
        <v>0</v>
      </c>
      <c r="D14" s="505">
        <v>0</v>
      </c>
      <c r="E14" s="505">
        <v>0</v>
      </c>
      <c r="F14" s="184" t="str">
        <f t="shared" si="2"/>
        <v>-</v>
      </c>
      <c r="G14" s="159">
        <v>0</v>
      </c>
      <c r="H14" s="152">
        <f t="shared" si="3"/>
        <v>0</v>
      </c>
      <c r="I14" s="152">
        <f t="shared" si="4"/>
        <v>0</v>
      </c>
      <c r="J14" s="152">
        <f t="shared" si="4"/>
        <v>0</v>
      </c>
      <c r="K14" s="159">
        <f t="shared" si="7"/>
        <v>0</v>
      </c>
      <c r="L14" s="159">
        <f t="shared" si="5"/>
        <v>0</v>
      </c>
      <c r="M14" s="159">
        <f t="shared" si="5"/>
        <v>0</v>
      </c>
      <c r="N14" s="159">
        <f t="shared" si="8"/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f t="shared" si="9"/>
        <v>0</v>
      </c>
      <c r="X14" s="159">
        <f t="shared" si="6"/>
        <v>0</v>
      </c>
      <c r="Y14" s="159">
        <f t="shared" si="6"/>
        <v>0</v>
      </c>
      <c r="Z14" s="159">
        <f t="shared" si="10"/>
        <v>0</v>
      </c>
      <c r="AA14" s="159">
        <v>0</v>
      </c>
      <c r="AB14" s="159">
        <v>0</v>
      </c>
      <c r="AC14" s="159">
        <v>0</v>
      </c>
      <c r="AD14" s="159">
        <v>0</v>
      </c>
      <c r="AE14" s="159">
        <v>0</v>
      </c>
      <c r="AF14" s="159">
        <v>0</v>
      </c>
      <c r="AG14" s="159">
        <v>0</v>
      </c>
      <c r="AH14" s="159">
        <v>0</v>
      </c>
    </row>
    <row r="15" spans="1:34" s="43" customFormat="1" ht="16.5" customHeight="1">
      <c r="A15" s="173" t="s">
        <v>87</v>
      </c>
      <c r="B15" s="505">
        <v>0</v>
      </c>
      <c r="C15" s="505">
        <v>0</v>
      </c>
      <c r="D15" s="505">
        <v>0</v>
      </c>
      <c r="E15" s="505">
        <v>0</v>
      </c>
      <c r="F15" s="184" t="str">
        <f t="shared" si="2"/>
        <v>-</v>
      </c>
      <c r="G15" s="159">
        <v>0</v>
      </c>
      <c r="H15" s="152">
        <f t="shared" si="3"/>
        <v>0</v>
      </c>
      <c r="I15" s="152">
        <f t="shared" si="4"/>
        <v>0</v>
      </c>
      <c r="J15" s="152">
        <f t="shared" si="4"/>
        <v>0</v>
      </c>
      <c r="K15" s="159">
        <f t="shared" si="7"/>
        <v>0</v>
      </c>
      <c r="L15" s="159">
        <f t="shared" si="5"/>
        <v>0</v>
      </c>
      <c r="M15" s="159">
        <f t="shared" si="5"/>
        <v>0</v>
      </c>
      <c r="N15" s="159">
        <f t="shared" si="8"/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f t="shared" si="9"/>
        <v>0</v>
      </c>
      <c r="X15" s="159">
        <f t="shared" si="6"/>
        <v>0</v>
      </c>
      <c r="Y15" s="159">
        <f t="shared" si="6"/>
        <v>0</v>
      </c>
      <c r="Z15" s="159">
        <f t="shared" si="10"/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</row>
    <row r="16" spans="1:34" s="43" customFormat="1" ht="16.5" customHeight="1">
      <c r="A16" s="173" t="s">
        <v>446</v>
      </c>
      <c r="B16" s="505">
        <v>0</v>
      </c>
      <c r="C16" s="505">
        <v>0</v>
      </c>
      <c r="D16" s="505">
        <v>0</v>
      </c>
      <c r="E16" s="505">
        <v>0</v>
      </c>
      <c r="F16" s="184" t="str">
        <f t="shared" si="2"/>
        <v>-</v>
      </c>
      <c r="G16" s="159">
        <v>0</v>
      </c>
      <c r="H16" s="152">
        <f t="shared" si="3"/>
        <v>0</v>
      </c>
      <c r="I16" s="152">
        <f t="shared" si="4"/>
        <v>0</v>
      </c>
      <c r="J16" s="152">
        <f t="shared" si="4"/>
        <v>0</v>
      </c>
      <c r="K16" s="159">
        <f t="shared" si="7"/>
        <v>0</v>
      </c>
      <c r="L16" s="159">
        <f t="shared" si="5"/>
        <v>0</v>
      </c>
      <c r="M16" s="159">
        <f t="shared" si="5"/>
        <v>0</v>
      </c>
      <c r="N16" s="159">
        <f t="shared" si="8"/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f t="shared" si="9"/>
        <v>0</v>
      </c>
      <c r="X16" s="159">
        <f t="shared" si="6"/>
        <v>0</v>
      </c>
      <c r="Y16" s="159">
        <f t="shared" si="6"/>
        <v>0</v>
      </c>
      <c r="Z16" s="159">
        <f t="shared" si="10"/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</row>
    <row r="17" spans="1:34" s="43" customFormat="1" ht="16.5" customHeight="1">
      <c r="A17" s="173" t="s">
        <v>447</v>
      </c>
      <c r="B17" s="505">
        <v>0</v>
      </c>
      <c r="C17" s="505">
        <v>0</v>
      </c>
      <c r="D17" s="505">
        <v>0</v>
      </c>
      <c r="E17" s="505">
        <v>0</v>
      </c>
      <c r="F17" s="184" t="str">
        <f t="shared" si="2"/>
        <v>-</v>
      </c>
      <c r="G17" s="159">
        <v>0</v>
      </c>
      <c r="H17" s="152">
        <f t="shared" si="3"/>
        <v>0</v>
      </c>
      <c r="I17" s="152">
        <f t="shared" si="4"/>
        <v>0</v>
      </c>
      <c r="J17" s="152">
        <f t="shared" si="4"/>
        <v>0</v>
      </c>
      <c r="K17" s="159">
        <f t="shared" si="7"/>
        <v>0</v>
      </c>
      <c r="L17" s="159">
        <f t="shared" si="5"/>
        <v>0</v>
      </c>
      <c r="M17" s="159">
        <f t="shared" si="5"/>
        <v>0</v>
      </c>
      <c r="N17" s="159">
        <f t="shared" si="8"/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f t="shared" si="9"/>
        <v>0</v>
      </c>
      <c r="X17" s="159">
        <f t="shared" si="6"/>
        <v>0</v>
      </c>
      <c r="Y17" s="159">
        <f t="shared" si="6"/>
        <v>0</v>
      </c>
      <c r="Z17" s="159">
        <f t="shared" si="10"/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</row>
    <row r="18" spans="1:34" s="43" customFormat="1" ht="16.5" customHeight="1">
      <c r="A18" s="173" t="s">
        <v>402</v>
      </c>
      <c r="B18" s="505">
        <v>0</v>
      </c>
      <c r="C18" s="505">
        <v>0</v>
      </c>
      <c r="D18" s="505">
        <v>0</v>
      </c>
      <c r="E18" s="505">
        <v>0</v>
      </c>
      <c r="F18" s="184" t="str">
        <f t="shared" si="2"/>
        <v>-</v>
      </c>
      <c r="G18" s="159">
        <v>0</v>
      </c>
      <c r="H18" s="152">
        <f t="shared" si="3"/>
        <v>0</v>
      </c>
      <c r="I18" s="152">
        <f t="shared" si="4"/>
        <v>0</v>
      </c>
      <c r="J18" s="152">
        <f t="shared" si="4"/>
        <v>0</v>
      </c>
      <c r="K18" s="159">
        <f t="shared" si="7"/>
        <v>0</v>
      </c>
      <c r="L18" s="159">
        <f t="shared" si="5"/>
        <v>0</v>
      </c>
      <c r="M18" s="159">
        <f t="shared" si="5"/>
        <v>0</v>
      </c>
      <c r="N18" s="159">
        <f t="shared" si="8"/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f t="shared" si="9"/>
        <v>0</v>
      </c>
      <c r="X18" s="159">
        <f t="shared" si="6"/>
        <v>0</v>
      </c>
      <c r="Y18" s="159">
        <f t="shared" si="6"/>
        <v>0</v>
      </c>
      <c r="Z18" s="159">
        <f t="shared" si="10"/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</row>
    <row r="19" spans="1:34" s="43" customFormat="1" ht="16.5" customHeight="1">
      <c r="A19" s="173" t="s">
        <v>238</v>
      </c>
      <c r="B19" s="505">
        <v>0</v>
      </c>
      <c r="C19" s="505">
        <v>0</v>
      </c>
      <c r="D19" s="505">
        <v>0</v>
      </c>
      <c r="E19" s="505">
        <v>0</v>
      </c>
      <c r="F19" s="184" t="str">
        <f t="shared" si="2"/>
        <v>-</v>
      </c>
      <c r="G19" s="159">
        <v>0</v>
      </c>
      <c r="H19" s="152">
        <f t="shared" si="3"/>
        <v>0</v>
      </c>
      <c r="I19" s="152">
        <f t="shared" si="4"/>
        <v>0</v>
      </c>
      <c r="J19" s="152">
        <f t="shared" si="4"/>
        <v>0</v>
      </c>
      <c r="K19" s="159">
        <f t="shared" si="7"/>
        <v>0</v>
      </c>
      <c r="L19" s="159">
        <f t="shared" si="5"/>
        <v>0</v>
      </c>
      <c r="M19" s="159">
        <f t="shared" si="5"/>
        <v>0</v>
      </c>
      <c r="N19" s="159">
        <f t="shared" si="8"/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f t="shared" si="9"/>
        <v>0</v>
      </c>
      <c r="X19" s="159">
        <f t="shared" si="6"/>
        <v>0</v>
      </c>
      <c r="Y19" s="159">
        <f t="shared" si="6"/>
        <v>0</v>
      </c>
      <c r="Z19" s="159">
        <f t="shared" si="10"/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</row>
    <row r="20" spans="1:34" s="43" customFormat="1" ht="16.5" customHeight="1">
      <c r="A20" s="173" t="s">
        <v>448</v>
      </c>
      <c r="B20" s="505">
        <v>0</v>
      </c>
      <c r="C20" s="505">
        <v>0</v>
      </c>
      <c r="D20" s="505">
        <v>0</v>
      </c>
      <c r="E20" s="505">
        <v>0</v>
      </c>
      <c r="F20" s="184" t="str">
        <f t="shared" si="2"/>
        <v>-</v>
      </c>
      <c r="G20" s="159">
        <v>0</v>
      </c>
      <c r="H20" s="152">
        <f t="shared" si="3"/>
        <v>0</v>
      </c>
      <c r="I20" s="152">
        <f t="shared" si="4"/>
        <v>0</v>
      </c>
      <c r="J20" s="152">
        <f t="shared" si="4"/>
        <v>0</v>
      </c>
      <c r="K20" s="159">
        <f t="shared" si="7"/>
        <v>0</v>
      </c>
      <c r="L20" s="159">
        <f t="shared" si="5"/>
        <v>0</v>
      </c>
      <c r="M20" s="159">
        <f t="shared" si="5"/>
        <v>0</v>
      </c>
      <c r="N20" s="159">
        <f t="shared" si="8"/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f t="shared" si="9"/>
        <v>0</v>
      </c>
      <c r="X20" s="159">
        <f t="shared" si="6"/>
        <v>0</v>
      </c>
      <c r="Y20" s="159">
        <f t="shared" si="6"/>
        <v>0</v>
      </c>
      <c r="Z20" s="159">
        <f t="shared" si="10"/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</row>
    <row r="21" spans="1:34" s="43" customFormat="1" ht="16.5" customHeight="1">
      <c r="A21" s="173" t="s">
        <v>48</v>
      </c>
      <c r="B21" s="505">
        <v>0</v>
      </c>
      <c r="C21" s="505">
        <v>0</v>
      </c>
      <c r="D21" s="505">
        <v>0</v>
      </c>
      <c r="E21" s="505">
        <v>0</v>
      </c>
      <c r="F21" s="184" t="str">
        <f t="shared" si="2"/>
        <v>-</v>
      </c>
      <c r="G21" s="159">
        <v>0</v>
      </c>
      <c r="H21" s="152">
        <f t="shared" si="3"/>
        <v>0</v>
      </c>
      <c r="I21" s="152">
        <f t="shared" si="4"/>
        <v>0</v>
      </c>
      <c r="J21" s="152">
        <f t="shared" si="4"/>
        <v>0</v>
      </c>
      <c r="K21" s="159">
        <f t="shared" si="7"/>
        <v>0</v>
      </c>
      <c r="L21" s="159">
        <f t="shared" si="5"/>
        <v>0</v>
      </c>
      <c r="M21" s="159">
        <f t="shared" si="5"/>
        <v>0</v>
      </c>
      <c r="N21" s="159">
        <f t="shared" si="8"/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f t="shared" si="9"/>
        <v>0</v>
      </c>
      <c r="X21" s="159">
        <f t="shared" si="6"/>
        <v>0</v>
      </c>
      <c r="Y21" s="159">
        <f t="shared" si="6"/>
        <v>0</v>
      </c>
      <c r="Z21" s="159">
        <f t="shared" si="10"/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</row>
    <row r="22" spans="1:34" s="43" customFormat="1" ht="16.5" customHeight="1">
      <c r="A22" s="173" t="s">
        <v>146</v>
      </c>
      <c r="B22" s="505">
        <v>0</v>
      </c>
      <c r="C22" s="505">
        <v>0</v>
      </c>
      <c r="D22" s="505">
        <v>0</v>
      </c>
      <c r="E22" s="505">
        <v>0</v>
      </c>
      <c r="F22" s="184" t="str">
        <f t="shared" si="2"/>
        <v>-</v>
      </c>
      <c r="G22" s="159">
        <v>0</v>
      </c>
      <c r="H22" s="152">
        <f t="shared" si="3"/>
        <v>0</v>
      </c>
      <c r="I22" s="152">
        <f t="shared" si="4"/>
        <v>0</v>
      </c>
      <c r="J22" s="152">
        <f t="shared" si="4"/>
        <v>0</v>
      </c>
      <c r="K22" s="159">
        <f t="shared" si="7"/>
        <v>0</v>
      </c>
      <c r="L22" s="159">
        <f t="shared" si="5"/>
        <v>0</v>
      </c>
      <c r="M22" s="159">
        <f t="shared" si="5"/>
        <v>0</v>
      </c>
      <c r="N22" s="159">
        <f t="shared" si="8"/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f t="shared" si="9"/>
        <v>0</v>
      </c>
      <c r="X22" s="159">
        <f t="shared" si="6"/>
        <v>0</v>
      </c>
      <c r="Y22" s="159">
        <f t="shared" si="6"/>
        <v>0</v>
      </c>
      <c r="Z22" s="159">
        <f t="shared" si="10"/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</row>
    <row r="23" spans="1:34" s="43" customFormat="1" ht="16.5" customHeight="1">
      <c r="A23" s="173" t="s">
        <v>227</v>
      </c>
      <c r="B23" s="505">
        <v>0</v>
      </c>
      <c r="C23" s="505">
        <v>0</v>
      </c>
      <c r="D23" s="505">
        <v>0</v>
      </c>
      <c r="E23" s="505">
        <v>0</v>
      </c>
      <c r="F23" s="184" t="str">
        <f t="shared" si="2"/>
        <v>-</v>
      </c>
      <c r="G23" s="159">
        <v>0</v>
      </c>
      <c r="H23" s="152">
        <f t="shared" si="3"/>
        <v>0</v>
      </c>
      <c r="I23" s="152">
        <f t="shared" si="4"/>
        <v>0</v>
      </c>
      <c r="J23" s="152">
        <f t="shared" si="4"/>
        <v>0</v>
      </c>
      <c r="K23" s="159">
        <f t="shared" si="7"/>
        <v>0</v>
      </c>
      <c r="L23" s="159">
        <f t="shared" si="5"/>
        <v>0</v>
      </c>
      <c r="M23" s="159">
        <f t="shared" si="5"/>
        <v>0</v>
      </c>
      <c r="N23" s="159">
        <f t="shared" si="8"/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f t="shared" si="9"/>
        <v>0</v>
      </c>
      <c r="X23" s="159">
        <f t="shared" si="6"/>
        <v>0</v>
      </c>
      <c r="Y23" s="159">
        <f t="shared" si="6"/>
        <v>0</v>
      </c>
      <c r="Z23" s="159">
        <f t="shared" si="10"/>
        <v>0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0</v>
      </c>
      <c r="AH23" s="159">
        <v>0</v>
      </c>
    </row>
    <row r="24" spans="1:34" s="43" customFormat="1" ht="16.5" customHeight="1">
      <c r="A24" s="173" t="s">
        <v>396</v>
      </c>
      <c r="B24" s="505">
        <v>0</v>
      </c>
      <c r="C24" s="505">
        <v>0</v>
      </c>
      <c r="D24" s="505">
        <v>0</v>
      </c>
      <c r="E24" s="505">
        <v>0</v>
      </c>
      <c r="F24" s="184" t="str">
        <f t="shared" si="2"/>
        <v>-</v>
      </c>
      <c r="G24" s="159">
        <v>0</v>
      </c>
      <c r="H24" s="152">
        <f t="shared" si="3"/>
        <v>0</v>
      </c>
      <c r="I24" s="152">
        <f t="shared" si="4"/>
        <v>0</v>
      </c>
      <c r="J24" s="152">
        <f t="shared" si="4"/>
        <v>0</v>
      </c>
      <c r="K24" s="159">
        <f t="shared" si="7"/>
        <v>0</v>
      </c>
      <c r="L24" s="159">
        <f t="shared" si="5"/>
        <v>0</v>
      </c>
      <c r="M24" s="159">
        <f t="shared" si="5"/>
        <v>0</v>
      </c>
      <c r="N24" s="159">
        <f t="shared" si="8"/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f t="shared" si="9"/>
        <v>0</v>
      </c>
      <c r="X24" s="159">
        <f t="shared" si="6"/>
        <v>0</v>
      </c>
      <c r="Y24" s="159">
        <f t="shared" si="6"/>
        <v>0</v>
      </c>
      <c r="Z24" s="159">
        <f t="shared" si="10"/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</row>
    <row r="25" spans="1:34" s="43" customFormat="1" ht="16.5" customHeight="1">
      <c r="A25" s="173" t="s">
        <v>30</v>
      </c>
      <c r="B25" s="505">
        <v>0</v>
      </c>
      <c r="C25" s="505">
        <v>0</v>
      </c>
      <c r="D25" s="505">
        <v>0</v>
      </c>
      <c r="E25" s="505">
        <v>0</v>
      </c>
      <c r="F25" s="184" t="str">
        <f t="shared" si="2"/>
        <v>-</v>
      </c>
      <c r="G25" s="159">
        <v>0</v>
      </c>
      <c r="H25" s="152">
        <f t="shared" si="3"/>
        <v>0</v>
      </c>
      <c r="I25" s="152">
        <f t="shared" si="4"/>
        <v>0</v>
      </c>
      <c r="J25" s="152">
        <f t="shared" si="4"/>
        <v>0</v>
      </c>
      <c r="K25" s="159">
        <f t="shared" si="7"/>
        <v>0</v>
      </c>
      <c r="L25" s="159">
        <f t="shared" si="5"/>
        <v>0</v>
      </c>
      <c r="M25" s="159">
        <f t="shared" si="5"/>
        <v>0</v>
      </c>
      <c r="N25" s="159">
        <f t="shared" si="8"/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f t="shared" si="9"/>
        <v>0</v>
      </c>
      <c r="X25" s="159">
        <f t="shared" si="6"/>
        <v>0</v>
      </c>
      <c r="Y25" s="159">
        <f t="shared" si="6"/>
        <v>0</v>
      </c>
      <c r="Z25" s="159">
        <f t="shared" si="10"/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</row>
    <row r="26" spans="1:34" s="43" customFormat="1" ht="16.5" customHeight="1">
      <c r="A26" s="173" t="s">
        <v>190</v>
      </c>
      <c r="B26" s="505">
        <v>0</v>
      </c>
      <c r="C26" s="505">
        <v>0</v>
      </c>
      <c r="D26" s="505">
        <v>0</v>
      </c>
      <c r="E26" s="505">
        <v>0</v>
      </c>
      <c r="F26" s="184" t="str">
        <f t="shared" si="2"/>
        <v>-</v>
      </c>
      <c r="G26" s="159">
        <v>0</v>
      </c>
      <c r="H26" s="152">
        <f t="shared" si="3"/>
        <v>0</v>
      </c>
      <c r="I26" s="152">
        <f t="shared" si="4"/>
        <v>0</v>
      </c>
      <c r="J26" s="152">
        <f t="shared" si="4"/>
        <v>0</v>
      </c>
      <c r="K26" s="159">
        <f t="shared" si="7"/>
        <v>0</v>
      </c>
      <c r="L26" s="159">
        <f t="shared" si="5"/>
        <v>0</v>
      </c>
      <c r="M26" s="159">
        <f t="shared" si="5"/>
        <v>0</v>
      </c>
      <c r="N26" s="159">
        <f t="shared" si="8"/>
        <v>0</v>
      </c>
      <c r="O26" s="159">
        <v>0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59">
        <v>0</v>
      </c>
      <c r="W26" s="159">
        <f t="shared" si="9"/>
        <v>0</v>
      </c>
      <c r="X26" s="159">
        <f t="shared" si="6"/>
        <v>0</v>
      </c>
      <c r="Y26" s="159">
        <f t="shared" si="6"/>
        <v>0</v>
      </c>
      <c r="Z26" s="159">
        <f t="shared" si="10"/>
        <v>0</v>
      </c>
      <c r="AA26" s="159">
        <v>0</v>
      </c>
      <c r="AB26" s="159">
        <v>0</v>
      </c>
      <c r="AC26" s="159">
        <v>0</v>
      </c>
      <c r="AD26" s="159">
        <v>0</v>
      </c>
      <c r="AE26" s="159">
        <v>0</v>
      </c>
      <c r="AF26" s="159">
        <v>0</v>
      </c>
      <c r="AG26" s="159">
        <v>0</v>
      </c>
      <c r="AH26" s="159">
        <v>0</v>
      </c>
    </row>
    <row r="27" spans="1:34" s="43" customFormat="1" ht="16.5" customHeight="1">
      <c r="A27" s="173" t="s">
        <v>10</v>
      </c>
      <c r="B27" s="505">
        <v>0</v>
      </c>
      <c r="C27" s="505">
        <v>0</v>
      </c>
      <c r="D27" s="505">
        <v>0</v>
      </c>
      <c r="E27" s="505">
        <v>0</v>
      </c>
      <c r="F27" s="184" t="str">
        <f t="shared" si="2"/>
        <v>-</v>
      </c>
      <c r="G27" s="159">
        <v>0</v>
      </c>
      <c r="H27" s="152">
        <f t="shared" si="3"/>
        <v>0</v>
      </c>
      <c r="I27" s="152">
        <f t="shared" si="4"/>
        <v>0</v>
      </c>
      <c r="J27" s="152">
        <f t="shared" si="4"/>
        <v>0</v>
      </c>
      <c r="K27" s="159">
        <f t="shared" si="7"/>
        <v>0</v>
      </c>
      <c r="L27" s="159">
        <f t="shared" si="5"/>
        <v>0</v>
      </c>
      <c r="M27" s="159">
        <f t="shared" si="5"/>
        <v>0</v>
      </c>
      <c r="N27" s="159">
        <f t="shared" si="8"/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f t="shared" si="9"/>
        <v>0</v>
      </c>
      <c r="X27" s="159">
        <f t="shared" si="6"/>
        <v>0</v>
      </c>
      <c r="Y27" s="159">
        <f t="shared" si="6"/>
        <v>0</v>
      </c>
      <c r="Z27" s="159">
        <f t="shared" si="10"/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</row>
    <row r="28" spans="1:34" s="43" customFormat="1" ht="16.5" customHeight="1">
      <c r="A28" s="173" t="s">
        <v>449</v>
      </c>
      <c r="B28" s="505">
        <v>0</v>
      </c>
      <c r="C28" s="505">
        <v>0</v>
      </c>
      <c r="D28" s="505">
        <v>0</v>
      </c>
      <c r="E28" s="505">
        <v>0</v>
      </c>
      <c r="F28" s="184" t="str">
        <f t="shared" si="2"/>
        <v>-</v>
      </c>
      <c r="G28" s="159">
        <v>0</v>
      </c>
      <c r="H28" s="152">
        <f t="shared" si="3"/>
        <v>0</v>
      </c>
      <c r="I28" s="152">
        <f t="shared" si="4"/>
        <v>0</v>
      </c>
      <c r="J28" s="152">
        <f t="shared" si="4"/>
        <v>0</v>
      </c>
      <c r="K28" s="159">
        <f t="shared" si="7"/>
        <v>0</v>
      </c>
      <c r="L28" s="159">
        <f t="shared" si="5"/>
        <v>0</v>
      </c>
      <c r="M28" s="159">
        <f t="shared" si="5"/>
        <v>0</v>
      </c>
      <c r="N28" s="159">
        <f t="shared" si="8"/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f t="shared" si="9"/>
        <v>0</v>
      </c>
      <c r="X28" s="159">
        <f t="shared" si="6"/>
        <v>0</v>
      </c>
      <c r="Y28" s="159">
        <f t="shared" si="6"/>
        <v>0</v>
      </c>
      <c r="Z28" s="159">
        <f t="shared" si="10"/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</row>
    <row r="29" spans="1:34" s="43" customFormat="1" ht="16.5" customHeight="1">
      <c r="A29" s="173" t="s">
        <v>450</v>
      </c>
      <c r="B29" s="505">
        <v>0</v>
      </c>
      <c r="C29" s="505">
        <v>0</v>
      </c>
      <c r="D29" s="505">
        <v>0</v>
      </c>
      <c r="E29" s="505">
        <v>0</v>
      </c>
      <c r="F29" s="184" t="str">
        <f t="shared" si="2"/>
        <v>-</v>
      </c>
      <c r="G29" s="159">
        <v>0</v>
      </c>
      <c r="H29" s="152">
        <f t="shared" si="3"/>
        <v>0</v>
      </c>
      <c r="I29" s="152">
        <f t="shared" si="4"/>
        <v>0</v>
      </c>
      <c r="J29" s="152">
        <f t="shared" si="4"/>
        <v>0</v>
      </c>
      <c r="K29" s="159">
        <f t="shared" si="7"/>
        <v>0</v>
      </c>
      <c r="L29" s="159">
        <f t="shared" si="5"/>
        <v>0</v>
      </c>
      <c r="M29" s="159">
        <f t="shared" si="5"/>
        <v>0</v>
      </c>
      <c r="N29" s="159">
        <f t="shared" si="8"/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f t="shared" si="9"/>
        <v>0</v>
      </c>
      <c r="X29" s="159">
        <f t="shared" si="6"/>
        <v>0</v>
      </c>
      <c r="Y29" s="159">
        <f t="shared" si="6"/>
        <v>0</v>
      </c>
      <c r="Z29" s="159">
        <f t="shared" si="10"/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</row>
    <row r="30" spans="1:34" s="43" customFormat="1" ht="16.5" customHeight="1">
      <c r="A30" s="173" t="s">
        <v>451</v>
      </c>
      <c r="B30" s="505">
        <v>0</v>
      </c>
      <c r="C30" s="505">
        <v>0</v>
      </c>
      <c r="D30" s="505">
        <v>0</v>
      </c>
      <c r="E30" s="505">
        <v>0</v>
      </c>
      <c r="F30" s="184" t="str">
        <f t="shared" si="2"/>
        <v>-</v>
      </c>
      <c r="G30" s="159">
        <v>0</v>
      </c>
      <c r="H30" s="152">
        <f t="shared" si="3"/>
        <v>0</v>
      </c>
      <c r="I30" s="152">
        <f t="shared" si="4"/>
        <v>0</v>
      </c>
      <c r="J30" s="152">
        <f t="shared" si="4"/>
        <v>0</v>
      </c>
      <c r="K30" s="159">
        <f t="shared" si="7"/>
        <v>0</v>
      </c>
      <c r="L30" s="159">
        <f t="shared" si="5"/>
        <v>0</v>
      </c>
      <c r="M30" s="159">
        <f t="shared" si="5"/>
        <v>0</v>
      </c>
      <c r="N30" s="159">
        <f t="shared" si="8"/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f t="shared" si="9"/>
        <v>0</v>
      </c>
      <c r="X30" s="159">
        <f t="shared" si="6"/>
        <v>0</v>
      </c>
      <c r="Y30" s="159">
        <f t="shared" si="6"/>
        <v>0</v>
      </c>
      <c r="Z30" s="159">
        <f t="shared" si="10"/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</row>
    <row r="31" spans="1:34" s="43" customFormat="1" ht="16.5" customHeight="1">
      <c r="A31" s="173" t="s">
        <v>452</v>
      </c>
      <c r="B31" s="505">
        <v>0</v>
      </c>
      <c r="C31" s="505">
        <v>0</v>
      </c>
      <c r="D31" s="505">
        <v>0</v>
      </c>
      <c r="E31" s="505">
        <v>0</v>
      </c>
      <c r="F31" s="184" t="str">
        <f t="shared" si="2"/>
        <v>-</v>
      </c>
      <c r="G31" s="159">
        <v>0</v>
      </c>
      <c r="H31" s="152">
        <f t="shared" si="3"/>
        <v>0</v>
      </c>
      <c r="I31" s="152">
        <f t="shared" si="4"/>
        <v>0</v>
      </c>
      <c r="J31" s="152">
        <f t="shared" si="4"/>
        <v>0</v>
      </c>
      <c r="K31" s="159">
        <f t="shared" si="7"/>
        <v>0</v>
      </c>
      <c r="L31" s="159">
        <f t="shared" si="5"/>
        <v>0</v>
      </c>
      <c r="M31" s="159">
        <f t="shared" si="5"/>
        <v>0</v>
      </c>
      <c r="N31" s="159">
        <f t="shared" si="8"/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f t="shared" si="9"/>
        <v>0</v>
      </c>
      <c r="X31" s="159">
        <f t="shared" si="6"/>
        <v>0</v>
      </c>
      <c r="Y31" s="159">
        <f t="shared" si="6"/>
        <v>0</v>
      </c>
      <c r="Z31" s="159">
        <f t="shared" si="10"/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</row>
    <row r="32" spans="1:34" s="43" customFormat="1" ht="16.5" customHeight="1">
      <c r="A32" s="173" t="s">
        <v>453</v>
      </c>
      <c r="B32" s="505">
        <v>0</v>
      </c>
      <c r="C32" s="505">
        <v>0</v>
      </c>
      <c r="D32" s="505">
        <v>0</v>
      </c>
      <c r="E32" s="505">
        <v>0</v>
      </c>
      <c r="F32" s="184" t="str">
        <f t="shared" si="2"/>
        <v>-</v>
      </c>
      <c r="G32" s="159">
        <v>0</v>
      </c>
      <c r="H32" s="152">
        <f t="shared" si="3"/>
        <v>0</v>
      </c>
      <c r="I32" s="152">
        <f t="shared" si="4"/>
        <v>0</v>
      </c>
      <c r="J32" s="152">
        <f t="shared" si="4"/>
        <v>0</v>
      </c>
      <c r="K32" s="159">
        <f t="shared" si="7"/>
        <v>0</v>
      </c>
      <c r="L32" s="159">
        <f t="shared" si="5"/>
        <v>0</v>
      </c>
      <c r="M32" s="159">
        <f t="shared" si="5"/>
        <v>0</v>
      </c>
      <c r="N32" s="159">
        <f t="shared" si="8"/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f t="shared" si="9"/>
        <v>0</v>
      </c>
      <c r="X32" s="159">
        <f t="shared" si="6"/>
        <v>0</v>
      </c>
      <c r="Y32" s="159">
        <f t="shared" si="6"/>
        <v>0</v>
      </c>
      <c r="Z32" s="159">
        <f t="shared" si="10"/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</row>
    <row r="33" spans="1:34" s="43" customFormat="1" ht="16.5" customHeight="1">
      <c r="A33" s="173" t="s">
        <v>346</v>
      </c>
      <c r="B33" s="505">
        <v>0</v>
      </c>
      <c r="C33" s="505">
        <v>0</v>
      </c>
      <c r="D33" s="505">
        <v>0</v>
      </c>
      <c r="E33" s="505">
        <v>0</v>
      </c>
      <c r="F33" s="184" t="str">
        <f t="shared" si="2"/>
        <v>-</v>
      </c>
      <c r="G33" s="159">
        <v>0</v>
      </c>
      <c r="H33" s="152">
        <f t="shared" si="3"/>
        <v>0</v>
      </c>
      <c r="I33" s="152">
        <f t="shared" si="4"/>
        <v>0</v>
      </c>
      <c r="J33" s="152">
        <f t="shared" si="4"/>
        <v>0</v>
      </c>
      <c r="K33" s="159">
        <f t="shared" si="7"/>
        <v>0</v>
      </c>
      <c r="L33" s="159">
        <f t="shared" si="5"/>
        <v>0</v>
      </c>
      <c r="M33" s="159">
        <f t="shared" si="5"/>
        <v>0</v>
      </c>
      <c r="N33" s="159">
        <f t="shared" si="8"/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f t="shared" si="9"/>
        <v>0</v>
      </c>
      <c r="X33" s="159">
        <f t="shared" si="6"/>
        <v>0</v>
      </c>
      <c r="Y33" s="159">
        <f t="shared" si="6"/>
        <v>0</v>
      </c>
      <c r="Z33" s="159">
        <f t="shared" si="10"/>
        <v>0</v>
      </c>
      <c r="AA33" s="159">
        <v>0</v>
      </c>
      <c r="AB33" s="159">
        <v>0</v>
      </c>
      <c r="AC33" s="159">
        <v>0</v>
      </c>
      <c r="AD33" s="159">
        <v>0</v>
      </c>
      <c r="AE33" s="159">
        <v>0</v>
      </c>
      <c r="AF33" s="159">
        <v>0</v>
      </c>
      <c r="AG33" s="159">
        <v>0</v>
      </c>
      <c r="AH33" s="159">
        <v>0</v>
      </c>
    </row>
    <row r="34" spans="1:34" s="43" customFormat="1" ht="16.5" customHeight="1">
      <c r="A34" s="173" t="s">
        <v>81</v>
      </c>
      <c r="B34" s="505">
        <v>0</v>
      </c>
      <c r="C34" s="505">
        <v>0</v>
      </c>
      <c r="D34" s="505">
        <v>0</v>
      </c>
      <c r="E34" s="505">
        <v>0</v>
      </c>
      <c r="F34" s="184" t="str">
        <f t="shared" si="2"/>
        <v>-</v>
      </c>
      <c r="G34" s="159">
        <v>0</v>
      </c>
      <c r="H34" s="152">
        <f t="shared" si="3"/>
        <v>0</v>
      </c>
      <c r="I34" s="152">
        <f t="shared" si="4"/>
        <v>0</v>
      </c>
      <c r="J34" s="152">
        <f t="shared" si="4"/>
        <v>0</v>
      </c>
      <c r="K34" s="159">
        <f t="shared" si="7"/>
        <v>0</v>
      </c>
      <c r="L34" s="159">
        <f t="shared" si="5"/>
        <v>0</v>
      </c>
      <c r="M34" s="159">
        <f t="shared" si="5"/>
        <v>0</v>
      </c>
      <c r="N34" s="159">
        <f t="shared" si="8"/>
        <v>0</v>
      </c>
      <c r="O34" s="159">
        <v>0</v>
      </c>
      <c r="P34" s="159">
        <v>0</v>
      </c>
      <c r="Q34" s="159">
        <v>0</v>
      </c>
      <c r="R34" s="159">
        <v>0</v>
      </c>
      <c r="S34" s="159">
        <v>0</v>
      </c>
      <c r="T34" s="159">
        <v>0</v>
      </c>
      <c r="U34" s="159">
        <v>0</v>
      </c>
      <c r="V34" s="159">
        <v>0</v>
      </c>
      <c r="W34" s="159">
        <f t="shared" si="9"/>
        <v>0</v>
      </c>
      <c r="X34" s="159">
        <f t="shared" si="6"/>
        <v>0</v>
      </c>
      <c r="Y34" s="159">
        <f t="shared" si="6"/>
        <v>0</v>
      </c>
      <c r="Z34" s="159">
        <f t="shared" si="10"/>
        <v>0</v>
      </c>
      <c r="AA34" s="159">
        <v>0</v>
      </c>
      <c r="AB34" s="159">
        <v>0</v>
      </c>
      <c r="AC34" s="159">
        <v>0</v>
      </c>
      <c r="AD34" s="159">
        <v>0</v>
      </c>
      <c r="AE34" s="159">
        <v>0</v>
      </c>
      <c r="AF34" s="159">
        <v>0</v>
      </c>
      <c r="AG34" s="159">
        <v>0</v>
      </c>
      <c r="AH34" s="159">
        <v>0</v>
      </c>
    </row>
    <row r="35" spans="1:34" ht="6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</row>
    <row r="36" spans="1:34" ht="11.25"/>
    <row r="37" spans="1:34" ht="11.25"/>
    <row r="38" spans="1:34" ht="11.25"/>
    <row r="39" spans="1:34" ht="11.25"/>
  </sheetData>
  <mergeCells count="11">
    <mergeCell ref="A3:A5"/>
    <mergeCell ref="D3:F4"/>
    <mergeCell ref="G3:G5"/>
    <mergeCell ref="K3:V3"/>
    <mergeCell ref="W3:AH3"/>
    <mergeCell ref="N4:P4"/>
    <mergeCell ref="Q4:S4"/>
    <mergeCell ref="T4:V4"/>
    <mergeCell ref="Z4:AB4"/>
    <mergeCell ref="AC4:AE4"/>
    <mergeCell ref="AF4:AH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7"/>
  <sheetViews>
    <sheetView showGridLines="0" view="pageBreakPreview" zoomScaleNormal="115" zoomScaleSheetLayoutView="100" workbookViewId="0"/>
  </sheetViews>
  <sheetFormatPr defaultColWidth="7" defaultRowHeight="13.35" customHeight="1"/>
  <cols>
    <col min="1" max="1" width="10.625" style="198" customWidth="1"/>
    <col min="2" max="2" width="6" style="198" bestFit="1" customWidth="1"/>
    <col min="3" max="5" width="7.125" style="198" customWidth="1"/>
    <col min="6" max="8" width="6.125" style="198" customWidth="1"/>
    <col min="9" max="23" width="5.625" style="198" customWidth="1"/>
    <col min="24" max="16384" width="7" style="198"/>
  </cols>
  <sheetData>
    <row r="1" spans="1:23" ht="18" customHeight="1">
      <c r="A1" s="44" t="s">
        <v>291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3.5" customHeight="1"/>
    <row r="3" spans="1:23" s="199" customFormat="1" ht="18" customHeight="1">
      <c r="A3" s="200"/>
      <c r="B3" s="206"/>
      <c r="C3" s="599" t="s">
        <v>273</v>
      </c>
      <c r="D3" s="600"/>
      <c r="E3" s="601"/>
      <c r="F3" s="588" t="s">
        <v>459</v>
      </c>
      <c r="G3" s="589"/>
      <c r="H3" s="589"/>
      <c r="I3" s="579"/>
      <c r="J3" s="579"/>
      <c r="K3" s="579"/>
      <c r="L3" s="589"/>
      <c r="M3" s="589"/>
      <c r="N3" s="589"/>
      <c r="O3" s="589"/>
      <c r="P3" s="589"/>
      <c r="Q3" s="589"/>
      <c r="R3" s="589"/>
      <c r="S3" s="589"/>
      <c r="T3" s="602"/>
      <c r="U3" s="578" t="s">
        <v>107</v>
      </c>
      <c r="V3" s="579"/>
      <c r="W3" s="579"/>
    </row>
    <row r="4" spans="1:23" s="199" customFormat="1" ht="18" customHeight="1">
      <c r="A4" s="199" t="s">
        <v>44</v>
      </c>
      <c r="B4" s="180" t="s">
        <v>82</v>
      </c>
      <c r="C4" s="594" t="s">
        <v>339</v>
      </c>
      <c r="D4" s="596" t="s">
        <v>70</v>
      </c>
      <c r="E4" s="597" t="s">
        <v>387</v>
      </c>
      <c r="F4" s="212"/>
      <c r="G4" s="47" t="s">
        <v>5</v>
      </c>
      <c r="H4" s="74"/>
      <c r="I4" s="603" t="s">
        <v>108</v>
      </c>
      <c r="J4" s="604"/>
      <c r="K4" s="605"/>
      <c r="L4" s="606" t="s">
        <v>109</v>
      </c>
      <c r="M4" s="607"/>
      <c r="N4" s="608"/>
      <c r="O4" s="609" t="s">
        <v>110</v>
      </c>
      <c r="P4" s="607"/>
      <c r="Q4" s="608"/>
      <c r="R4" s="609" t="s">
        <v>111</v>
      </c>
      <c r="S4" s="607"/>
      <c r="T4" s="608"/>
      <c r="U4" s="590"/>
      <c r="V4" s="593"/>
      <c r="W4" s="593"/>
    </row>
    <row r="5" spans="1:23" s="199" customFormat="1" ht="21" customHeight="1">
      <c r="B5" s="207"/>
      <c r="C5" s="595"/>
      <c r="D5" s="595"/>
      <c r="E5" s="598"/>
      <c r="F5" s="186" t="s">
        <v>5</v>
      </c>
      <c r="G5" s="186" t="s">
        <v>38</v>
      </c>
      <c r="H5" s="186" t="s">
        <v>50</v>
      </c>
      <c r="I5" s="180" t="s">
        <v>339</v>
      </c>
      <c r="J5" s="180" t="s">
        <v>38</v>
      </c>
      <c r="K5" s="180" t="s">
        <v>50</v>
      </c>
      <c r="L5" s="186" t="s">
        <v>339</v>
      </c>
      <c r="M5" s="186" t="s">
        <v>38</v>
      </c>
      <c r="N5" s="186" t="s">
        <v>50</v>
      </c>
      <c r="O5" s="186" t="s">
        <v>339</v>
      </c>
      <c r="P5" s="186" t="s">
        <v>38</v>
      </c>
      <c r="Q5" s="186" t="s">
        <v>50</v>
      </c>
      <c r="R5" s="186" t="s">
        <v>339</v>
      </c>
      <c r="S5" s="186" t="s">
        <v>38</v>
      </c>
      <c r="T5" s="186" t="s">
        <v>50</v>
      </c>
      <c r="U5" s="194" t="s">
        <v>5</v>
      </c>
      <c r="V5" s="194" t="s">
        <v>38</v>
      </c>
      <c r="W5" s="194" t="s">
        <v>50</v>
      </c>
    </row>
    <row r="6" spans="1:23" s="199" customFormat="1" ht="6" customHeight="1">
      <c r="A6" s="201"/>
      <c r="B6" s="208"/>
      <c r="C6" s="208"/>
      <c r="D6" s="208"/>
      <c r="E6" s="208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</row>
    <row r="7" spans="1:23" s="199" customFormat="1" ht="17.25" customHeight="1">
      <c r="A7" s="147" t="s">
        <v>84</v>
      </c>
      <c r="B7" s="209">
        <f>SUM(B10:B33)</f>
        <v>37</v>
      </c>
      <c r="C7" s="209">
        <f>SUM(C10:C33)</f>
        <v>1545</v>
      </c>
      <c r="D7" s="209">
        <f>SUM(D10:D33)</f>
        <v>696</v>
      </c>
      <c r="E7" s="211">
        <f>IFERROR(ROUND(D7/C7*100,2),"-")</f>
        <v>45.05</v>
      </c>
      <c r="F7" s="209">
        <f t="shared" ref="F7:W7" si="0">SUM(F10:F33)</f>
        <v>16354</v>
      </c>
      <c r="G7" s="209">
        <f t="shared" si="0"/>
        <v>8261</v>
      </c>
      <c r="H7" s="209">
        <f t="shared" si="0"/>
        <v>8093</v>
      </c>
      <c r="I7" s="209">
        <f t="shared" si="0"/>
        <v>5504</v>
      </c>
      <c r="J7" s="209">
        <f t="shared" si="0"/>
        <v>2795</v>
      </c>
      <c r="K7" s="209">
        <f t="shared" si="0"/>
        <v>2709</v>
      </c>
      <c r="L7" s="209">
        <f t="shared" si="0"/>
        <v>5220</v>
      </c>
      <c r="M7" s="209">
        <f t="shared" si="0"/>
        <v>2614</v>
      </c>
      <c r="N7" s="209">
        <f t="shared" si="0"/>
        <v>2606</v>
      </c>
      <c r="O7" s="209">
        <f t="shared" si="0"/>
        <v>5577</v>
      </c>
      <c r="P7" s="209">
        <f t="shared" si="0"/>
        <v>2817</v>
      </c>
      <c r="Q7" s="209">
        <f t="shared" si="0"/>
        <v>2760</v>
      </c>
      <c r="R7" s="209">
        <f t="shared" si="0"/>
        <v>53</v>
      </c>
      <c r="S7" s="209">
        <f t="shared" si="0"/>
        <v>35</v>
      </c>
      <c r="T7" s="209">
        <f t="shared" si="0"/>
        <v>18</v>
      </c>
      <c r="U7" s="209">
        <f t="shared" si="0"/>
        <v>78</v>
      </c>
      <c r="V7" s="209">
        <f t="shared" si="0"/>
        <v>1</v>
      </c>
      <c r="W7" s="209">
        <f t="shared" si="0"/>
        <v>77</v>
      </c>
    </row>
    <row r="8" spans="1:23" s="199" customFormat="1" ht="17.25" customHeight="1">
      <c r="A8" s="148" t="s">
        <v>458</v>
      </c>
      <c r="B8" s="508">
        <v>3</v>
      </c>
      <c r="C8" s="508">
        <v>53</v>
      </c>
      <c r="D8" s="508">
        <v>8</v>
      </c>
      <c r="E8" s="211">
        <f>IFERROR(ROUND(D8/C8*100,2),"-")</f>
        <v>15.09</v>
      </c>
      <c r="F8" s="209">
        <f>SUM(G8:H8)</f>
        <v>698</v>
      </c>
      <c r="G8" s="209">
        <f>J8+M8+P8+S8</f>
        <v>423</v>
      </c>
      <c r="H8" s="209">
        <f>K8+N8+Q8+T8</f>
        <v>275</v>
      </c>
      <c r="I8" s="209">
        <f>SUM(J8:K8)</f>
        <v>252</v>
      </c>
      <c r="J8" s="508">
        <v>151</v>
      </c>
      <c r="K8" s="508">
        <v>101</v>
      </c>
      <c r="L8" s="209">
        <f>SUM(M8:N8)</f>
        <v>258</v>
      </c>
      <c r="M8" s="508">
        <v>155</v>
      </c>
      <c r="N8" s="508">
        <v>103</v>
      </c>
      <c r="O8" s="209">
        <f>SUM(P8:Q8)</f>
        <v>188</v>
      </c>
      <c r="P8" s="508">
        <v>117</v>
      </c>
      <c r="Q8" s="508">
        <v>71</v>
      </c>
      <c r="R8" s="209">
        <f>SUM(S8:T8)</f>
        <v>0</v>
      </c>
      <c r="S8" s="158">
        <f>V8+Y8+AB8+AE8</f>
        <v>0</v>
      </c>
      <c r="T8" s="158">
        <f>W8+Z8+AC8+AF8</f>
        <v>0</v>
      </c>
      <c r="U8" s="209">
        <f>SUM(V8:W8)</f>
        <v>0</v>
      </c>
      <c r="V8" s="158">
        <f>Y8+AB8+AE8+AH8</f>
        <v>0</v>
      </c>
      <c r="W8" s="158">
        <f>Z8+AC8+AF8+AI8</f>
        <v>0</v>
      </c>
    </row>
    <row r="9" spans="1:23" s="199" customFormat="1" ht="6" customHeight="1">
      <c r="A9" s="202"/>
      <c r="B9" s="158"/>
      <c r="C9" s="158"/>
      <c r="D9" s="158"/>
      <c r="E9" s="158"/>
      <c r="F9" s="209"/>
      <c r="G9" s="209"/>
      <c r="H9" s="209"/>
      <c r="I9" s="209"/>
      <c r="J9" s="158"/>
      <c r="K9" s="158"/>
      <c r="L9" s="209"/>
      <c r="M9" s="158"/>
      <c r="N9" s="158"/>
      <c r="O9" s="209"/>
      <c r="P9" s="158"/>
      <c r="Q9" s="158"/>
      <c r="R9" s="209"/>
      <c r="S9" s="158"/>
      <c r="T9" s="158"/>
      <c r="U9" s="209"/>
      <c r="V9" s="158"/>
      <c r="W9" s="158"/>
    </row>
    <row r="10" spans="1:23" s="199" customFormat="1" ht="17.25" customHeight="1">
      <c r="A10" s="203" t="s">
        <v>442</v>
      </c>
      <c r="B10" s="508">
        <v>13</v>
      </c>
      <c r="C10" s="508">
        <v>652</v>
      </c>
      <c r="D10" s="508">
        <v>274</v>
      </c>
      <c r="E10" s="211">
        <f t="shared" ref="E10:E33" si="1">IFERROR(ROUND(D10/C10*100,2),"-")</f>
        <v>42.02</v>
      </c>
      <c r="F10" s="209">
        <f t="shared" ref="F10:F33" si="2">G10+H10</f>
        <v>7601</v>
      </c>
      <c r="G10" s="209">
        <f t="shared" ref="G10:H27" si="3">J10+M10+P10+S10</f>
        <v>3875</v>
      </c>
      <c r="H10" s="209">
        <f t="shared" si="3"/>
        <v>3726</v>
      </c>
      <c r="I10" s="209">
        <f t="shared" ref="I10:I33" si="4">SUM(J10:K10)</f>
        <v>2588</v>
      </c>
      <c r="J10" s="508">
        <v>1350</v>
      </c>
      <c r="K10" s="508">
        <v>1238</v>
      </c>
      <c r="L10" s="209">
        <f t="shared" ref="L10:L33" si="5">SUM(M10:N10)</f>
        <v>2403</v>
      </c>
      <c r="M10" s="508">
        <v>1222</v>
      </c>
      <c r="N10" s="508">
        <v>1181</v>
      </c>
      <c r="O10" s="209">
        <f t="shared" ref="O10:O33" si="6">SUM(P10:Q10)</f>
        <v>2583</v>
      </c>
      <c r="P10" s="508">
        <v>1281</v>
      </c>
      <c r="Q10" s="508">
        <v>1302</v>
      </c>
      <c r="R10" s="209">
        <f t="shared" ref="R10:R33" si="7">SUM(S10:T10)</f>
        <v>27</v>
      </c>
      <c r="S10" s="508">
        <v>22</v>
      </c>
      <c r="T10" s="508">
        <v>5</v>
      </c>
      <c r="U10" s="209">
        <f t="shared" ref="U10:U33" si="8">SUM(V10:W10)</f>
        <v>0</v>
      </c>
      <c r="V10" s="158">
        <v>0</v>
      </c>
      <c r="W10" s="158">
        <v>0</v>
      </c>
    </row>
    <row r="11" spans="1:23" s="199" customFormat="1" ht="17.25" customHeight="1">
      <c r="A11" s="203" t="s">
        <v>203</v>
      </c>
      <c r="B11" s="508">
        <v>2</v>
      </c>
      <c r="C11" s="508">
        <v>125</v>
      </c>
      <c r="D11" s="508">
        <v>61</v>
      </c>
      <c r="E11" s="211">
        <f t="shared" si="1"/>
        <v>48.8</v>
      </c>
      <c r="F11" s="209">
        <f t="shared" si="2"/>
        <v>1436</v>
      </c>
      <c r="G11" s="209">
        <f t="shared" si="3"/>
        <v>708</v>
      </c>
      <c r="H11" s="209">
        <f t="shared" si="3"/>
        <v>728</v>
      </c>
      <c r="I11" s="209">
        <f t="shared" si="4"/>
        <v>472</v>
      </c>
      <c r="J11" s="508">
        <v>229</v>
      </c>
      <c r="K11" s="508">
        <v>243</v>
      </c>
      <c r="L11" s="209">
        <f t="shared" si="5"/>
        <v>473</v>
      </c>
      <c r="M11" s="508">
        <v>235</v>
      </c>
      <c r="N11" s="508">
        <v>238</v>
      </c>
      <c r="O11" s="209">
        <f t="shared" si="6"/>
        <v>482</v>
      </c>
      <c r="P11" s="508">
        <v>240</v>
      </c>
      <c r="Q11" s="508">
        <v>242</v>
      </c>
      <c r="R11" s="209">
        <f t="shared" si="7"/>
        <v>9</v>
      </c>
      <c r="S11" s="508">
        <v>4</v>
      </c>
      <c r="T11" s="508">
        <v>5</v>
      </c>
      <c r="U11" s="209">
        <f t="shared" si="8"/>
        <v>0</v>
      </c>
      <c r="V11" s="158">
        <v>0</v>
      </c>
      <c r="W11" s="158">
        <v>0</v>
      </c>
    </row>
    <row r="12" spans="1:23" s="199" customFormat="1" ht="17.25" customHeight="1">
      <c r="A12" s="203" t="s">
        <v>443</v>
      </c>
      <c r="B12" s="508">
        <v>2</v>
      </c>
      <c r="C12" s="508">
        <v>83</v>
      </c>
      <c r="D12" s="508">
        <v>53</v>
      </c>
      <c r="E12" s="211">
        <f t="shared" si="1"/>
        <v>63.86</v>
      </c>
      <c r="F12" s="209">
        <f t="shared" si="2"/>
        <v>1021</v>
      </c>
      <c r="G12" s="209">
        <f t="shared" si="3"/>
        <v>485</v>
      </c>
      <c r="H12" s="209">
        <f t="shared" si="3"/>
        <v>536</v>
      </c>
      <c r="I12" s="209">
        <f t="shared" si="4"/>
        <v>346</v>
      </c>
      <c r="J12" s="508">
        <v>151</v>
      </c>
      <c r="K12" s="508">
        <v>195</v>
      </c>
      <c r="L12" s="209">
        <f t="shared" si="5"/>
        <v>348</v>
      </c>
      <c r="M12" s="508">
        <v>170</v>
      </c>
      <c r="N12" s="508">
        <v>178</v>
      </c>
      <c r="O12" s="209">
        <f t="shared" si="6"/>
        <v>327</v>
      </c>
      <c r="P12" s="508">
        <v>164</v>
      </c>
      <c r="Q12" s="508">
        <v>163</v>
      </c>
      <c r="R12" s="209">
        <f t="shared" si="7"/>
        <v>0</v>
      </c>
      <c r="S12" s="158">
        <v>0</v>
      </c>
      <c r="T12" s="158">
        <v>0</v>
      </c>
      <c r="U12" s="209">
        <f t="shared" si="8"/>
        <v>0</v>
      </c>
      <c r="V12" s="158">
        <v>0</v>
      </c>
      <c r="W12" s="158">
        <v>0</v>
      </c>
    </row>
    <row r="13" spans="1:23" s="199" customFormat="1" ht="17.25" customHeight="1">
      <c r="A13" s="203" t="s">
        <v>444</v>
      </c>
      <c r="B13" s="508">
        <v>4</v>
      </c>
      <c r="C13" s="508">
        <v>173</v>
      </c>
      <c r="D13" s="508">
        <v>77</v>
      </c>
      <c r="E13" s="211">
        <f t="shared" si="1"/>
        <v>44.51</v>
      </c>
      <c r="F13" s="209">
        <f t="shared" si="2"/>
        <v>1775</v>
      </c>
      <c r="G13" s="209">
        <f t="shared" si="3"/>
        <v>855</v>
      </c>
      <c r="H13" s="209">
        <f t="shared" si="3"/>
        <v>920</v>
      </c>
      <c r="I13" s="209">
        <f t="shared" si="4"/>
        <v>601</v>
      </c>
      <c r="J13" s="508">
        <v>297</v>
      </c>
      <c r="K13" s="508">
        <v>304</v>
      </c>
      <c r="L13" s="209">
        <f t="shared" si="5"/>
        <v>574</v>
      </c>
      <c r="M13" s="508">
        <v>253</v>
      </c>
      <c r="N13" s="508">
        <v>321</v>
      </c>
      <c r="O13" s="209">
        <f t="shared" si="6"/>
        <v>595</v>
      </c>
      <c r="P13" s="508">
        <v>301</v>
      </c>
      <c r="Q13" s="508">
        <v>294</v>
      </c>
      <c r="R13" s="209">
        <f t="shared" si="7"/>
        <v>5</v>
      </c>
      <c r="S13" s="508">
        <v>4</v>
      </c>
      <c r="T13" s="508">
        <v>1</v>
      </c>
      <c r="U13" s="209">
        <f t="shared" si="8"/>
        <v>78</v>
      </c>
      <c r="V13" s="508">
        <v>1</v>
      </c>
      <c r="W13" s="508">
        <v>77</v>
      </c>
    </row>
    <row r="14" spans="1:23" s="199" customFormat="1" ht="17.25" customHeight="1">
      <c r="A14" s="203" t="s">
        <v>87</v>
      </c>
      <c r="B14" s="508">
        <v>2</v>
      </c>
      <c r="C14" s="508">
        <v>73</v>
      </c>
      <c r="D14" s="508">
        <v>36</v>
      </c>
      <c r="E14" s="211">
        <f t="shared" si="1"/>
        <v>49.32</v>
      </c>
      <c r="F14" s="209">
        <f t="shared" si="2"/>
        <v>664</v>
      </c>
      <c r="G14" s="209">
        <f t="shared" si="3"/>
        <v>310</v>
      </c>
      <c r="H14" s="209">
        <f t="shared" si="3"/>
        <v>354</v>
      </c>
      <c r="I14" s="209">
        <f t="shared" si="4"/>
        <v>217</v>
      </c>
      <c r="J14" s="508">
        <v>96</v>
      </c>
      <c r="K14" s="508">
        <v>121</v>
      </c>
      <c r="L14" s="209">
        <f t="shared" si="5"/>
        <v>217</v>
      </c>
      <c r="M14" s="508">
        <v>103</v>
      </c>
      <c r="N14" s="508">
        <v>114</v>
      </c>
      <c r="O14" s="209">
        <f t="shared" si="6"/>
        <v>230</v>
      </c>
      <c r="P14" s="508">
        <v>111</v>
      </c>
      <c r="Q14" s="508">
        <v>119</v>
      </c>
      <c r="R14" s="209">
        <f t="shared" si="7"/>
        <v>0</v>
      </c>
      <c r="S14" s="158">
        <v>0</v>
      </c>
      <c r="T14" s="158">
        <v>0</v>
      </c>
      <c r="U14" s="209">
        <f t="shared" si="8"/>
        <v>0</v>
      </c>
      <c r="V14" s="158">
        <v>0</v>
      </c>
      <c r="W14" s="158">
        <v>0</v>
      </c>
    </row>
    <row r="15" spans="1:23" s="199" customFormat="1" ht="17.25" customHeight="1">
      <c r="A15" s="203" t="s">
        <v>446</v>
      </c>
      <c r="B15" s="508">
        <v>2</v>
      </c>
      <c r="C15" s="508">
        <v>60</v>
      </c>
      <c r="D15" s="508">
        <v>27</v>
      </c>
      <c r="E15" s="211">
        <f t="shared" si="1"/>
        <v>45</v>
      </c>
      <c r="F15" s="209">
        <f t="shared" si="2"/>
        <v>650</v>
      </c>
      <c r="G15" s="209">
        <f t="shared" si="3"/>
        <v>298</v>
      </c>
      <c r="H15" s="209">
        <f t="shared" si="3"/>
        <v>352</v>
      </c>
      <c r="I15" s="209">
        <f t="shared" si="4"/>
        <v>220</v>
      </c>
      <c r="J15" s="508">
        <v>110</v>
      </c>
      <c r="K15" s="508">
        <v>110</v>
      </c>
      <c r="L15" s="209">
        <f t="shared" si="5"/>
        <v>197</v>
      </c>
      <c r="M15" s="508">
        <v>92</v>
      </c>
      <c r="N15" s="508">
        <v>105</v>
      </c>
      <c r="O15" s="209">
        <f t="shared" si="6"/>
        <v>233</v>
      </c>
      <c r="P15" s="508">
        <v>96</v>
      </c>
      <c r="Q15" s="508">
        <v>137</v>
      </c>
      <c r="R15" s="209">
        <f t="shared" si="7"/>
        <v>0</v>
      </c>
      <c r="S15" s="158">
        <v>0</v>
      </c>
      <c r="T15" s="158">
        <v>0</v>
      </c>
      <c r="U15" s="209">
        <f t="shared" si="8"/>
        <v>0</v>
      </c>
      <c r="V15" s="158">
        <v>0</v>
      </c>
      <c r="W15" s="158">
        <v>0</v>
      </c>
    </row>
    <row r="16" spans="1:23" s="199" customFormat="1" ht="17.25" customHeight="1">
      <c r="A16" s="203" t="s">
        <v>447</v>
      </c>
      <c r="B16" s="508">
        <v>2</v>
      </c>
      <c r="C16" s="508">
        <v>65</v>
      </c>
      <c r="D16" s="508">
        <v>33</v>
      </c>
      <c r="E16" s="211">
        <f t="shared" si="1"/>
        <v>50.77</v>
      </c>
      <c r="F16" s="209">
        <f t="shared" si="2"/>
        <v>639</v>
      </c>
      <c r="G16" s="209">
        <f t="shared" si="3"/>
        <v>325</v>
      </c>
      <c r="H16" s="209">
        <f t="shared" si="3"/>
        <v>314</v>
      </c>
      <c r="I16" s="209">
        <f t="shared" si="4"/>
        <v>215</v>
      </c>
      <c r="J16" s="508">
        <v>105</v>
      </c>
      <c r="K16" s="508">
        <v>110</v>
      </c>
      <c r="L16" s="209">
        <f t="shared" si="5"/>
        <v>194</v>
      </c>
      <c r="M16" s="508">
        <v>97</v>
      </c>
      <c r="N16" s="508">
        <v>97</v>
      </c>
      <c r="O16" s="209">
        <f t="shared" si="6"/>
        <v>230</v>
      </c>
      <c r="P16" s="508">
        <v>123</v>
      </c>
      <c r="Q16" s="508">
        <v>107</v>
      </c>
      <c r="R16" s="209">
        <f t="shared" si="7"/>
        <v>0</v>
      </c>
      <c r="S16" s="158">
        <v>0</v>
      </c>
      <c r="T16" s="158">
        <v>0</v>
      </c>
      <c r="U16" s="209">
        <f t="shared" si="8"/>
        <v>0</v>
      </c>
      <c r="V16" s="158">
        <v>0</v>
      </c>
      <c r="W16" s="158">
        <v>0</v>
      </c>
    </row>
    <row r="17" spans="1:23" s="199" customFormat="1" ht="17.25" customHeight="1">
      <c r="A17" s="203" t="s">
        <v>402</v>
      </c>
      <c r="B17" s="508">
        <v>3</v>
      </c>
      <c r="C17" s="508">
        <v>84</v>
      </c>
      <c r="D17" s="508">
        <v>38</v>
      </c>
      <c r="E17" s="211">
        <f t="shared" si="1"/>
        <v>45.24</v>
      </c>
      <c r="F17" s="209">
        <f t="shared" si="2"/>
        <v>723</v>
      </c>
      <c r="G17" s="209">
        <f t="shared" si="3"/>
        <v>348</v>
      </c>
      <c r="H17" s="209">
        <f t="shared" si="3"/>
        <v>375</v>
      </c>
      <c r="I17" s="209">
        <f t="shared" si="4"/>
        <v>231</v>
      </c>
      <c r="J17" s="508">
        <v>105</v>
      </c>
      <c r="K17" s="508">
        <v>126</v>
      </c>
      <c r="L17" s="209">
        <f t="shared" si="5"/>
        <v>240</v>
      </c>
      <c r="M17" s="508">
        <v>111</v>
      </c>
      <c r="N17" s="508">
        <v>129</v>
      </c>
      <c r="O17" s="209">
        <f t="shared" si="6"/>
        <v>247</v>
      </c>
      <c r="P17" s="508">
        <v>131</v>
      </c>
      <c r="Q17" s="508">
        <v>116</v>
      </c>
      <c r="R17" s="209">
        <f t="shared" si="7"/>
        <v>5</v>
      </c>
      <c r="S17" s="508">
        <v>1</v>
      </c>
      <c r="T17" s="508">
        <v>4</v>
      </c>
      <c r="U17" s="209">
        <f t="shared" si="8"/>
        <v>0</v>
      </c>
      <c r="V17" s="158">
        <v>0</v>
      </c>
      <c r="W17" s="158">
        <v>0</v>
      </c>
    </row>
    <row r="18" spans="1:23" s="199" customFormat="1" ht="17.25" customHeight="1">
      <c r="A18" s="203" t="s">
        <v>238</v>
      </c>
      <c r="B18" s="508">
        <v>1</v>
      </c>
      <c r="C18" s="508">
        <v>15</v>
      </c>
      <c r="D18" s="508">
        <v>6</v>
      </c>
      <c r="E18" s="211">
        <f t="shared" si="1"/>
        <v>40</v>
      </c>
      <c r="F18" s="209">
        <f t="shared" si="2"/>
        <v>83</v>
      </c>
      <c r="G18" s="209">
        <f t="shared" si="3"/>
        <v>54</v>
      </c>
      <c r="H18" s="209">
        <f t="shared" si="3"/>
        <v>29</v>
      </c>
      <c r="I18" s="209">
        <f t="shared" si="4"/>
        <v>31</v>
      </c>
      <c r="J18" s="508">
        <v>21</v>
      </c>
      <c r="K18" s="508">
        <v>10</v>
      </c>
      <c r="L18" s="209">
        <f t="shared" si="5"/>
        <v>19</v>
      </c>
      <c r="M18" s="508">
        <v>12</v>
      </c>
      <c r="N18" s="508">
        <v>7</v>
      </c>
      <c r="O18" s="209">
        <f t="shared" si="6"/>
        <v>33</v>
      </c>
      <c r="P18" s="508">
        <v>21</v>
      </c>
      <c r="Q18" s="508">
        <v>12</v>
      </c>
      <c r="R18" s="209">
        <f t="shared" si="7"/>
        <v>0</v>
      </c>
      <c r="S18" s="158">
        <v>0</v>
      </c>
      <c r="T18" s="158">
        <v>0</v>
      </c>
      <c r="U18" s="209">
        <f t="shared" si="8"/>
        <v>0</v>
      </c>
      <c r="V18" s="158">
        <v>0</v>
      </c>
      <c r="W18" s="158">
        <v>0</v>
      </c>
    </row>
    <row r="19" spans="1:23" s="199" customFormat="1" ht="17.25" customHeight="1">
      <c r="A19" s="203" t="s">
        <v>448</v>
      </c>
      <c r="B19" s="158">
        <v>0</v>
      </c>
      <c r="C19" s="158">
        <v>0</v>
      </c>
      <c r="D19" s="158">
        <v>0</v>
      </c>
      <c r="E19" s="211" t="str">
        <f t="shared" si="1"/>
        <v>-</v>
      </c>
      <c r="F19" s="209">
        <f t="shared" si="2"/>
        <v>0</v>
      </c>
      <c r="G19" s="209">
        <f t="shared" si="3"/>
        <v>0</v>
      </c>
      <c r="H19" s="209">
        <f t="shared" si="3"/>
        <v>0</v>
      </c>
      <c r="I19" s="209">
        <f t="shared" si="4"/>
        <v>0</v>
      </c>
      <c r="J19" s="158">
        <v>0</v>
      </c>
      <c r="K19" s="158">
        <v>0</v>
      </c>
      <c r="L19" s="209">
        <f t="shared" si="5"/>
        <v>0</v>
      </c>
      <c r="M19" s="158">
        <v>0</v>
      </c>
      <c r="N19" s="158">
        <v>0</v>
      </c>
      <c r="O19" s="209">
        <f t="shared" si="6"/>
        <v>0</v>
      </c>
      <c r="P19" s="158">
        <v>0</v>
      </c>
      <c r="Q19" s="158">
        <v>0</v>
      </c>
      <c r="R19" s="209">
        <f t="shared" si="7"/>
        <v>0</v>
      </c>
      <c r="S19" s="158">
        <v>0</v>
      </c>
      <c r="T19" s="158">
        <v>0</v>
      </c>
      <c r="U19" s="209">
        <f t="shared" si="8"/>
        <v>0</v>
      </c>
      <c r="V19" s="158">
        <v>0</v>
      </c>
      <c r="W19" s="158">
        <v>0</v>
      </c>
    </row>
    <row r="20" spans="1:23" s="199" customFormat="1" ht="17.25" customHeight="1">
      <c r="A20" s="203" t="s">
        <v>48</v>
      </c>
      <c r="B20" s="158">
        <v>0</v>
      </c>
      <c r="C20" s="158">
        <v>0</v>
      </c>
      <c r="D20" s="158">
        <v>0</v>
      </c>
      <c r="E20" s="211" t="str">
        <f t="shared" si="1"/>
        <v>-</v>
      </c>
      <c r="F20" s="209">
        <f t="shared" si="2"/>
        <v>0</v>
      </c>
      <c r="G20" s="209">
        <f t="shared" si="3"/>
        <v>0</v>
      </c>
      <c r="H20" s="209">
        <f t="shared" si="3"/>
        <v>0</v>
      </c>
      <c r="I20" s="209">
        <f t="shared" si="4"/>
        <v>0</v>
      </c>
      <c r="J20" s="158">
        <v>0</v>
      </c>
      <c r="K20" s="158">
        <v>0</v>
      </c>
      <c r="L20" s="209">
        <f t="shared" si="5"/>
        <v>0</v>
      </c>
      <c r="M20" s="158">
        <v>0</v>
      </c>
      <c r="N20" s="158">
        <v>0</v>
      </c>
      <c r="O20" s="209">
        <f t="shared" si="6"/>
        <v>0</v>
      </c>
      <c r="P20" s="158">
        <v>0</v>
      </c>
      <c r="Q20" s="158">
        <v>0</v>
      </c>
      <c r="R20" s="209">
        <f t="shared" si="7"/>
        <v>0</v>
      </c>
      <c r="S20" s="158">
        <v>0</v>
      </c>
      <c r="T20" s="158">
        <v>0</v>
      </c>
      <c r="U20" s="209">
        <f t="shared" si="8"/>
        <v>0</v>
      </c>
      <c r="V20" s="158">
        <v>0</v>
      </c>
      <c r="W20" s="158">
        <v>0</v>
      </c>
    </row>
    <row r="21" spans="1:23" s="199" customFormat="1" ht="17.25" customHeight="1">
      <c r="A21" s="203" t="s">
        <v>146</v>
      </c>
      <c r="B21" s="508">
        <v>1</v>
      </c>
      <c r="C21" s="508">
        <v>44</v>
      </c>
      <c r="D21" s="508">
        <v>24</v>
      </c>
      <c r="E21" s="211">
        <f t="shared" si="1"/>
        <v>54.55</v>
      </c>
      <c r="F21" s="209">
        <f t="shared" si="2"/>
        <v>335</v>
      </c>
      <c r="G21" s="209">
        <f t="shared" si="3"/>
        <v>101</v>
      </c>
      <c r="H21" s="209">
        <f t="shared" si="3"/>
        <v>234</v>
      </c>
      <c r="I21" s="209">
        <f t="shared" si="4"/>
        <v>106</v>
      </c>
      <c r="J21" s="508">
        <v>31</v>
      </c>
      <c r="K21" s="508">
        <v>75</v>
      </c>
      <c r="L21" s="209">
        <f t="shared" si="5"/>
        <v>92</v>
      </c>
      <c r="M21" s="508">
        <v>22</v>
      </c>
      <c r="N21" s="508">
        <v>70</v>
      </c>
      <c r="O21" s="209">
        <f t="shared" si="6"/>
        <v>130</v>
      </c>
      <c r="P21" s="508">
        <v>44</v>
      </c>
      <c r="Q21" s="508">
        <v>86</v>
      </c>
      <c r="R21" s="209">
        <f t="shared" si="7"/>
        <v>7</v>
      </c>
      <c r="S21" s="508">
        <v>4</v>
      </c>
      <c r="T21" s="508">
        <v>3</v>
      </c>
      <c r="U21" s="209">
        <f t="shared" si="8"/>
        <v>0</v>
      </c>
      <c r="V21" s="158">
        <v>0</v>
      </c>
      <c r="W21" s="158">
        <v>0</v>
      </c>
    </row>
    <row r="22" spans="1:23" s="199" customFormat="1" ht="17.25" customHeight="1">
      <c r="A22" s="203" t="s">
        <v>227</v>
      </c>
      <c r="B22" s="508">
        <v>1</v>
      </c>
      <c r="C22" s="508">
        <v>13</v>
      </c>
      <c r="D22" s="508">
        <v>6</v>
      </c>
      <c r="E22" s="211">
        <f t="shared" si="1"/>
        <v>46.15</v>
      </c>
      <c r="F22" s="209">
        <f t="shared" si="2"/>
        <v>86</v>
      </c>
      <c r="G22" s="209">
        <f t="shared" si="3"/>
        <v>55</v>
      </c>
      <c r="H22" s="209">
        <f t="shared" si="3"/>
        <v>31</v>
      </c>
      <c r="I22" s="209">
        <f t="shared" si="4"/>
        <v>30</v>
      </c>
      <c r="J22" s="508">
        <v>18</v>
      </c>
      <c r="K22" s="508">
        <v>12</v>
      </c>
      <c r="L22" s="209">
        <f t="shared" si="5"/>
        <v>30</v>
      </c>
      <c r="M22" s="508">
        <v>18</v>
      </c>
      <c r="N22" s="508">
        <v>12</v>
      </c>
      <c r="O22" s="209">
        <f t="shared" si="6"/>
        <v>26</v>
      </c>
      <c r="P22" s="508">
        <v>19</v>
      </c>
      <c r="Q22" s="508">
        <v>7</v>
      </c>
      <c r="R22" s="209">
        <f t="shared" si="7"/>
        <v>0</v>
      </c>
      <c r="S22" s="158">
        <v>0</v>
      </c>
      <c r="T22" s="158">
        <v>0</v>
      </c>
      <c r="U22" s="209">
        <f t="shared" si="8"/>
        <v>0</v>
      </c>
      <c r="V22" s="158">
        <v>0</v>
      </c>
      <c r="W22" s="158">
        <v>0</v>
      </c>
    </row>
    <row r="23" spans="1:23" s="199" customFormat="1" ht="17.25" customHeight="1">
      <c r="A23" s="203" t="s">
        <v>396</v>
      </c>
      <c r="B23" s="508">
        <v>1</v>
      </c>
      <c r="C23" s="508">
        <v>24</v>
      </c>
      <c r="D23" s="508">
        <v>12</v>
      </c>
      <c r="E23" s="211">
        <f t="shared" si="1"/>
        <v>50</v>
      </c>
      <c r="F23" s="209">
        <f t="shared" si="2"/>
        <v>176</v>
      </c>
      <c r="G23" s="209">
        <f t="shared" si="3"/>
        <v>101</v>
      </c>
      <c r="H23" s="209">
        <f t="shared" si="3"/>
        <v>75</v>
      </c>
      <c r="I23" s="209">
        <f t="shared" si="4"/>
        <v>64</v>
      </c>
      <c r="J23" s="508">
        <v>33</v>
      </c>
      <c r="K23" s="508">
        <v>31</v>
      </c>
      <c r="L23" s="209">
        <f t="shared" si="5"/>
        <v>54</v>
      </c>
      <c r="M23" s="508">
        <v>30</v>
      </c>
      <c r="N23" s="508">
        <v>24</v>
      </c>
      <c r="O23" s="209">
        <f t="shared" si="6"/>
        <v>58</v>
      </c>
      <c r="P23" s="508">
        <v>38</v>
      </c>
      <c r="Q23" s="508">
        <v>20</v>
      </c>
      <c r="R23" s="209">
        <f t="shared" si="7"/>
        <v>0</v>
      </c>
      <c r="S23" s="158">
        <v>0</v>
      </c>
      <c r="T23" s="158">
        <v>0</v>
      </c>
      <c r="U23" s="209">
        <f t="shared" si="8"/>
        <v>0</v>
      </c>
      <c r="V23" s="158">
        <v>0</v>
      </c>
      <c r="W23" s="158">
        <v>0</v>
      </c>
    </row>
    <row r="24" spans="1:23" s="199" customFormat="1" ht="17.25" customHeight="1">
      <c r="A24" s="203" t="s">
        <v>30</v>
      </c>
      <c r="B24" s="158">
        <v>0</v>
      </c>
      <c r="C24" s="158">
        <v>0</v>
      </c>
      <c r="D24" s="158">
        <v>0</v>
      </c>
      <c r="E24" s="211" t="str">
        <f t="shared" si="1"/>
        <v>-</v>
      </c>
      <c r="F24" s="209">
        <f t="shared" si="2"/>
        <v>0</v>
      </c>
      <c r="G24" s="209">
        <f t="shared" si="3"/>
        <v>0</v>
      </c>
      <c r="H24" s="209">
        <f t="shared" si="3"/>
        <v>0</v>
      </c>
      <c r="I24" s="209">
        <f t="shared" si="4"/>
        <v>0</v>
      </c>
      <c r="J24" s="158">
        <v>0</v>
      </c>
      <c r="K24" s="158">
        <v>0</v>
      </c>
      <c r="L24" s="209">
        <f t="shared" si="5"/>
        <v>0</v>
      </c>
      <c r="M24" s="158">
        <v>0</v>
      </c>
      <c r="N24" s="158">
        <v>0</v>
      </c>
      <c r="O24" s="209">
        <f t="shared" si="6"/>
        <v>0</v>
      </c>
      <c r="P24" s="158">
        <v>0</v>
      </c>
      <c r="Q24" s="158">
        <v>0</v>
      </c>
      <c r="R24" s="209">
        <f t="shared" si="7"/>
        <v>0</v>
      </c>
      <c r="S24" s="158">
        <v>0</v>
      </c>
      <c r="T24" s="158">
        <v>0</v>
      </c>
      <c r="U24" s="209">
        <f t="shared" si="8"/>
        <v>0</v>
      </c>
      <c r="V24" s="158">
        <v>0</v>
      </c>
      <c r="W24" s="158">
        <v>0</v>
      </c>
    </row>
    <row r="25" spans="1:23" s="199" customFormat="1" ht="17.25" customHeight="1">
      <c r="A25" s="203" t="s">
        <v>190</v>
      </c>
      <c r="B25" s="158">
        <v>0</v>
      </c>
      <c r="C25" s="158">
        <v>0</v>
      </c>
      <c r="D25" s="158">
        <v>0</v>
      </c>
      <c r="E25" s="211" t="str">
        <f t="shared" si="1"/>
        <v>-</v>
      </c>
      <c r="F25" s="209">
        <f t="shared" si="2"/>
        <v>0</v>
      </c>
      <c r="G25" s="209">
        <f t="shared" si="3"/>
        <v>0</v>
      </c>
      <c r="H25" s="209">
        <f t="shared" si="3"/>
        <v>0</v>
      </c>
      <c r="I25" s="209">
        <f t="shared" si="4"/>
        <v>0</v>
      </c>
      <c r="J25" s="158">
        <v>0</v>
      </c>
      <c r="K25" s="158">
        <v>0</v>
      </c>
      <c r="L25" s="209">
        <f t="shared" si="5"/>
        <v>0</v>
      </c>
      <c r="M25" s="158">
        <v>0</v>
      </c>
      <c r="N25" s="158">
        <v>0</v>
      </c>
      <c r="O25" s="209">
        <f t="shared" si="6"/>
        <v>0</v>
      </c>
      <c r="P25" s="158">
        <v>0</v>
      </c>
      <c r="Q25" s="158">
        <v>0</v>
      </c>
      <c r="R25" s="209">
        <f t="shared" si="7"/>
        <v>0</v>
      </c>
      <c r="S25" s="158">
        <v>0</v>
      </c>
      <c r="T25" s="158">
        <v>0</v>
      </c>
      <c r="U25" s="209">
        <f t="shared" si="8"/>
        <v>0</v>
      </c>
      <c r="V25" s="158">
        <v>0</v>
      </c>
      <c r="W25" s="158">
        <v>0</v>
      </c>
    </row>
    <row r="26" spans="1:23" s="199" customFormat="1" ht="17.25" customHeight="1">
      <c r="A26" s="203" t="s">
        <v>10</v>
      </c>
      <c r="B26" s="508">
        <v>1</v>
      </c>
      <c r="C26" s="508">
        <v>38</v>
      </c>
      <c r="D26" s="508">
        <v>17</v>
      </c>
      <c r="E26" s="211">
        <f t="shared" si="1"/>
        <v>44.74</v>
      </c>
      <c r="F26" s="209">
        <f t="shared" si="2"/>
        <v>302</v>
      </c>
      <c r="G26" s="209">
        <f t="shared" si="3"/>
        <v>180</v>
      </c>
      <c r="H26" s="209">
        <f t="shared" si="3"/>
        <v>122</v>
      </c>
      <c r="I26" s="209">
        <f t="shared" si="4"/>
        <v>110</v>
      </c>
      <c r="J26" s="508">
        <v>67</v>
      </c>
      <c r="K26" s="508">
        <v>43</v>
      </c>
      <c r="L26" s="209">
        <f t="shared" si="5"/>
        <v>95</v>
      </c>
      <c r="M26" s="508">
        <v>59</v>
      </c>
      <c r="N26" s="508">
        <v>36</v>
      </c>
      <c r="O26" s="209">
        <f t="shared" si="6"/>
        <v>97</v>
      </c>
      <c r="P26" s="508">
        <v>54</v>
      </c>
      <c r="Q26" s="508">
        <v>43</v>
      </c>
      <c r="R26" s="209">
        <f t="shared" si="7"/>
        <v>0</v>
      </c>
      <c r="S26" s="158">
        <v>0</v>
      </c>
      <c r="T26" s="158">
        <v>0</v>
      </c>
      <c r="U26" s="209">
        <f t="shared" si="8"/>
        <v>0</v>
      </c>
      <c r="V26" s="158">
        <v>0</v>
      </c>
      <c r="W26" s="158">
        <v>0</v>
      </c>
    </row>
    <row r="27" spans="1:23" s="199" customFormat="1" ht="17.25" customHeight="1">
      <c r="A27" s="203" t="s">
        <v>449</v>
      </c>
      <c r="B27" s="158">
        <v>0</v>
      </c>
      <c r="C27" s="158">
        <v>0</v>
      </c>
      <c r="D27" s="158">
        <v>0</v>
      </c>
      <c r="E27" s="211" t="str">
        <f t="shared" si="1"/>
        <v>-</v>
      </c>
      <c r="F27" s="209">
        <f t="shared" si="2"/>
        <v>0</v>
      </c>
      <c r="G27" s="209">
        <f t="shared" si="3"/>
        <v>0</v>
      </c>
      <c r="H27" s="209">
        <f t="shared" si="3"/>
        <v>0</v>
      </c>
      <c r="I27" s="209">
        <f t="shared" si="4"/>
        <v>0</v>
      </c>
      <c r="J27" s="158">
        <v>0</v>
      </c>
      <c r="K27" s="158">
        <v>0</v>
      </c>
      <c r="L27" s="209">
        <f t="shared" si="5"/>
        <v>0</v>
      </c>
      <c r="M27" s="158">
        <v>0</v>
      </c>
      <c r="N27" s="158">
        <v>0</v>
      </c>
      <c r="O27" s="209">
        <f t="shared" si="6"/>
        <v>0</v>
      </c>
      <c r="P27" s="158">
        <v>0</v>
      </c>
      <c r="Q27" s="158">
        <v>0</v>
      </c>
      <c r="R27" s="209">
        <f t="shared" si="7"/>
        <v>0</v>
      </c>
      <c r="S27" s="158">
        <v>0</v>
      </c>
      <c r="T27" s="158">
        <v>0</v>
      </c>
      <c r="U27" s="209">
        <f t="shared" si="8"/>
        <v>0</v>
      </c>
      <c r="V27" s="158">
        <v>0</v>
      </c>
      <c r="W27" s="158">
        <v>0</v>
      </c>
    </row>
    <row r="28" spans="1:23" s="199" customFormat="1" ht="17.25" customHeight="1">
      <c r="A28" s="203" t="s">
        <v>450</v>
      </c>
      <c r="B28" s="158">
        <v>0</v>
      </c>
      <c r="C28" s="158">
        <v>0</v>
      </c>
      <c r="D28" s="158">
        <v>0</v>
      </c>
      <c r="E28" s="211" t="str">
        <f t="shared" si="1"/>
        <v>-</v>
      </c>
      <c r="F28" s="209">
        <f t="shared" si="2"/>
        <v>0</v>
      </c>
      <c r="G28" s="209">
        <v>0</v>
      </c>
      <c r="H28" s="209">
        <f t="shared" ref="H28:H33" si="9">K28+N28+Q28+T28</f>
        <v>0</v>
      </c>
      <c r="I28" s="209">
        <f t="shared" si="4"/>
        <v>0</v>
      </c>
      <c r="J28" s="158">
        <v>0</v>
      </c>
      <c r="K28" s="158">
        <v>0</v>
      </c>
      <c r="L28" s="209">
        <f t="shared" si="5"/>
        <v>0</v>
      </c>
      <c r="M28" s="158">
        <v>0</v>
      </c>
      <c r="N28" s="158">
        <v>0</v>
      </c>
      <c r="O28" s="209">
        <f t="shared" si="6"/>
        <v>0</v>
      </c>
      <c r="P28" s="158">
        <v>0</v>
      </c>
      <c r="Q28" s="158">
        <v>0</v>
      </c>
      <c r="R28" s="209">
        <f t="shared" si="7"/>
        <v>0</v>
      </c>
      <c r="S28" s="158">
        <v>0</v>
      </c>
      <c r="T28" s="158">
        <v>0</v>
      </c>
      <c r="U28" s="209">
        <f t="shared" si="8"/>
        <v>0</v>
      </c>
      <c r="V28" s="158">
        <v>0</v>
      </c>
      <c r="W28" s="158">
        <v>0</v>
      </c>
    </row>
    <row r="29" spans="1:23" s="199" customFormat="1" ht="17.25" customHeight="1">
      <c r="A29" s="203" t="s">
        <v>451</v>
      </c>
      <c r="B29" s="158">
        <v>0</v>
      </c>
      <c r="C29" s="158">
        <v>0</v>
      </c>
      <c r="D29" s="158">
        <v>0</v>
      </c>
      <c r="E29" s="211" t="str">
        <f t="shared" si="1"/>
        <v>-</v>
      </c>
      <c r="F29" s="209">
        <f t="shared" si="2"/>
        <v>0</v>
      </c>
      <c r="G29" s="209">
        <f>J29+M29+P29+S29</f>
        <v>0</v>
      </c>
      <c r="H29" s="209">
        <f t="shared" si="9"/>
        <v>0</v>
      </c>
      <c r="I29" s="209">
        <f t="shared" si="4"/>
        <v>0</v>
      </c>
      <c r="J29" s="158">
        <v>0</v>
      </c>
      <c r="K29" s="158">
        <v>0</v>
      </c>
      <c r="L29" s="209">
        <f t="shared" si="5"/>
        <v>0</v>
      </c>
      <c r="M29" s="158">
        <v>0</v>
      </c>
      <c r="N29" s="158">
        <v>0</v>
      </c>
      <c r="O29" s="209">
        <f t="shared" si="6"/>
        <v>0</v>
      </c>
      <c r="P29" s="158">
        <v>0</v>
      </c>
      <c r="Q29" s="158">
        <v>0</v>
      </c>
      <c r="R29" s="209">
        <f t="shared" si="7"/>
        <v>0</v>
      </c>
      <c r="S29" s="158">
        <v>0</v>
      </c>
      <c r="T29" s="158">
        <v>0</v>
      </c>
      <c r="U29" s="209">
        <f t="shared" si="8"/>
        <v>0</v>
      </c>
      <c r="V29" s="158">
        <v>0</v>
      </c>
      <c r="W29" s="158">
        <v>0</v>
      </c>
    </row>
    <row r="30" spans="1:23" s="199" customFormat="1" ht="17.25" customHeight="1">
      <c r="A30" s="203" t="s">
        <v>452</v>
      </c>
      <c r="B30" s="508">
        <v>1</v>
      </c>
      <c r="C30" s="508">
        <v>39</v>
      </c>
      <c r="D30" s="508">
        <v>19</v>
      </c>
      <c r="E30" s="211">
        <f t="shared" si="1"/>
        <v>48.72</v>
      </c>
      <c r="F30" s="209">
        <f t="shared" si="2"/>
        <v>404</v>
      </c>
      <c r="G30" s="209">
        <f>J30+M30+P30+S30</f>
        <v>223</v>
      </c>
      <c r="H30" s="209">
        <f t="shared" si="9"/>
        <v>181</v>
      </c>
      <c r="I30" s="209">
        <f t="shared" si="4"/>
        <v>126</v>
      </c>
      <c r="J30" s="508">
        <v>63</v>
      </c>
      <c r="K30" s="508">
        <v>63</v>
      </c>
      <c r="L30" s="209">
        <f t="shared" si="5"/>
        <v>131</v>
      </c>
      <c r="M30" s="508">
        <v>75</v>
      </c>
      <c r="N30" s="508">
        <v>56</v>
      </c>
      <c r="O30" s="209">
        <f t="shared" si="6"/>
        <v>147</v>
      </c>
      <c r="P30" s="508">
        <v>85</v>
      </c>
      <c r="Q30" s="508">
        <v>62</v>
      </c>
      <c r="R30" s="209">
        <f t="shared" si="7"/>
        <v>0</v>
      </c>
      <c r="S30" s="158">
        <v>0</v>
      </c>
      <c r="T30" s="158">
        <v>0</v>
      </c>
      <c r="U30" s="209">
        <f t="shared" si="8"/>
        <v>0</v>
      </c>
      <c r="V30" s="158">
        <v>0</v>
      </c>
      <c r="W30" s="158">
        <v>0</v>
      </c>
    </row>
    <row r="31" spans="1:23" s="199" customFormat="1" ht="17.25" customHeight="1">
      <c r="A31" s="203" t="s">
        <v>453</v>
      </c>
      <c r="B31" s="158">
        <v>0</v>
      </c>
      <c r="C31" s="158">
        <v>0</v>
      </c>
      <c r="D31" s="158">
        <v>0</v>
      </c>
      <c r="E31" s="211" t="str">
        <f t="shared" si="1"/>
        <v>-</v>
      </c>
      <c r="F31" s="209">
        <f t="shared" si="2"/>
        <v>0</v>
      </c>
      <c r="G31" s="209">
        <f>J31+M31+P31+S31</f>
        <v>0</v>
      </c>
      <c r="H31" s="209">
        <f t="shared" si="9"/>
        <v>0</v>
      </c>
      <c r="I31" s="209">
        <f t="shared" si="4"/>
        <v>0</v>
      </c>
      <c r="J31" s="158">
        <v>0</v>
      </c>
      <c r="K31" s="158">
        <v>0</v>
      </c>
      <c r="L31" s="209">
        <f t="shared" si="5"/>
        <v>0</v>
      </c>
      <c r="M31" s="158">
        <v>0</v>
      </c>
      <c r="N31" s="158">
        <v>0</v>
      </c>
      <c r="O31" s="209">
        <f t="shared" si="6"/>
        <v>0</v>
      </c>
      <c r="P31" s="158">
        <v>0</v>
      </c>
      <c r="Q31" s="158">
        <v>0</v>
      </c>
      <c r="R31" s="209">
        <f t="shared" si="7"/>
        <v>0</v>
      </c>
      <c r="S31" s="158">
        <v>0</v>
      </c>
      <c r="T31" s="158">
        <v>0</v>
      </c>
      <c r="U31" s="209">
        <f t="shared" si="8"/>
        <v>0</v>
      </c>
      <c r="V31" s="158">
        <v>0</v>
      </c>
      <c r="W31" s="158">
        <v>0</v>
      </c>
    </row>
    <row r="32" spans="1:23" s="199" customFormat="1" ht="17.25" customHeight="1">
      <c r="A32" s="203" t="s">
        <v>346</v>
      </c>
      <c r="B32" s="508">
        <v>1</v>
      </c>
      <c r="C32" s="508">
        <v>57</v>
      </c>
      <c r="D32" s="508">
        <v>13</v>
      </c>
      <c r="E32" s="211">
        <f t="shared" si="1"/>
        <v>22.81</v>
      </c>
      <c r="F32" s="209">
        <f t="shared" si="2"/>
        <v>459</v>
      </c>
      <c r="G32" s="209">
        <f>J32+M32+P32+S32</f>
        <v>343</v>
      </c>
      <c r="H32" s="209">
        <f t="shared" si="9"/>
        <v>116</v>
      </c>
      <c r="I32" s="209">
        <f t="shared" si="4"/>
        <v>147</v>
      </c>
      <c r="J32" s="508">
        <v>119</v>
      </c>
      <c r="K32" s="508">
        <v>28</v>
      </c>
      <c r="L32" s="209">
        <f t="shared" si="5"/>
        <v>153</v>
      </c>
      <c r="M32" s="508">
        <v>115</v>
      </c>
      <c r="N32" s="508">
        <v>38</v>
      </c>
      <c r="O32" s="209">
        <f t="shared" si="6"/>
        <v>159</v>
      </c>
      <c r="P32" s="508">
        <v>109</v>
      </c>
      <c r="Q32" s="508">
        <v>50</v>
      </c>
      <c r="R32" s="209">
        <f t="shared" si="7"/>
        <v>0</v>
      </c>
      <c r="S32" s="158">
        <v>0</v>
      </c>
      <c r="T32" s="158">
        <v>0</v>
      </c>
      <c r="U32" s="209">
        <f t="shared" si="8"/>
        <v>0</v>
      </c>
      <c r="V32" s="158">
        <v>0</v>
      </c>
      <c r="W32" s="158">
        <v>0</v>
      </c>
    </row>
    <row r="33" spans="1:23" s="199" customFormat="1" ht="17.25" customHeight="1">
      <c r="A33" s="203" t="s">
        <v>81</v>
      </c>
      <c r="B33" s="158">
        <v>0</v>
      </c>
      <c r="C33" s="158">
        <v>0</v>
      </c>
      <c r="D33" s="158">
        <v>0</v>
      </c>
      <c r="E33" s="211" t="str">
        <f t="shared" si="1"/>
        <v>-</v>
      </c>
      <c r="F33" s="209">
        <f t="shared" si="2"/>
        <v>0</v>
      </c>
      <c r="G33" s="209">
        <f>J33+M33+P33+S33</f>
        <v>0</v>
      </c>
      <c r="H33" s="209">
        <f t="shared" si="9"/>
        <v>0</v>
      </c>
      <c r="I33" s="209">
        <f t="shared" si="4"/>
        <v>0</v>
      </c>
      <c r="J33" s="158">
        <v>0</v>
      </c>
      <c r="K33" s="158">
        <v>0</v>
      </c>
      <c r="L33" s="209">
        <f t="shared" si="5"/>
        <v>0</v>
      </c>
      <c r="M33" s="158">
        <v>0</v>
      </c>
      <c r="N33" s="158">
        <v>0</v>
      </c>
      <c r="O33" s="209">
        <f t="shared" si="6"/>
        <v>0</v>
      </c>
      <c r="P33" s="158">
        <v>0</v>
      </c>
      <c r="Q33" s="158">
        <v>0</v>
      </c>
      <c r="R33" s="209">
        <f t="shared" si="7"/>
        <v>0</v>
      </c>
      <c r="S33" s="158">
        <v>0</v>
      </c>
      <c r="T33" s="158">
        <v>0</v>
      </c>
      <c r="U33" s="209">
        <f t="shared" si="8"/>
        <v>0</v>
      </c>
      <c r="V33" s="158">
        <v>0</v>
      </c>
      <c r="W33" s="158">
        <v>0</v>
      </c>
    </row>
    <row r="34" spans="1:23" ht="6" customHeight="1">
      <c r="A34" s="204"/>
      <c r="B34" s="210"/>
      <c r="C34" s="210"/>
      <c r="D34" s="210"/>
      <c r="E34" s="210"/>
      <c r="F34" s="214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4"/>
      <c r="V34" s="210"/>
      <c r="W34" s="210"/>
    </row>
    <row r="35" spans="1:23" ht="13.5" customHeight="1">
      <c r="A35" s="205"/>
    </row>
    <row r="36" spans="1:23" ht="11.25"/>
    <row r="37" spans="1:23" ht="11.25"/>
  </sheetData>
  <mergeCells count="10">
    <mergeCell ref="U3:W4"/>
    <mergeCell ref="C4:C5"/>
    <mergeCell ref="D4:D5"/>
    <mergeCell ref="E4:E5"/>
    <mergeCell ref="C3:E3"/>
    <mergeCell ref="F3:T3"/>
    <mergeCell ref="I4:K4"/>
    <mergeCell ref="L4:N4"/>
    <mergeCell ref="O4:Q4"/>
    <mergeCell ref="R4:T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4"/>
  <sheetViews>
    <sheetView showGridLines="0" view="pageBreakPreview" zoomScaleSheetLayoutView="100" workbookViewId="0"/>
  </sheetViews>
  <sheetFormatPr defaultColWidth="10" defaultRowHeight="13.15" customHeight="1"/>
  <cols>
    <col min="1" max="1" width="11.125" style="42" customWidth="1"/>
    <col min="2" max="16" width="6.875" style="42" customWidth="1"/>
    <col min="17" max="22" width="4.625" style="42" customWidth="1"/>
    <col min="23" max="16384" width="10" style="42"/>
  </cols>
  <sheetData>
    <row r="1" spans="1:22" s="215" customFormat="1" ht="18" customHeight="1">
      <c r="A1" s="44" t="s">
        <v>413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3.5" customHeight="1"/>
    <row r="3" spans="1:22" s="43" customFormat="1" ht="22.5" customHeight="1">
      <c r="A3" s="174"/>
      <c r="B3" s="179"/>
      <c r="C3" s="174" t="s">
        <v>5</v>
      </c>
      <c r="D3" s="174"/>
      <c r="E3" s="588" t="s">
        <v>94</v>
      </c>
      <c r="F3" s="589"/>
      <c r="G3" s="589"/>
      <c r="H3" s="579"/>
      <c r="I3" s="579"/>
      <c r="J3" s="579"/>
      <c r="K3" s="589"/>
      <c r="L3" s="589"/>
      <c r="M3" s="589"/>
      <c r="N3" s="589"/>
      <c r="O3" s="589"/>
      <c r="P3" s="602"/>
      <c r="Q3" s="588" t="s">
        <v>112</v>
      </c>
      <c r="R3" s="589"/>
      <c r="S3" s="602"/>
      <c r="T3" s="588" t="s">
        <v>113</v>
      </c>
      <c r="U3" s="589"/>
      <c r="V3" s="589"/>
    </row>
    <row r="4" spans="1:22" s="43" customFormat="1" ht="16.5" customHeight="1">
      <c r="A4" s="43" t="s">
        <v>44</v>
      </c>
      <c r="B4" s="611" t="s">
        <v>5</v>
      </c>
      <c r="C4" s="611" t="s">
        <v>38</v>
      </c>
      <c r="D4" s="611" t="s">
        <v>50</v>
      </c>
      <c r="E4" s="186"/>
      <c r="F4" s="47" t="s">
        <v>5</v>
      </c>
      <c r="G4" s="47"/>
      <c r="H4" s="603" t="s">
        <v>108</v>
      </c>
      <c r="I4" s="604"/>
      <c r="J4" s="605"/>
      <c r="K4" s="606" t="s">
        <v>109</v>
      </c>
      <c r="L4" s="607"/>
      <c r="M4" s="608"/>
      <c r="N4" s="609" t="s">
        <v>110</v>
      </c>
      <c r="O4" s="607"/>
      <c r="P4" s="608"/>
      <c r="Q4" s="610" t="s">
        <v>5</v>
      </c>
      <c r="R4" s="610" t="s">
        <v>38</v>
      </c>
      <c r="S4" s="610" t="s">
        <v>50</v>
      </c>
      <c r="T4" s="610" t="s">
        <v>5</v>
      </c>
      <c r="U4" s="610" t="s">
        <v>38</v>
      </c>
      <c r="V4" s="611" t="s">
        <v>50</v>
      </c>
    </row>
    <row r="5" spans="1:22" s="43" customFormat="1" ht="16.5" customHeight="1">
      <c r="B5" s="590"/>
      <c r="C5" s="590"/>
      <c r="D5" s="590"/>
      <c r="E5" s="186" t="s">
        <v>5</v>
      </c>
      <c r="F5" s="186" t="s">
        <v>38</v>
      </c>
      <c r="G5" s="186" t="s">
        <v>50</v>
      </c>
      <c r="H5" s="180" t="s">
        <v>369</v>
      </c>
      <c r="I5" s="180" t="s">
        <v>38</v>
      </c>
      <c r="J5" s="180" t="s">
        <v>50</v>
      </c>
      <c r="K5" s="186" t="s">
        <v>369</v>
      </c>
      <c r="L5" s="186" t="s">
        <v>38</v>
      </c>
      <c r="M5" s="186" t="s">
        <v>50</v>
      </c>
      <c r="N5" s="186" t="s">
        <v>369</v>
      </c>
      <c r="O5" s="186" t="s">
        <v>38</v>
      </c>
      <c r="P5" s="186" t="s">
        <v>50</v>
      </c>
      <c r="Q5" s="598"/>
      <c r="R5" s="598"/>
      <c r="S5" s="598"/>
      <c r="T5" s="598"/>
      <c r="U5" s="598"/>
      <c r="V5" s="590"/>
    </row>
    <row r="6" spans="1:22" s="43" customFormat="1" ht="6" customHeight="1">
      <c r="A6" s="47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9"/>
      <c r="U6" s="219"/>
      <c r="V6" s="219"/>
    </row>
    <row r="7" spans="1:22" s="43" customFormat="1" ht="17.25" customHeight="1">
      <c r="A7" s="147" t="s">
        <v>84</v>
      </c>
      <c r="B7" s="209">
        <f t="shared" ref="B7:S7" si="0">SUM(B10:B33)</f>
        <v>16004</v>
      </c>
      <c r="C7" s="209">
        <f t="shared" si="0"/>
        <v>8018</v>
      </c>
      <c r="D7" s="209">
        <f t="shared" si="0"/>
        <v>7986</v>
      </c>
      <c r="E7" s="209">
        <f t="shared" si="0"/>
        <v>15926</v>
      </c>
      <c r="F7" s="209">
        <f t="shared" si="0"/>
        <v>8017</v>
      </c>
      <c r="G7" s="209">
        <f t="shared" si="0"/>
        <v>7909</v>
      </c>
      <c r="H7" s="209">
        <f t="shared" si="0"/>
        <v>5348</v>
      </c>
      <c r="I7" s="209">
        <f t="shared" si="0"/>
        <v>2717</v>
      </c>
      <c r="J7" s="209">
        <f t="shared" si="0"/>
        <v>2631</v>
      </c>
      <c r="K7" s="209">
        <f t="shared" si="0"/>
        <v>5128</v>
      </c>
      <c r="L7" s="209">
        <f t="shared" si="0"/>
        <v>2557</v>
      </c>
      <c r="M7" s="209">
        <f t="shared" si="0"/>
        <v>2571</v>
      </c>
      <c r="N7" s="209">
        <f t="shared" si="0"/>
        <v>5450</v>
      </c>
      <c r="O7" s="209">
        <f t="shared" si="0"/>
        <v>2743</v>
      </c>
      <c r="P7" s="209">
        <f t="shared" si="0"/>
        <v>2707</v>
      </c>
      <c r="Q7" s="209">
        <f t="shared" si="0"/>
        <v>78</v>
      </c>
      <c r="R7" s="209">
        <f t="shared" si="0"/>
        <v>1</v>
      </c>
      <c r="S7" s="209">
        <f t="shared" si="0"/>
        <v>77</v>
      </c>
      <c r="T7" s="209">
        <v>0</v>
      </c>
      <c r="U7" s="209">
        <v>0</v>
      </c>
      <c r="V7" s="209">
        <v>0</v>
      </c>
    </row>
    <row r="8" spans="1:22" s="43" customFormat="1" ht="17.25" customHeight="1">
      <c r="A8" s="148" t="s">
        <v>458</v>
      </c>
      <c r="B8" s="209">
        <f>SUM(C8:D8)</f>
        <v>698</v>
      </c>
      <c r="C8" s="209">
        <f>F8+R8+U8</f>
        <v>423</v>
      </c>
      <c r="D8" s="209">
        <f>G8+S8+V8</f>
        <v>275</v>
      </c>
      <c r="E8" s="209">
        <f>SUM(F8:G8)</f>
        <v>698</v>
      </c>
      <c r="F8" s="209">
        <f>I8+L8+O8</f>
        <v>423</v>
      </c>
      <c r="G8" s="209">
        <f>J8+M8+P8</f>
        <v>275</v>
      </c>
      <c r="H8" s="209">
        <f>SUM(I8:J8)</f>
        <v>252</v>
      </c>
      <c r="I8" s="508">
        <v>151</v>
      </c>
      <c r="J8" s="508">
        <v>101</v>
      </c>
      <c r="K8" s="209">
        <f>SUM(L8:M8)</f>
        <v>258</v>
      </c>
      <c r="L8" s="508">
        <v>155</v>
      </c>
      <c r="M8" s="508">
        <v>103</v>
      </c>
      <c r="N8" s="209">
        <f>SUM(O8:P8)</f>
        <v>188</v>
      </c>
      <c r="O8" s="508">
        <v>117</v>
      </c>
      <c r="P8" s="508">
        <v>71</v>
      </c>
      <c r="Q8" s="209">
        <f>SUM(R8:S8)</f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</row>
    <row r="9" spans="1:22" s="43" customFormat="1" ht="6" customHeight="1">
      <c r="A9" s="202"/>
      <c r="B9" s="209"/>
      <c r="C9" s="209"/>
      <c r="D9" s="209"/>
      <c r="E9" s="158"/>
      <c r="F9" s="209"/>
      <c r="G9" s="209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spans="1:22" s="43" customFormat="1" ht="17.25" customHeight="1">
      <c r="A10" s="203" t="s">
        <v>442</v>
      </c>
      <c r="B10" s="209">
        <f t="shared" ref="B10:B33" si="1">SUM(C10:D10)</f>
        <v>7291</v>
      </c>
      <c r="C10" s="209">
        <f t="shared" ref="C10:D33" si="2">F10+R10+U10</f>
        <v>3693</v>
      </c>
      <c r="D10" s="209">
        <f t="shared" si="2"/>
        <v>3598</v>
      </c>
      <c r="E10" s="209">
        <f t="shared" ref="E10:E33" si="3">SUM(F10:G10)</f>
        <v>7291</v>
      </c>
      <c r="F10" s="209">
        <f t="shared" ref="F10:G33" si="4">I10+L10+O10</f>
        <v>3693</v>
      </c>
      <c r="G10" s="209">
        <f t="shared" si="4"/>
        <v>3598</v>
      </c>
      <c r="H10" s="209">
        <f t="shared" ref="H10:H33" si="5">SUM(I10:J10)</f>
        <v>2471</v>
      </c>
      <c r="I10" s="508">
        <v>1286</v>
      </c>
      <c r="J10" s="508">
        <v>1185</v>
      </c>
      <c r="K10" s="209">
        <f t="shared" ref="K10:K33" si="6">SUM(L10:M10)</f>
        <v>2327</v>
      </c>
      <c r="L10" s="508">
        <v>1176</v>
      </c>
      <c r="M10" s="508">
        <v>1151</v>
      </c>
      <c r="N10" s="209">
        <f t="shared" ref="N10:N33" si="7">SUM(O10:P10)</f>
        <v>2493</v>
      </c>
      <c r="O10" s="508">
        <v>1231</v>
      </c>
      <c r="P10" s="508">
        <v>1262</v>
      </c>
      <c r="Q10" s="209">
        <f t="shared" ref="Q10:Q33" si="8">SUM(R10:S10)</f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</row>
    <row r="11" spans="1:22" s="43" customFormat="1" ht="17.25" customHeight="1">
      <c r="A11" s="203" t="s">
        <v>203</v>
      </c>
      <c r="B11" s="209">
        <f t="shared" si="1"/>
        <v>1388</v>
      </c>
      <c r="C11" s="209">
        <f t="shared" si="2"/>
        <v>675</v>
      </c>
      <c r="D11" s="209">
        <f t="shared" si="2"/>
        <v>713</v>
      </c>
      <c r="E11" s="209">
        <f t="shared" si="3"/>
        <v>1388</v>
      </c>
      <c r="F11" s="209">
        <f t="shared" si="4"/>
        <v>675</v>
      </c>
      <c r="G11" s="209">
        <f t="shared" si="4"/>
        <v>713</v>
      </c>
      <c r="H11" s="209">
        <f t="shared" si="5"/>
        <v>455</v>
      </c>
      <c r="I11" s="508">
        <v>220</v>
      </c>
      <c r="J11" s="508">
        <v>235</v>
      </c>
      <c r="K11" s="209">
        <f t="shared" si="6"/>
        <v>467</v>
      </c>
      <c r="L11" s="508">
        <v>230</v>
      </c>
      <c r="M11" s="508">
        <v>237</v>
      </c>
      <c r="N11" s="209">
        <f t="shared" si="7"/>
        <v>466</v>
      </c>
      <c r="O11" s="508">
        <v>225</v>
      </c>
      <c r="P11" s="508">
        <v>241</v>
      </c>
      <c r="Q11" s="209">
        <f t="shared" si="8"/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</row>
    <row r="12" spans="1:22" s="43" customFormat="1" ht="17.25" customHeight="1">
      <c r="A12" s="203" t="s">
        <v>443</v>
      </c>
      <c r="B12" s="209">
        <f t="shared" si="1"/>
        <v>1021</v>
      </c>
      <c r="C12" s="209">
        <f t="shared" si="2"/>
        <v>485</v>
      </c>
      <c r="D12" s="209">
        <f t="shared" si="2"/>
        <v>536</v>
      </c>
      <c r="E12" s="209">
        <f t="shared" si="3"/>
        <v>1021</v>
      </c>
      <c r="F12" s="209">
        <f t="shared" si="4"/>
        <v>485</v>
      </c>
      <c r="G12" s="209">
        <f t="shared" si="4"/>
        <v>536</v>
      </c>
      <c r="H12" s="209">
        <f t="shared" si="5"/>
        <v>346</v>
      </c>
      <c r="I12" s="508">
        <v>151</v>
      </c>
      <c r="J12" s="508">
        <v>195</v>
      </c>
      <c r="K12" s="209">
        <f t="shared" si="6"/>
        <v>348</v>
      </c>
      <c r="L12" s="508">
        <v>170</v>
      </c>
      <c r="M12" s="508">
        <v>178</v>
      </c>
      <c r="N12" s="209">
        <f t="shared" si="7"/>
        <v>327</v>
      </c>
      <c r="O12" s="508">
        <v>164</v>
      </c>
      <c r="P12" s="508">
        <v>163</v>
      </c>
      <c r="Q12" s="209">
        <f t="shared" si="8"/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</row>
    <row r="13" spans="1:22" s="43" customFormat="1" ht="17.25" customHeight="1">
      <c r="A13" s="203" t="s">
        <v>444</v>
      </c>
      <c r="B13" s="209">
        <f t="shared" si="1"/>
        <v>1831</v>
      </c>
      <c r="C13" s="209">
        <f t="shared" si="2"/>
        <v>846</v>
      </c>
      <c r="D13" s="209">
        <f t="shared" si="2"/>
        <v>985</v>
      </c>
      <c r="E13" s="209">
        <f t="shared" si="3"/>
        <v>1753</v>
      </c>
      <c r="F13" s="209">
        <f t="shared" si="4"/>
        <v>845</v>
      </c>
      <c r="G13" s="209">
        <f t="shared" si="4"/>
        <v>908</v>
      </c>
      <c r="H13" s="209">
        <f t="shared" si="5"/>
        <v>592</v>
      </c>
      <c r="I13" s="508">
        <v>295</v>
      </c>
      <c r="J13" s="508">
        <v>297</v>
      </c>
      <c r="K13" s="209">
        <f t="shared" si="6"/>
        <v>572</v>
      </c>
      <c r="L13" s="508">
        <v>251</v>
      </c>
      <c r="M13" s="508">
        <v>321</v>
      </c>
      <c r="N13" s="209">
        <f t="shared" si="7"/>
        <v>589</v>
      </c>
      <c r="O13" s="508">
        <v>299</v>
      </c>
      <c r="P13" s="508">
        <v>290</v>
      </c>
      <c r="Q13" s="209">
        <f t="shared" si="8"/>
        <v>78</v>
      </c>
      <c r="R13" s="508">
        <v>1</v>
      </c>
      <c r="S13" s="508">
        <v>77</v>
      </c>
      <c r="T13" s="158">
        <v>0</v>
      </c>
      <c r="U13" s="158">
        <v>0</v>
      </c>
      <c r="V13" s="158">
        <v>0</v>
      </c>
    </row>
    <row r="14" spans="1:22" s="43" customFormat="1" ht="17.25" customHeight="1">
      <c r="A14" s="203" t="s">
        <v>87</v>
      </c>
      <c r="B14" s="209">
        <f t="shared" si="1"/>
        <v>664</v>
      </c>
      <c r="C14" s="209">
        <f t="shared" si="2"/>
        <v>310</v>
      </c>
      <c r="D14" s="209">
        <f t="shared" si="2"/>
        <v>354</v>
      </c>
      <c r="E14" s="209">
        <f t="shared" si="3"/>
        <v>664</v>
      </c>
      <c r="F14" s="209">
        <f t="shared" si="4"/>
        <v>310</v>
      </c>
      <c r="G14" s="209">
        <f t="shared" si="4"/>
        <v>354</v>
      </c>
      <c r="H14" s="209">
        <f t="shared" si="5"/>
        <v>217</v>
      </c>
      <c r="I14" s="508">
        <v>96</v>
      </c>
      <c r="J14" s="508">
        <v>121</v>
      </c>
      <c r="K14" s="209">
        <f t="shared" si="6"/>
        <v>217</v>
      </c>
      <c r="L14" s="508">
        <v>103</v>
      </c>
      <c r="M14" s="508">
        <v>114</v>
      </c>
      <c r="N14" s="209">
        <f t="shared" si="7"/>
        <v>230</v>
      </c>
      <c r="O14" s="508">
        <v>111</v>
      </c>
      <c r="P14" s="508">
        <v>119</v>
      </c>
      <c r="Q14" s="209">
        <f t="shared" si="8"/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</row>
    <row r="15" spans="1:22" s="43" customFormat="1" ht="17.25" customHeight="1">
      <c r="A15" s="203" t="s">
        <v>446</v>
      </c>
      <c r="B15" s="209">
        <f t="shared" si="1"/>
        <v>650</v>
      </c>
      <c r="C15" s="209">
        <f t="shared" si="2"/>
        <v>298</v>
      </c>
      <c r="D15" s="209">
        <f t="shared" si="2"/>
        <v>352</v>
      </c>
      <c r="E15" s="209">
        <f t="shared" si="3"/>
        <v>650</v>
      </c>
      <c r="F15" s="209">
        <f t="shared" si="4"/>
        <v>298</v>
      </c>
      <c r="G15" s="209">
        <f t="shared" si="4"/>
        <v>352</v>
      </c>
      <c r="H15" s="209">
        <f t="shared" si="5"/>
        <v>220</v>
      </c>
      <c r="I15" s="508">
        <v>110</v>
      </c>
      <c r="J15" s="508">
        <v>110</v>
      </c>
      <c r="K15" s="209">
        <f t="shared" si="6"/>
        <v>197</v>
      </c>
      <c r="L15" s="508">
        <v>92</v>
      </c>
      <c r="M15" s="508">
        <v>105</v>
      </c>
      <c r="N15" s="209">
        <f t="shared" si="7"/>
        <v>233</v>
      </c>
      <c r="O15" s="508">
        <v>96</v>
      </c>
      <c r="P15" s="508">
        <v>137</v>
      </c>
      <c r="Q15" s="209">
        <f t="shared" si="8"/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</row>
    <row r="16" spans="1:22" s="43" customFormat="1" ht="17.25" customHeight="1">
      <c r="A16" s="203" t="s">
        <v>447</v>
      </c>
      <c r="B16" s="209">
        <f t="shared" si="1"/>
        <v>639</v>
      </c>
      <c r="C16" s="209">
        <f t="shared" si="2"/>
        <v>325</v>
      </c>
      <c r="D16" s="209">
        <f t="shared" si="2"/>
        <v>314</v>
      </c>
      <c r="E16" s="209">
        <f t="shared" si="3"/>
        <v>639</v>
      </c>
      <c r="F16" s="209">
        <f t="shared" si="4"/>
        <v>325</v>
      </c>
      <c r="G16" s="209">
        <f t="shared" si="4"/>
        <v>314</v>
      </c>
      <c r="H16" s="209">
        <f t="shared" si="5"/>
        <v>215</v>
      </c>
      <c r="I16" s="508">
        <v>105</v>
      </c>
      <c r="J16" s="508">
        <v>110</v>
      </c>
      <c r="K16" s="209">
        <f t="shared" si="6"/>
        <v>194</v>
      </c>
      <c r="L16" s="508">
        <v>97</v>
      </c>
      <c r="M16" s="508">
        <v>97</v>
      </c>
      <c r="N16" s="209">
        <f t="shared" si="7"/>
        <v>230</v>
      </c>
      <c r="O16" s="508">
        <v>123</v>
      </c>
      <c r="P16" s="508">
        <v>107</v>
      </c>
      <c r="Q16" s="209">
        <f t="shared" si="8"/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</row>
    <row r="17" spans="1:22" s="43" customFormat="1" ht="17.25" customHeight="1">
      <c r="A17" s="203" t="s">
        <v>402</v>
      </c>
      <c r="B17" s="209">
        <f t="shared" si="1"/>
        <v>707</v>
      </c>
      <c r="C17" s="209">
        <f t="shared" si="2"/>
        <v>342</v>
      </c>
      <c r="D17" s="209">
        <f t="shared" si="2"/>
        <v>365</v>
      </c>
      <c r="E17" s="209">
        <f t="shared" si="3"/>
        <v>707</v>
      </c>
      <c r="F17" s="209">
        <f t="shared" si="4"/>
        <v>342</v>
      </c>
      <c r="G17" s="209">
        <f t="shared" si="4"/>
        <v>365</v>
      </c>
      <c r="H17" s="209">
        <f t="shared" si="5"/>
        <v>228</v>
      </c>
      <c r="I17" s="508">
        <v>104</v>
      </c>
      <c r="J17" s="508">
        <v>124</v>
      </c>
      <c r="K17" s="209">
        <f t="shared" si="6"/>
        <v>236</v>
      </c>
      <c r="L17" s="508">
        <v>109</v>
      </c>
      <c r="M17" s="508">
        <v>127</v>
      </c>
      <c r="N17" s="209">
        <f t="shared" si="7"/>
        <v>243</v>
      </c>
      <c r="O17" s="508">
        <v>129</v>
      </c>
      <c r="P17" s="508">
        <v>114</v>
      </c>
      <c r="Q17" s="209">
        <f t="shared" si="8"/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</row>
    <row r="18" spans="1:22" s="43" customFormat="1" ht="17.25" customHeight="1">
      <c r="A18" s="203" t="s">
        <v>238</v>
      </c>
      <c r="B18" s="209">
        <f t="shared" si="1"/>
        <v>83</v>
      </c>
      <c r="C18" s="209">
        <f t="shared" si="2"/>
        <v>54</v>
      </c>
      <c r="D18" s="209">
        <f t="shared" si="2"/>
        <v>29</v>
      </c>
      <c r="E18" s="209">
        <f t="shared" si="3"/>
        <v>83</v>
      </c>
      <c r="F18" s="209">
        <f t="shared" si="4"/>
        <v>54</v>
      </c>
      <c r="G18" s="209">
        <f t="shared" si="4"/>
        <v>29</v>
      </c>
      <c r="H18" s="209">
        <f t="shared" si="5"/>
        <v>31</v>
      </c>
      <c r="I18" s="508">
        <v>21</v>
      </c>
      <c r="J18" s="508">
        <v>10</v>
      </c>
      <c r="K18" s="209">
        <f t="shared" si="6"/>
        <v>19</v>
      </c>
      <c r="L18" s="508">
        <v>12</v>
      </c>
      <c r="M18" s="508">
        <v>7</v>
      </c>
      <c r="N18" s="209">
        <f t="shared" si="7"/>
        <v>33</v>
      </c>
      <c r="O18" s="508">
        <v>21</v>
      </c>
      <c r="P18" s="508">
        <v>12</v>
      </c>
      <c r="Q18" s="209">
        <f t="shared" si="8"/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</row>
    <row r="19" spans="1:22" s="43" customFormat="1" ht="17.25" customHeight="1">
      <c r="A19" s="203" t="s">
        <v>448</v>
      </c>
      <c r="B19" s="209">
        <f t="shared" si="1"/>
        <v>0</v>
      </c>
      <c r="C19" s="209">
        <f t="shared" si="2"/>
        <v>0</v>
      </c>
      <c r="D19" s="209">
        <f t="shared" si="2"/>
        <v>0</v>
      </c>
      <c r="E19" s="209">
        <f t="shared" si="3"/>
        <v>0</v>
      </c>
      <c r="F19" s="209">
        <f t="shared" si="4"/>
        <v>0</v>
      </c>
      <c r="G19" s="209">
        <f t="shared" si="4"/>
        <v>0</v>
      </c>
      <c r="H19" s="209">
        <f t="shared" si="5"/>
        <v>0</v>
      </c>
      <c r="I19" s="158">
        <v>0</v>
      </c>
      <c r="J19" s="158">
        <v>0</v>
      </c>
      <c r="K19" s="209">
        <f t="shared" si="6"/>
        <v>0</v>
      </c>
      <c r="L19" s="158">
        <v>0</v>
      </c>
      <c r="M19" s="158">
        <v>0</v>
      </c>
      <c r="N19" s="209">
        <f t="shared" si="7"/>
        <v>0</v>
      </c>
      <c r="O19" s="158">
        <v>0</v>
      </c>
      <c r="P19" s="158">
        <v>0</v>
      </c>
      <c r="Q19" s="209">
        <f t="shared" si="8"/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</row>
    <row r="20" spans="1:22" s="43" customFormat="1" ht="17.25" customHeight="1">
      <c r="A20" s="203" t="s">
        <v>48</v>
      </c>
      <c r="B20" s="209">
        <f t="shared" si="1"/>
        <v>0</v>
      </c>
      <c r="C20" s="209">
        <f t="shared" si="2"/>
        <v>0</v>
      </c>
      <c r="D20" s="209">
        <f t="shared" si="2"/>
        <v>0</v>
      </c>
      <c r="E20" s="209">
        <f t="shared" si="3"/>
        <v>0</v>
      </c>
      <c r="F20" s="209">
        <f t="shared" si="4"/>
        <v>0</v>
      </c>
      <c r="G20" s="209">
        <f t="shared" si="4"/>
        <v>0</v>
      </c>
      <c r="H20" s="209">
        <f t="shared" si="5"/>
        <v>0</v>
      </c>
      <c r="I20" s="158">
        <v>0</v>
      </c>
      <c r="J20" s="158">
        <v>0</v>
      </c>
      <c r="K20" s="209">
        <f t="shared" si="6"/>
        <v>0</v>
      </c>
      <c r="L20" s="158">
        <v>0</v>
      </c>
      <c r="M20" s="158">
        <v>0</v>
      </c>
      <c r="N20" s="209">
        <f t="shared" si="7"/>
        <v>0</v>
      </c>
      <c r="O20" s="158">
        <v>0</v>
      </c>
      <c r="P20" s="158">
        <v>0</v>
      </c>
      <c r="Q20" s="209">
        <f t="shared" si="8"/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</row>
    <row r="21" spans="1:22" s="43" customFormat="1" ht="17.25" customHeight="1">
      <c r="A21" s="203" t="s">
        <v>146</v>
      </c>
      <c r="B21" s="209">
        <f t="shared" si="1"/>
        <v>303</v>
      </c>
      <c r="C21" s="209">
        <f t="shared" si="2"/>
        <v>88</v>
      </c>
      <c r="D21" s="209">
        <f t="shared" si="2"/>
        <v>215</v>
      </c>
      <c r="E21" s="209">
        <f t="shared" si="3"/>
        <v>303</v>
      </c>
      <c r="F21" s="209">
        <f t="shared" si="4"/>
        <v>88</v>
      </c>
      <c r="G21" s="209">
        <f t="shared" si="4"/>
        <v>215</v>
      </c>
      <c r="H21" s="209">
        <f t="shared" si="5"/>
        <v>96</v>
      </c>
      <c r="I21" s="508">
        <v>29</v>
      </c>
      <c r="J21" s="508">
        <v>67</v>
      </c>
      <c r="K21" s="209">
        <f t="shared" si="6"/>
        <v>88</v>
      </c>
      <c r="L21" s="508">
        <v>20</v>
      </c>
      <c r="M21" s="508">
        <v>68</v>
      </c>
      <c r="N21" s="209">
        <f t="shared" si="7"/>
        <v>119</v>
      </c>
      <c r="O21" s="508">
        <v>39</v>
      </c>
      <c r="P21" s="508">
        <v>80</v>
      </c>
      <c r="Q21" s="209">
        <f t="shared" si="8"/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</row>
    <row r="22" spans="1:22" s="43" customFormat="1" ht="17.25" customHeight="1">
      <c r="A22" s="203" t="s">
        <v>227</v>
      </c>
      <c r="B22" s="209">
        <f t="shared" si="1"/>
        <v>86</v>
      </c>
      <c r="C22" s="209">
        <f t="shared" si="2"/>
        <v>55</v>
      </c>
      <c r="D22" s="209">
        <f t="shared" si="2"/>
        <v>31</v>
      </c>
      <c r="E22" s="209">
        <f t="shared" si="3"/>
        <v>86</v>
      </c>
      <c r="F22" s="209">
        <f t="shared" si="4"/>
        <v>55</v>
      </c>
      <c r="G22" s="209">
        <f t="shared" si="4"/>
        <v>31</v>
      </c>
      <c r="H22" s="209">
        <f t="shared" si="5"/>
        <v>30</v>
      </c>
      <c r="I22" s="508">
        <v>18</v>
      </c>
      <c r="J22" s="508">
        <v>12</v>
      </c>
      <c r="K22" s="209">
        <f t="shared" si="6"/>
        <v>30</v>
      </c>
      <c r="L22" s="508">
        <v>18</v>
      </c>
      <c r="M22" s="508">
        <v>12</v>
      </c>
      <c r="N22" s="209">
        <f t="shared" si="7"/>
        <v>26</v>
      </c>
      <c r="O22" s="508">
        <v>19</v>
      </c>
      <c r="P22" s="508">
        <v>7</v>
      </c>
      <c r="Q22" s="209">
        <f t="shared" si="8"/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</row>
    <row r="23" spans="1:22" s="43" customFormat="1" ht="17.25" customHeight="1">
      <c r="A23" s="203" t="s">
        <v>396</v>
      </c>
      <c r="B23" s="209">
        <f t="shared" si="1"/>
        <v>176</v>
      </c>
      <c r="C23" s="209">
        <f t="shared" si="2"/>
        <v>101</v>
      </c>
      <c r="D23" s="209">
        <f t="shared" si="2"/>
        <v>75</v>
      </c>
      <c r="E23" s="209">
        <f t="shared" si="3"/>
        <v>176</v>
      </c>
      <c r="F23" s="209">
        <f t="shared" si="4"/>
        <v>101</v>
      </c>
      <c r="G23" s="209">
        <f t="shared" si="4"/>
        <v>75</v>
      </c>
      <c r="H23" s="209">
        <f t="shared" si="5"/>
        <v>64</v>
      </c>
      <c r="I23" s="508">
        <v>33</v>
      </c>
      <c r="J23" s="508">
        <v>31</v>
      </c>
      <c r="K23" s="209">
        <f t="shared" si="6"/>
        <v>54</v>
      </c>
      <c r="L23" s="508">
        <v>30</v>
      </c>
      <c r="M23" s="508">
        <v>24</v>
      </c>
      <c r="N23" s="209">
        <f t="shared" si="7"/>
        <v>58</v>
      </c>
      <c r="O23" s="508">
        <v>38</v>
      </c>
      <c r="P23" s="508">
        <v>20</v>
      </c>
      <c r="Q23" s="209">
        <f t="shared" si="8"/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</row>
    <row r="24" spans="1:22" s="43" customFormat="1" ht="17.25" customHeight="1">
      <c r="A24" s="203" t="s">
        <v>30</v>
      </c>
      <c r="B24" s="209">
        <f t="shared" si="1"/>
        <v>0</v>
      </c>
      <c r="C24" s="209">
        <f t="shared" si="2"/>
        <v>0</v>
      </c>
      <c r="D24" s="209">
        <f t="shared" si="2"/>
        <v>0</v>
      </c>
      <c r="E24" s="209">
        <f t="shared" si="3"/>
        <v>0</v>
      </c>
      <c r="F24" s="209">
        <f t="shared" si="4"/>
        <v>0</v>
      </c>
      <c r="G24" s="209">
        <f t="shared" si="4"/>
        <v>0</v>
      </c>
      <c r="H24" s="209">
        <f t="shared" si="5"/>
        <v>0</v>
      </c>
      <c r="I24" s="158">
        <v>0</v>
      </c>
      <c r="J24" s="158">
        <v>0</v>
      </c>
      <c r="K24" s="209">
        <f t="shared" si="6"/>
        <v>0</v>
      </c>
      <c r="L24" s="158">
        <v>0</v>
      </c>
      <c r="M24" s="158">
        <v>0</v>
      </c>
      <c r="N24" s="209">
        <f t="shared" si="7"/>
        <v>0</v>
      </c>
      <c r="O24" s="158">
        <v>0</v>
      </c>
      <c r="P24" s="158">
        <v>0</v>
      </c>
      <c r="Q24" s="209">
        <f t="shared" si="8"/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</row>
    <row r="25" spans="1:22" s="43" customFormat="1" ht="17.25" customHeight="1">
      <c r="A25" s="203" t="s">
        <v>190</v>
      </c>
      <c r="B25" s="209">
        <f t="shared" si="1"/>
        <v>0</v>
      </c>
      <c r="C25" s="209">
        <f t="shared" si="2"/>
        <v>0</v>
      </c>
      <c r="D25" s="209">
        <f t="shared" si="2"/>
        <v>0</v>
      </c>
      <c r="E25" s="209">
        <f t="shared" si="3"/>
        <v>0</v>
      </c>
      <c r="F25" s="209">
        <f t="shared" si="4"/>
        <v>0</v>
      </c>
      <c r="G25" s="209">
        <f t="shared" si="4"/>
        <v>0</v>
      </c>
      <c r="H25" s="209">
        <f t="shared" si="5"/>
        <v>0</v>
      </c>
      <c r="I25" s="158">
        <v>0</v>
      </c>
      <c r="J25" s="158">
        <v>0</v>
      </c>
      <c r="K25" s="209">
        <f t="shared" si="6"/>
        <v>0</v>
      </c>
      <c r="L25" s="158">
        <v>0</v>
      </c>
      <c r="M25" s="158">
        <v>0</v>
      </c>
      <c r="N25" s="209">
        <f t="shared" si="7"/>
        <v>0</v>
      </c>
      <c r="O25" s="158">
        <v>0</v>
      </c>
      <c r="P25" s="158">
        <v>0</v>
      </c>
      <c r="Q25" s="209">
        <f t="shared" si="8"/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</row>
    <row r="26" spans="1:22" s="43" customFormat="1" ht="17.25" customHeight="1">
      <c r="A26" s="203" t="s">
        <v>10</v>
      </c>
      <c r="B26" s="209">
        <f t="shared" si="1"/>
        <v>302</v>
      </c>
      <c r="C26" s="209">
        <f t="shared" si="2"/>
        <v>180</v>
      </c>
      <c r="D26" s="209">
        <f t="shared" si="2"/>
        <v>122</v>
      </c>
      <c r="E26" s="209">
        <f t="shared" si="3"/>
        <v>302</v>
      </c>
      <c r="F26" s="209">
        <f t="shared" si="4"/>
        <v>180</v>
      </c>
      <c r="G26" s="209">
        <f t="shared" si="4"/>
        <v>122</v>
      </c>
      <c r="H26" s="209">
        <f t="shared" si="5"/>
        <v>110</v>
      </c>
      <c r="I26" s="508">
        <v>67</v>
      </c>
      <c r="J26" s="508">
        <v>43</v>
      </c>
      <c r="K26" s="209">
        <f t="shared" si="6"/>
        <v>95</v>
      </c>
      <c r="L26" s="508">
        <v>59</v>
      </c>
      <c r="M26" s="508">
        <v>36</v>
      </c>
      <c r="N26" s="209">
        <f t="shared" si="7"/>
        <v>97</v>
      </c>
      <c r="O26" s="508">
        <v>54</v>
      </c>
      <c r="P26" s="508">
        <v>43</v>
      </c>
      <c r="Q26" s="209">
        <f t="shared" si="8"/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</row>
    <row r="27" spans="1:22" s="43" customFormat="1" ht="17.25" customHeight="1">
      <c r="A27" s="203" t="s">
        <v>449</v>
      </c>
      <c r="B27" s="209">
        <f t="shared" si="1"/>
        <v>0</v>
      </c>
      <c r="C27" s="209">
        <f t="shared" si="2"/>
        <v>0</v>
      </c>
      <c r="D27" s="209">
        <f t="shared" si="2"/>
        <v>0</v>
      </c>
      <c r="E27" s="209">
        <f t="shared" si="3"/>
        <v>0</v>
      </c>
      <c r="F27" s="209">
        <f t="shared" si="4"/>
        <v>0</v>
      </c>
      <c r="G27" s="209">
        <f t="shared" si="4"/>
        <v>0</v>
      </c>
      <c r="H27" s="209">
        <f t="shared" si="5"/>
        <v>0</v>
      </c>
      <c r="I27" s="158">
        <v>0</v>
      </c>
      <c r="J27" s="158">
        <v>0</v>
      </c>
      <c r="K27" s="209">
        <f t="shared" si="6"/>
        <v>0</v>
      </c>
      <c r="L27" s="158">
        <v>0</v>
      </c>
      <c r="M27" s="158">
        <v>0</v>
      </c>
      <c r="N27" s="209">
        <f t="shared" si="7"/>
        <v>0</v>
      </c>
      <c r="O27" s="158">
        <v>0</v>
      </c>
      <c r="P27" s="158">
        <v>0</v>
      </c>
      <c r="Q27" s="209">
        <f t="shared" si="8"/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</row>
    <row r="28" spans="1:22" s="43" customFormat="1" ht="17.25" customHeight="1">
      <c r="A28" s="203" t="s">
        <v>450</v>
      </c>
      <c r="B28" s="209">
        <f t="shared" si="1"/>
        <v>0</v>
      </c>
      <c r="C28" s="209">
        <f t="shared" si="2"/>
        <v>0</v>
      </c>
      <c r="D28" s="209">
        <f t="shared" si="2"/>
        <v>0</v>
      </c>
      <c r="E28" s="209">
        <f t="shared" si="3"/>
        <v>0</v>
      </c>
      <c r="F28" s="209">
        <f t="shared" si="4"/>
        <v>0</v>
      </c>
      <c r="G28" s="209">
        <f t="shared" si="4"/>
        <v>0</v>
      </c>
      <c r="H28" s="209">
        <f t="shared" si="5"/>
        <v>0</v>
      </c>
      <c r="I28" s="158">
        <v>0</v>
      </c>
      <c r="J28" s="158">
        <v>0</v>
      </c>
      <c r="K28" s="209">
        <f t="shared" si="6"/>
        <v>0</v>
      </c>
      <c r="L28" s="158">
        <v>0</v>
      </c>
      <c r="M28" s="158">
        <v>0</v>
      </c>
      <c r="N28" s="209">
        <f t="shared" si="7"/>
        <v>0</v>
      </c>
      <c r="O28" s="158">
        <v>0</v>
      </c>
      <c r="P28" s="158">
        <v>0</v>
      </c>
      <c r="Q28" s="209">
        <f t="shared" si="8"/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</row>
    <row r="29" spans="1:22" s="43" customFormat="1" ht="17.25" customHeight="1">
      <c r="A29" s="203" t="s">
        <v>451</v>
      </c>
      <c r="B29" s="209">
        <f t="shared" si="1"/>
        <v>0</v>
      </c>
      <c r="C29" s="209">
        <f t="shared" si="2"/>
        <v>0</v>
      </c>
      <c r="D29" s="209">
        <f t="shared" si="2"/>
        <v>0</v>
      </c>
      <c r="E29" s="209">
        <f t="shared" si="3"/>
        <v>0</v>
      </c>
      <c r="F29" s="209">
        <f t="shared" si="4"/>
        <v>0</v>
      </c>
      <c r="G29" s="209">
        <f t="shared" si="4"/>
        <v>0</v>
      </c>
      <c r="H29" s="209">
        <f t="shared" si="5"/>
        <v>0</v>
      </c>
      <c r="I29" s="158">
        <v>0</v>
      </c>
      <c r="J29" s="158">
        <v>0</v>
      </c>
      <c r="K29" s="209">
        <f t="shared" si="6"/>
        <v>0</v>
      </c>
      <c r="L29" s="158">
        <v>0</v>
      </c>
      <c r="M29" s="158">
        <v>0</v>
      </c>
      <c r="N29" s="209">
        <f t="shared" si="7"/>
        <v>0</v>
      </c>
      <c r="O29" s="158">
        <v>0</v>
      </c>
      <c r="P29" s="158">
        <v>0</v>
      </c>
      <c r="Q29" s="209">
        <f t="shared" si="8"/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</row>
    <row r="30" spans="1:22" s="43" customFormat="1" ht="17.25" customHeight="1">
      <c r="A30" s="203" t="s">
        <v>452</v>
      </c>
      <c r="B30" s="209">
        <f t="shared" si="1"/>
        <v>404</v>
      </c>
      <c r="C30" s="209">
        <f t="shared" si="2"/>
        <v>223</v>
      </c>
      <c r="D30" s="209">
        <f t="shared" si="2"/>
        <v>181</v>
      </c>
      <c r="E30" s="209">
        <f t="shared" si="3"/>
        <v>404</v>
      </c>
      <c r="F30" s="209">
        <f t="shared" si="4"/>
        <v>223</v>
      </c>
      <c r="G30" s="209">
        <f t="shared" si="4"/>
        <v>181</v>
      </c>
      <c r="H30" s="209">
        <f t="shared" si="5"/>
        <v>126</v>
      </c>
      <c r="I30" s="508">
        <v>63</v>
      </c>
      <c r="J30" s="508">
        <v>63</v>
      </c>
      <c r="K30" s="209">
        <f t="shared" si="6"/>
        <v>131</v>
      </c>
      <c r="L30" s="508">
        <v>75</v>
      </c>
      <c r="M30" s="508">
        <v>56</v>
      </c>
      <c r="N30" s="209">
        <f t="shared" si="7"/>
        <v>147</v>
      </c>
      <c r="O30" s="508">
        <v>85</v>
      </c>
      <c r="P30" s="508">
        <v>62</v>
      </c>
      <c r="Q30" s="209">
        <f t="shared" si="8"/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</row>
    <row r="31" spans="1:22" s="43" customFormat="1" ht="17.25" customHeight="1">
      <c r="A31" s="203" t="s">
        <v>453</v>
      </c>
      <c r="B31" s="209">
        <f t="shared" si="1"/>
        <v>0</v>
      </c>
      <c r="C31" s="209">
        <f t="shared" si="2"/>
        <v>0</v>
      </c>
      <c r="D31" s="209">
        <f t="shared" si="2"/>
        <v>0</v>
      </c>
      <c r="E31" s="209">
        <f t="shared" si="3"/>
        <v>0</v>
      </c>
      <c r="F31" s="209">
        <f t="shared" si="4"/>
        <v>0</v>
      </c>
      <c r="G31" s="209">
        <f t="shared" si="4"/>
        <v>0</v>
      </c>
      <c r="H31" s="209">
        <f t="shared" si="5"/>
        <v>0</v>
      </c>
      <c r="I31" s="158">
        <v>0</v>
      </c>
      <c r="J31" s="158">
        <v>0</v>
      </c>
      <c r="K31" s="209">
        <f t="shared" si="6"/>
        <v>0</v>
      </c>
      <c r="L31" s="158">
        <v>0</v>
      </c>
      <c r="M31" s="158">
        <v>0</v>
      </c>
      <c r="N31" s="209">
        <f t="shared" si="7"/>
        <v>0</v>
      </c>
      <c r="O31" s="158">
        <v>0</v>
      </c>
      <c r="P31" s="158">
        <v>0</v>
      </c>
      <c r="Q31" s="209">
        <f t="shared" si="8"/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</row>
    <row r="32" spans="1:22" s="43" customFormat="1" ht="17.25" customHeight="1">
      <c r="A32" s="203" t="s">
        <v>346</v>
      </c>
      <c r="B32" s="209">
        <f t="shared" si="1"/>
        <v>459</v>
      </c>
      <c r="C32" s="209">
        <f t="shared" si="2"/>
        <v>343</v>
      </c>
      <c r="D32" s="209">
        <f t="shared" si="2"/>
        <v>116</v>
      </c>
      <c r="E32" s="209">
        <f t="shared" si="3"/>
        <v>459</v>
      </c>
      <c r="F32" s="209">
        <f t="shared" si="4"/>
        <v>343</v>
      </c>
      <c r="G32" s="209">
        <f t="shared" si="4"/>
        <v>116</v>
      </c>
      <c r="H32" s="209">
        <f t="shared" si="5"/>
        <v>147</v>
      </c>
      <c r="I32" s="508">
        <v>119</v>
      </c>
      <c r="J32" s="508">
        <v>28</v>
      </c>
      <c r="K32" s="209">
        <f t="shared" si="6"/>
        <v>153</v>
      </c>
      <c r="L32" s="508">
        <v>115</v>
      </c>
      <c r="M32" s="508">
        <v>38</v>
      </c>
      <c r="N32" s="209">
        <f t="shared" si="7"/>
        <v>159</v>
      </c>
      <c r="O32" s="508">
        <v>109</v>
      </c>
      <c r="P32" s="508">
        <v>50</v>
      </c>
      <c r="Q32" s="209">
        <f t="shared" si="8"/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</row>
    <row r="33" spans="1:22" s="43" customFormat="1" ht="17.25" customHeight="1">
      <c r="A33" s="203" t="s">
        <v>81</v>
      </c>
      <c r="B33" s="209">
        <f t="shared" si="1"/>
        <v>0</v>
      </c>
      <c r="C33" s="209">
        <f t="shared" si="2"/>
        <v>0</v>
      </c>
      <c r="D33" s="209">
        <f t="shared" si="2"/>
        <v>0</v>
      </c>
      <c r="E33" s="209">
        <f t="shared" si="3"/>
        <v>0</v>
      </c>
      <c r="F33" s="209">
        <f t="shared" si="4"/>
        <v>0</v>
      </c>
      <c r="G33" s="209">
        <f t="shared" si="4"/>
        <v>0</v>
      </c>
      <c r="H33" s="209">
        <f t="shared" si="5"/>
        <v>0</v>
      </c>
      <c r="I33" s="158">
        <v>0</v>
      </c>
      <c r="J33" s="158">
        <v>0</v>
      </c>
      <c r="K33" s="209">
        <f t="shared" si="6"/>
        <v>0</v>
      </c>
      <c r="L33" s="158">
        <v>0</v>
      </c>
      <c r="M33" s="158">
        <v>0</v>
      </c>
      <c r="N33" s="209">
        <f t="shared" si="7"/>
        <v>0</v>
      </c>
      <c r="O33" s="158">
        <v>0</v>
      </c>
      <c r="P33" s="158">
        <v>0</v>
      </c>
      <c r="Q33" s="209">
        <f t="shared" si="8"/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</row>
    <row r="34" spans="1:22" ht="6" customHeight="1">
      <c r="A34" s="89"/>
      <c r="B34" s="217"/>
      <c r="C34" s="217"/>
      <c r="D34" s="217"/>
      <c r="E34" s="217"/>
      <c r="F34" s="217"/>
      <c r="G34" s="217"/>
      <c r="H34" s="217"/>
      <c r="I34" s="218"/>
      <c r="J34" s="218"/>
      <c r="K34" s="218"/>
      <c r="L34" s="218"/>
      <c r="M34" s="218"/>
      <c r="N34" s="218"/>
      <c r="O34" s="218"/>
      <c r="P34" s="218"/>
      <c r="Q34" s="217"/>
      <c r="R34" s="218"/>
      <c r="S34" s="218"/>
      <c r="T34" s="217"/>
      <c r="U34" s="218"/>
      <c r="V34" s="218"/>
    </row>
  </sheetData>
  <mergeCells count="15">
    <mergeCell ref="B4:B5"/>
    <mergeCell ref="C4:C5"/>
    <mergeCell ref="D4:D5"/>
    <mergeCell ref="Q4:Q5"/>
    <mergeCell ref="R4:R5"/>
    <mergeCell ref="E3:P3"/>
    <mergeCell ref="Q3:S3"/>
    <mergeCell ref="T3:V3"/>
    <mergeCell ref="H4:J4"/>
    <mergeCell ref="K4:M4"/>
    <mergeCell ref="N4:P4"/>
    <mergeCell ref="S4:S5"/>
    <mergeCell ref="T4:T5"/>
    <mergeCell ref="U4:U5"/>
    <mergeCell ref="V4:V5"/>
  </mergeCells>
  <phoneticPr fontId="45"/>
  <conditionalFormatting sqref="E7">
    <cfRule type="cellIs" dxfId="9" priority="4" stopIfTrue="1" operator="notEqual">
      <formula>SUM(F7:G7)</formula>
    </cfRule>
  </conditionalFormatting>
  <conditionalFormatting sqref="H7">
    <cfRule type="cellIs" dxfId="8" priority="3" stopIfTrue="1" operator="notEqual">
      <formula>SUM(I7:J7)</formula>
    </cfRule>
  </conditionalFormatting>
  <conditionalFormatting sqref="K7">
    <cfRule type="cellIs" dxfId="7" priority="2" stopIfTrue="1" operator="notEqual">
      <formula>SUM(L7:M7)</formula>
    </cfRule>
  </conditionalFormatting>
  <conditionalFormatting sqref="N7">
    <cfRule type="cellIs" dxfId="6" priority="1" stopIfTrue="1" operator="notEqual">
      <formula>SUM(O7:P7)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9"/>
  <sheetViews>
    <sheetView showGridLines="0" view="pageBreakPreview" zoomScaleNormal="115" zoomScaleSheetLayoutView="100" workbookViewId="0"/>
  </sheetViews>
  <sheetFormatPr defaultColWidth="10" defaultRowHeight="13.15" customHeight="1"/>
  <cols>
    <col min="1" max="1" width="12.625" style="42" customWidth="1"/>
    <col min="2" max="16" width="8.125" style="42" customWidth="1"/>
    <col min="17" max="16384" width="10" style="42"/>
  </cols>
  <sheetData>
    <row r="1" spans="1:16" ht="18" customHeight="1">
      <c r="A1" s="44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3.5" customHeight="1"/>
    <row r="3" spans="1:16" s="43" customFormat="1" ht="20.25" customHeight="1">
      <c r="A3" s="54"/>
      <c r="B3" s="59"/>
      <c r="C3" s="538" t="s">
        <v>5</v>
      </c>
      <c r="D3" s="54"/>
      <c r="E3" s="537" t="s">
        <v>116</v>
      </c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</row>
    <row r="4" spans="1:16" s="43" customFormat="1" ht="20.25" customHeight="1">
      <c r="A4" s="220" t="s">
        <v>44</v>
      </c>
      <c r="B4" s="133"/>
      <c r="C4" s="572"/>
      <c r="D4" s="220"/>
      <c r="E4" s="612" t="s">
        <v>108</v>
      </c>
      <c r="F4" s="613"/>
      <c r="G4" s="614"/>
      <c r="H4" s="567" t="s">
        <v>109</v>
      </c>
      <c r="I4" s="567"/>
      <c r="J4" s="569"/>
      <c r="K4" s="568" t="s">
        <v>110</v>
      </c>
      <c r="L4" s="567"/>
      <c r="M4" s="569"/>
      <c r="N4" s="568" t="s">
        <v>118</v>
      </c>
      <c r="O4" s="567"/>
      <c r="P4" s="567"/>
    </row>
    <row r="5" spans="1:16" s="43" customFormat="1" ht="20.25" customHeight="1">
      <c r="A5" s="220"/>
      <c r="B5" s="66" t="s">
        <v>5</v>
      </c>
      <c r="C5" s="66" t="s">
        <v>38</v>
      </c>
      <c r="D5" s="66" t="s">
        <v>50</v>
      </c>
      <c r="E5" s="133" t="s">
        <v>369</v>
      </c>
      <c r="F5" s="133" t="s">
        <v>38</v>
      </c>
      <c r="G5" s="133" t="s">
        <v>50</v>
      </c>
      <c r="H5" s="66" t="s">
        <v>369</v>
      </c>
      <c r="I5" s="66" t="s">
        <v>38</v>
      </c>
      <c r="J5" s="66" t="s">
        <v>50</v>
      </c>
      <c r="K5" s="66" t="s">
        <v>369</v>
      </c>
      <c r="L5" s="66" t="s">
        <v>38</v>
      </c>
      <c r="M5" s="66" t="s">
        <v>50</v>
      </c>
      <c r="N5" s="66" t="s">
        <v>369</v>
      </c>
      <c r="O5" s="66" t="s">
        <v>38</v>
      </c>
      <c r="P5" s="66" t="s">
        <v>50</v>
      </c>
    </row>
    <row r="6" spans="1:16" s="43" customFormat="1" ht="6" customHeight="1">
      <c r="A6" s="70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</row>
    <row r="7" spans="1:16" s="43" customFormat="1" ht="18" customHeight="1">
      <c r="A7" s="76" t="s">
        <v>84</v>
      </c>
      <c r="B7" s="56">
        <f>SUM(C7:D7)</f>
        <v>428</v>
      </c>
      <c r="C7" s="56">
        <f>SUM(C9:C32)</f>
        <v>244</v>
      </c>
      <c r="D7" s="56">
        <f>SUM(D9:D32)</f>
        <v>184</v>
      </c>
      <c r="E7" s="56">
        <f>SUM(F7:G7)</f>
        <v>156</v>
      </c>
      <c r="F7" s="56">
        <f>SUM(F9:F32)</f>
        <v>78</v>
      </c>
      <c r="G7" s="56">
        <f>SUM(G9:G32)</f>
        <v>78</v>
      </c>
      <c r="H7" s="56">
        <f>SUM(I7:J7)</f>
        <v>92</v>
      </c>
      <c r="I7" s="56">
        <f>SUM(I9:I32)</f>
        <v>57</v>
      </c>
      <c r="J7" s="56">
        <f>SUM(J9:J32)</f>
        <v>35</v>
      </c>
      <c r="K7" s="56">
        <f>SUM(L7:M7)</f>
        <v>127</v>
      </c>
      <c r="L7" s="56">
        <f>SUM(L9:L32)</f>
        <v>74</v>
      </c>
      <c r="M7" s="56">
        <f>SUM(M9:M32)</f>
        <v>53</v>
      </c>
      <c r="N7" s="56">
        <f>SUM(O7:P7)</f>
        <v>53</v>
      </c>
      <c r="O7" s="56">
        <f>SUM(O9:O32)</f>
        <v>35</v>
      </c>
      <c r="P7" s="56">
        <f>SUM(P9:P32)</f>
        <v>18</v>
      </c>
    </row>
    <row r="8" spans="1:16" s="43" customFormat="1" ht="6" customHeight="1">
      <c r="A8" s="55"/>
      <c r="B8" s="57"/>
      <c r="C8" s="224"/>
      <c r="D8" s="224"/>
      <c r="E8" s="57"/>
      <c r="F8" s="224"/>
      <c r="G8" s="224"/>
      <c r="H8" s="57"/>
      <c r="I8" s="224"/>
      <c r="J8" s="224"/>
      <c r="K8" s="57"/>
      <c r="L8" s="224"/>
      <c r="M8" s="224"/>
      <c r="N8" s="57"/>
      <c r="O8" s="224"/>
      <c r="P8" s="224"/>
    </row>
    <row r="9" spans="1:16" s="43" customFormat="1" ht="18" customHeight="1">
      <c r="A9" s="79" t="s">
        <v>442</v>
      </c>
      <c r="B9" s="56">
        <f t="shared" ref="B9:B32" si="0">SUM(C9:D9)</f>
        <v>310</v>
      </c>
      <c r="C9" s="57">
        <v>182</v>
      </c>
      <c r="D9" s="57">
        <v>128</v>
      </c>
      <c r="E9" s="56">
        <f t="shared" ref="E9:E32" si="1">SUM(F9:G9)</f>
        <v>117</v>
      </c>
      <c r="F9" s="57">
        <v>64</v>
      </c>
      <c r="G9" s="57">
        <v>53</v>
      </c>
      <c r="H9" s="56">
        <f t="shared" ref="H9:H32" si="2">SUM(I9:J9)</f>
        <v>76</v>
      </c>
      <c r="I9" s="57">
        <v>46</v>
      </c>
      <c r="J9" s="57">
        <v>30</v>
      </c>
      <c r="K9" s="56">
        <f t="shared" ref="K9:K32" si="3">SUM(L9:M9)</f>
        <v>90</v>
      </c>
      <c r="L9" s="57">
        <v>50</v>
      </c>
      <c r="M9" s="57">
        <v>40</v>
      </c>
      <c r="N9" s="56">
        <f t="shared" ref="N9:N32" si="4">SUM(O9:P9)</f>
        <v>27</v>
      </c>
      <c r="O9" s="57">
        <v>22</v>
      </c>
      <c r="P9" s="57">
        <v>5</v>
      </c>
    </row>
    <row r="10" spans="1:16" s="43" customFormat="1" ht="18" customHeight="1">
      <c r="A10" s="79" t="s">
        <v>203</v>
      </c>
      <c r="B10" s="56">
        <f t="shared" si="0"/>
        <v>48</v>
      </c>
      <c r="C10" s="57">
        <v>33</v>
      </c>
      <c r="D10" s="57">
        <v>15</v>
      </c>
      <c r="E10" s="56">
        <f t="shared" si="1"/>
        <v>17</v>
      </c>
      <c r="F10" s="57">
        <v>9</v>
      </c>
      <c r="G10" s="57">
        <v>8</v>
      </c>
      <c r="H10" s="56">
        <f t="shared" si="2"/>
        <v>6</v>
      </c>
      <c r="I10" s="57">
        <v>5</v>
      </c>
      <c r="J10" s="57">
        <v>1</v>
      </c>
      <c r="K10" s="56">
        <f t="shared" si="3"/>
        <v>16</v>
      </c>
      <c r="L10" s="57">
        <v>15</v>
      </c>
      <c r="M10" s="57">
        <v>1</v>
      </c>
      <c r="N10" s="56">
        <f t="shared" si="4"/>
        <v>9</v>
      </c>
      <c r="O10" s="57">
        <v>4</v>
      </c>
      <c r="P10" s="57">
        <v>5</v>
      </c>
    </row>
    <row r="11" spans="1:16" s="43" customFormat="1" ht="18" customHeight="1">
      <c r="A11" s="79" t="s">
        <v>443</v>
      </c>
      <c r="B11" s="56">
        <f t="shared" si="0"/>
        <v>0</v>
      </c>
      <c r="C11" s="57">
        <v>0</v>
      </c>
      <c r="D11" s="57">
        <v>0</v>
      </c>
      <c r="E11" s="56">
        <f t="shared" si="1"/>
        <v>0</v>
      </c>
      <c r="F11" s="57">
        <v>0</v>
      </c>
      <c r="G11" s="57">
        <v>0</v>
      </c>
      <c r="H11" s="56">
        <f t="shared" si="2"/>
        <v>0</v>
      </c>
      <c r="I11" s="57">
        <v>0</v>
      </c>
      <c r="J11" s="57">
        <v>0</v>
      </c>
      <c r="K11" s="56">
        <f t="shared" si="3"/>
        <v>0</v>
      </c>
      <c r="L11" s="57">
        <v>0</v>
      </c>
      <c r="M11" s="57">
        <v>0</v>
      </c>
      <c r="N11" s="56">
        <f t="shared" si="4"/>
        <v>0</v>
      </c>
      <c r="O11" s="57">
        <v>0</v>
      </c>
      <c r="P11" s="57">
        <v>0</v>
      </c>
    </row>
    <row r="12" spans="1:16" s="43" customFormat="1" ht="18" customHeight="1">
      <c r="A12" s="79" t="s">
        <v>444</v>
      </c>
      <c r="B12" s="56">
        <f t="shared" si="0"/>
        <v>22</v>
      </c>
      <c r="C12" s="57">
        <v>10</v>
      </c>
      <c r="D12" s="57">
        <v>12</v>
      </c>
      <c r="E12" s="56">
        <f t="shared" si="1"/>
        <v>9</v>
      </c>
      <c r="F12" s="57">
        <v>2</v>
      </c>
      <c r="G12" s="57">
        <v>7</v>
      </c>
      <c r="H12" s="56">
        <f t="shared" si="2"/>
        <v>2</v>
      </c>
      <c r="I12" s="57">
        <v>2</v>
      </c>
      <c r="J12" s="57">
        <v>0</v>
      </c>
      <c r="K12" s="56">
        <f t="shared" si="3"/>
        <v>6</v>
      </c>
      <c r="L12" s="57">
        <v>2</v>
      </c>
      <c r="M12" s="57">
        <v>4</v>
      </c>
      <c r="N12" s="56">
        <f t="shared" si="4"/>
        <v>5</v>
      </c>
      <c r="O12" s="57">
        <v>4</v>
      </c>
      <c r="P12" s="57">
        <v>1</v>
      </c>
    </row>
    <row r="13" spans="1:16" s="43" customFormat="1" ht="18" customHeight="1">
      <c r="A13" s="79" t="s">
        <v>87</v>
      </c>
      <c r="B13" s="56">
        <f t="shared" si="0"/>
        <v>0</v>
      </c>
      <c r="C13" s="57">
        <v>0</v>
      </c>
      <c r="D13" s="57">
        <v>0</v>
      </c>
      <c r="E13" s="56">
        <f t="shared" si="1"/>
        <v>0</v>
      </c>
      <c r="F13" s="57">
        <v>0</v>
      </c>
      <c r="G13" s="57">
        <v>0</v>
      </c>
      <c r="H13" s="56">
        <f t="shared" si="2"/>
        <v>0</v>
      </c>
      <c r="I13" s="57">
        <v>0</v>
      </c>
      <c r="J13" s="57">
        <v>0</v>
      </c>
      <c r="K13" s="56">
        <f t="shared" si="3"/>
        <v>0</v>
      </c>
      <c r="L13" s="57">
        <v>0</v>
      </c>
      <c r="M13" s="57">
        <v>0</v>
      </c>
      <c r="N13" s="56">
        <f t="shared" si="4"/>
        <v>0</v>
      </c>
      <c r="O13" s="57">
        <v>0</v>
      </c>
      <c r="P13" s="57">
        <v>0</v>
      </c>
    </row>
    <row r="14" spans="1:16" s="43" customFormat="1" ht="18" customHeight="1">
      <c r="A14" s="79" t="s">
        <v>446</v>
      </c>
      <c r="B14" s="56">
        <f t="shared" si="0"/>
        <v>0</v>
      </c>
      <c r="C14" s="57">
        <v>0</v>
      </c>
      <c r="D14" s="57">
        <v>0</v>
      </c>
      <c r="E14" s="56">
        <f t="shared" si="1"/>
        <v>0</v>
      </c>
      <c r="F14" s="57">
        <v>0</v>
      </c>
      <c r="G14" s="57">
        <v>0</v>
      </c>
      <c r="H14" s="56">
        <f t="shared" si="2"/>
        <v>0</v>
      </c>
      <c r="I14" s="57">
        <v>0</v>
      </c>
      <c r="J14" s="57">
        <v>0</v>
      </c>
      <c r="K14" s="56">
        <f t="shared" si="3"/>
        <v>0</v>
      </c>
      <c r="L14" s="57">
        <v>0</v>
      </c>
      <c r="M14" s="57">
        <v>0</v>
      </c>
      <c r="N14" s="56">
        <f t="shared" si="4"/>
        <v>0</v>
      </c>
      <c r="O14" s="57">
        <v>0</v>
      </c>
      <c r="P14" s="57">
        <v>0</v>
      </c>
    </row>
    <row r="15" spans="1:16" s="43" customFormat="1" ht="18" customHeight="1">
      <c r="A15" s="79" t="s">
        <v>447</v>
      </c>
      <c r="B15" s="56">
        <f t="shared" si="0"/>
        <v>0</v>
      </c>
      <c r="C15" s="57">
        <v>0</v>
      </c>
      <c r="D15" s="57">
        <v>0</v>
      </c>
      <c r="E15" s="56">
        <f t="shared" si="1"/>
        <v>0</v>
      </c>
      <c r="F15" s="57">
        <v>0</v>
      </c>
      <c r="G15" s="57">
        <v>0</v>
      </c>
      <c r="H15" s="56">
        <f t="shared" si="2"/>
        <v>0</v>
      </c>
      <c r="I15" s="57">
        <v>0</v>
      </c>
      <c r="J15" s="57">
        <v>0</v>
      </c>
      <c r="K15" s="56">
        <f t="shared" si="3"/>
        <v>0</v>
      </c>
      <c r="L15" s="57">
        <v>0</v>
      </c>
      <c r="M15" s="57">
        <v>0</v>
      </c>
      <c r="N15" s="56">
        <f t="shared" si="4"/>
        <v>0</v>
      </c>
      <c r="O15" s="57">
        <v>0</v>
      </c>
      <c r="P15" s="57">
        <v>0</v>
      </c>
    </row>
    <row r="16" spans="1:16" s="43" customFormat="1" ht="18" customHeight="1">
      <c r="A16" s="79" t="s">
        <v>402</v>
      </c>
      <c r="B16" s="56">
        <f t="shared" si="0"/>
        <v>16</v>
      </c>
      <c r="C16" s="57">
        <v>6</v>
      </c>
      <c r="D16" s="57">
        <v>10</v>
      </c>
      <c r="E16" s="56">
        <f t="shared" si="1"/>
        <v>3</v>
      </c>
      <c r="F16" s="57">
        <v>1</v>
      </c>
      <c r="G16" s="57">
        <v>2</v>
      </c>
      <c r="H16" s="56">
        <f t="shared" si="2"/>
        <v>4</v>
      </c>
      <c r="I16" s="57">
        <v>2</v>
      </c>
      <c r="J16" s="57">
        <v>2</v>
      </c>
      <c r="K16" s="56">
        <f t="shared" si="3"/>
        <v>4</v>
      </c>
      <c r="L16" s="57">
        <v>2</v>
      </c>
      <c r="M16" s="57">
        <v>2</v>
      </c>
      <c r="N16" s="56">
        <f t="shared" si="4"/>
        <v>5</v>
      </c>
      <c r="O16" s="57">
        <v>1</v>
      </c>
      <c r="P16" s="57">
        <v>4</v>
      </c>
    </row>
    <row r="17" spans="1:16" s="43" customFormat="1" ht="18" customHeight="1">
      <c r="A17" s="79" t="s">
        <v>238</v>
      </c>
      <c r="B17" s="56">
        <f t="shared" si="0"/>
        <v>0</v>
      </c>
      <c r="C17" s="57">
        <v>0</v>
      </c>
      <c r="D17" s="57">
        <v>0</v>
      </c>
      <c r="E17" s="56">
        <f t="shared" si="1"/>
        <v>0</v>
      </c>
      <c r="F17" s="57">
        <v>0</v>
      </c>
      <c r="G17" s="57">
        <v>0</v>
      </c>
      <c r="H17" s="56">
        <f t="shared" si="2"/>
        <v>0</v>
      </c>
      <c r="I17" s="57">
        <v>0</v>
      </c>
      <c r="J17" s="57">
        <v>0</v>
      </c>
      <c r="K17" s="56">
        <f t="shared" si="3"/>
        <v>0</v>
      </c>
      <c r="L17" s="57">
        <v>0</v>
      </c>
      <c r="M17" s="57">
        <v>0</v>
      </c>
      <c r="N17" s="56">
        <f t="shared" si="4"/>
        <v>0</v>
      </c>
      <c r="O17" s="57">
        <v>0</v>
      </c>
      <c r="P17" s="57">
        <v>0</v>
      </c>
    </row>
    <row r="18" spans="1:16" s="43" customFormat="1" ht="18" customHeight="1">
      <c r="A18" s="79" t="s">
        <v>448</v>
      </c>
      <c r="B18" s="56">
        <f t="shared" si="0"/>
        <v>0</v>
      </c>
      <c r="C18" s="57">
        <v>0</v>
      </c>
      <c r="D18" s="57">
        <v>0</v>
      </c>
      <c r="E18" s="56">
        <f t="shared" si="1"/>
        <v>0</v>
      </c>
      <c r="F18" s="57">
        <v>0</v>
      </c>
      <c r="G18" s="57">
        <v>0</v>
      </c>
      <c r="H18" s="56">
        <f t="shared" si="2"/>
        <v>0</v>
      </c>
      <c r="I18" s="57">
        <v>0</v>
      </c>
      <c r="J18" s="57">
        <v>0</v>
      </c>
      <c r="K18" s="56">
        <f t="shared" si="3"/>
        <v>0</v>
      </c>
      <c r="L18" s="57">
        <v>0</v>
      </c>
      <c r="M18" s="57">
        <v>0</v>
      </c>
      <c r="N18" s="56">
        <f t="shared" si="4"/>
        <v>0</v>
      </c>
      <c r="O18" s="57">
        <v>0</v>
      </c>
      <c r="P18" s="57">
        <v>0</v>
      </c>
    </row>
    <row r="19" spans="1:16" s="43" customFormat="1" ht="18" customHeight="1">
      <c r="A19" s="79" t="s">
        <v>48</v>
      </c>
      <c r="B19" s="56">
        <f t="shared" si="0"/>
        <v>0</v>
      </c>
      <c r="C19" s="57">
        <v>0</v>
      </c>
      <c r="D19" s="57">
        <v>0</v>
      </c>
      <c r="E19" s="56">
        <f t="shared" si="1"/>
        <v>0</v>
      </c>
      <c r="F19" s="57">
        <v>0</v>
      </c>
      <c r="G19" s="57">
        <v>0</v>
      </c>
      <c r="H19" s="56">
        <f t="shared" si="2"/>
        <v>0</v>
      </c>
      <c r="I19" s="57">
        <v>0</v>
      </c>
      <c r="J19" s="57">
        <v>0</v>
      </c>
      <c r="K19" s="56">
        <f t="shared" si="3"/>
        <v>0</v>
      </c>
      <c r="L19" s="57">
        <v>0</v>
      </c>
      <c r="M19" s="57">
        <v>0</v>
      </c>
      <c r="N19" s="56">
        <f t="shared" si="4"/>
        <v>0</v>
      </c>
      <c r="O19" s="57">
        <v>0</v>
      </c>
      <c r="P19" s="57">
        <v>0</v>
      </c>
    </row>
    <row r="20" spans="1:16" s="43" customFormat="1" ht="18" customHeight="1">
      <c r="A20" s="79" t="s">
        <v>146</v>
      </c>
      <c r="B20" s="56">
        <f t="shared" si="0"/>
        <v>32</v>
      </c>
      <c r="C20" s="57">
        <v>13</v>
      </c>
      <c r="D20" s="57">
        <v>19</v>
      </c>
      <c r="E20" s="56">
        <f t="shared" si="1"/>
        <v>10</v>
      </c>
      <c r="F20" s="57">
        <v>2</v>
      </c>
      <c r="G20" s="57">
        <v>8</v>
      </c>
      <c r="H20" s="56">
        <f t="shared" si="2"/>
        <v>4</v>
      </c>
      <c r="I20" s="57">
        <v>2</v>
      </c>
      <c r="J20" s="57">
        <v>2</v>
      </c>
      <c r="K20" s="56">
        <f t="shared" si="3"/>
        <v>11</v>
      </c>
      <c r="L20" s="57">
        <v>5</v>
      </c>
      <c r="M20" s="57">
        <v>6</v>
      </c>
      <c r="N20" s="56">
        <f t="shared" si="4"/>
        <v>7</v>
      </c>
      <c r="O20" s="57">
        <v>4</v>
      </c>
      <c r="P20" s="57">
        <v>3</v>
      </c>
    </row>
    <row r="21" spans="1:16" s="43" customFormat="1" ht="18" customHeight="1">
      <c r="A21" s="79" t="s">
        <v>227</v>
      </c>
      <c r="B21" s="56">
        <f t="shared" si="0"/>
        <v>0</v>
      </c>
      <c r="C21" s="57">
        <v>0</v>
      </c>
      <c r="D21" s="57">
        <v>0</v>
      </c>
      <c r="E21" s="56">
        <f t="shared" si="1"/>
        <v>0</v>
      </c>
      <c r="F21" s="57">
        <v>0</v>
      </c>
      <c r="G21" s="57">
        <v>0</v>
      </c>
      <c r="H21" s="56">
        <f t="shared" si="2"/>
        <v>0</v>
      </c>
      <c r="I21" s="57">
        <v>0</v>
      </c>
      <c r="J21" s="57">
        <v>0</v>
      </c>
      <c r="K21" s="56">
        <f t="shared" si="3"/>
        <v>0</v>
      </c>
      <c r="L21" s="57">
        <v>0</v>
      </c>
      <c r="M21" s="57">
        <v>0</v>
      </c>
      <c r="N21" s="56">
        <f t="shared" si="4"/>
        <v>0</v>
      </c>
      <c r="O21" s="57">
        <v>0</v>
      </c>
      <c r="P21" s="57">
        <v>0</v>
      </c>
    </row>
    <row r="22" spans="1:16" s="43" customFormat="1" ht="18" customHeight="1">
      <c r="A22" s="79" t="s">
        <v>396</v>
      </c>
      <c r="B22" s="56">
        <f t="shared" si="0"/>
        <v>0</v>
      </c>
      <c r="C22" s="57">
        <v>0</v>
      </c>
      <c r="D22" s="57">
        <v>0</v>
      </c>
      <c r="E22" s="56">
        <f t="shared" si="1"/>
        <v>0</v>
      </c>
      <c r="F22" s="57">
        <v>0</v>
      </c>
      <c r="G22" s="57">
        <v>0</v>
      </c>
      <c r="H22" s="56">
        <f t="shared" si="2"/>
        <v>0</v>
      </c>
      <c r="I22" s="57">
        <v>0</v>
      </c>
      <c r="J22" s="57">
        <v>0</v>
      </c>
      <c r="K22" s="56">
        <f t="shared" si="3"/>
        <v>0</v>
      </c>
      <c r="L22" s="57">
        <v>0</v>
      </c>
      <c r="M22" s="57">
        <v>0</v>
      </c>
      <c r="N22" s="56">
        <f t="shared" si="4"/>
        <v>0</v>
      </c>
      <c r="O22" s="57">
        <v>0</v>
      </c>
      <c r="P22" s="57">
        <v>0</v>
      </c>
    </row>
    <row r="23" spans="1:16" s="43" customFormat="1" ht="18" customHeight="1">
      <c r="A23" s="79" t="s">
        <v>30</v>
      </c>
      <c r="B23" s="56">
        <f t="shared" si="0"/>
        <v>0</v>
      </c>
      <c r="C23" s="57">
        <v>0</v>
      </c>
      <c r="D23" s="57">
        <v>0</v>
      </c>
      <c r="E23" s="56">
        <f t="shared" si="1"/>
        <v>0</v>
      </c>
      <c r="F23" s="57">
        <v>0</v>
      </c>
      <c r="G23" s="57">
        <v>0</v>
      </c>
      <c r="H23" s="56">
        <f t="shared" si="2"/>
        <v>0</v>
      </c>
      <c r="I23" s="57">
        <v>0</v>
      </c>
      <c r="J23" s="57">
        <v>0</v>
      </c>
      <c r="K23" s="56">
        <f t="shared" si="3"/>
        <v>0</v>
      </c>
      <c r="L23" s="57">
        <v>0</v>
      </c>
      <c r="M23" s="57">
        <v>0</v>
      </c>
      <c r="N23" s="56">
        <f t="shared" si="4"/>
        <v>0</v>
      </c>
      <c r="O23" s="57">
        <v>0</v>
      </c>
      <c r="P23" s="57">
        <v>0</v>
      </c>
    </row>
    <row r="24" spans="1:16" s="43" customFormat="1" ht="18" customHeight="1">
      <c r="A24" s="79" t="s">
        <v>190</v>
      </c>
      <c r="B24" s="56">
        <f t="shared" si="0"/>
        <v>0</v>
      </c>
      <c r="C24" s="57">
        <v>0</v>
      </c>
      <c r="D24" s="57">
        <v>0</v>
      </c>
      <c r="E24" s="56">
        <f t="shared" si="1"/>
        <v>0</v>
      </c>
      <c r="F24" s="57">
        <v>0</v>
      </c>
      <c r="G24" s="57">
        <v>0</v>
      </c>
      <c r="H24" s="56">
        <f t="shared" si="2"/>
        <v>0</v>
      </c>
      <c r="I24" s="57">
        <v>0</v>
      </c>
      <c r="J24" s="57">
        <v>0</v>
      </c>
      <c r="K24" s="56">
        <f t="shared" si="3"/>
        <v>0</v>
      </c>
      <c r="L24" s="57">
        <v>0</v>
      </c>
      <c r="M24" s="57">
        <v>0</v>
      </c>
      <c r="N24" s="56">
        <f t="shared" si="4"/>
        <v>0</v>
      </c>
      <c r="O24" s="57">
        <v>0</v>
      </c>
      <c r="P24" s="57">
        <v>0</v>
      </c>
    </row>
    <row r="25" spans="1:16" s="43" customFormat="1" ht="18" customHeight="1">
      <c r="A25" s="79" t="s">
        <v>10</v>
      </c>
      <c r="B25" s="56">
        <f t="shared" si="0"/>
        <v>0</v>
      </c>
      <c r="C25" s="57">
        <v>0</v>
      </c>
      <c r="D25" s="57">
        <v>0</v>
      </c>
      <c r="E25" s="56">
        <f t="shared" si="1"/>
        <v>0</v>
      </c>
      <c r="F25" s="57">
        <v>0</v>
      </c>
      <c r="G25" s="57">
        <v>0</v>
      </c>
      <c r="H25" s="56">
        <f t="shared" si="2"/>
        <v>0</v>
      </c>
      <c r="I25" s="57">
        <v>0</v>
      </c>
      <c r="J25" s="57">
        <v>0</v>
      </c>
      <c r="K25" s="56">
        <f t="shared" si="3"/>
        <v>0</v>
      </c>
      <c r="L25" s="57">
        <v>0</v>
      </c>
      <c r="M25" s="57">
        <v>0</v>
      </c>
      <c r="N25" s="56">
        <f t="shared" si="4"/>
        <v>0</v>
      </c>
      <c r="O25" s="57">
        <v>0</v>
      </c>
      <c r="P25" s="57">
        <v>0</v>
      </c>
    </row>
    <row r="26" spans="1:16" s="43" customFormat="1" ht="18" customHeight="1">
      <c r="A26" s="79" t="s">
        <v>449</v>
      </c>
      <c r="B26" s="56">
        <f t="shared" si="0"/>
        <v>0</v>
      </c>
      <c r="C26" s="57">
        <v>0</v>
      </c>
      <c r="D26" s="57">
        <v>0</v>
      </c>
      <c r="E26" s="56">
        <f t="shared" si="1"/>
        <v>0</v>
      </c>
      <c r="F26" s="57">
        <v>0</v>
      </c>
      <c r="G26" s="57">
        <v>0</v>
      </c>
      <c r="H26" s="56">
        <f t="shared" si="2"/>
        <v>0</v>
      </c>
      <c r="I26" s="57">
        <v>0</v>
      </c>
      <c r="J26" s="57">
        <v>0</v>
      </c>
      <c r="K26" s="56">
        <f t="shared" si="3"/>
        <v>0</v>
      </c>
      <c r="L26" s="57">
        <v>0</v>
      </c>
      <c r="M26" s="57">
        <v>0</v>
      </c>
      <c r="N26" s="56">
        <f t="shared" si="4"/>
        <v>0</v>
      </c>
      <c r="O26" s="57">
        <v>0</v>
      </c>
      <c r="P26" s="57">
        <v>0</v>
      </c>
    </row>
    <row r="27" spans="1:16" s="43" customFormat="1" ht="18" customHeight="1">
      <c r="A27" s="79" t="s">
        <v>450</v>
      </c>
      <c r="B27" s="56">
        <f t="shared" si="0"/>
        <v>0</v>
      </c>
      <c r="C27" s="57">
        <v>0</v>
      </c>
      <c r="D27" s="57">
        <v>0</v>
      </c>
      <c r="E27" s="56">
        <f t="shared" si="1"/>
        <v>0</v>
      </c>
      <c r="F27" s="57">
        <v>0</v>
      </c>
      <c r="G27" s="57">
        <v>0</v>
      </c>
      <c r="H27" s="56">
        <f t="shared" si="2"/>
        <v>0</v>
      </c>
      <c r="I27" s="57">
        <v>0</v>
      </c>
      <c r="J27" s="57">
        <v>0</v>
      </c>
      <c r="K27" s="56">
        <f t="shared" si="3"/>
        <v>0</v>
      </c>
      <c r="L27" s="57">
        <v>0</v>
      </c>
      <c r="M27" s="57">
        <v>0</v>
      </c>
      <c r="N27" s="56">
        <f t="shared" si="4"/>
        <v>0</v>
      </c>
      <c r="O27" s="57">
        <v>0</v>
      </c>
      <c r="P27" s="57">
        <v>0</v>
      </c>
    </row>
    <row r="28" spans="1:16" s="43" customFormat="1" ht="18" customHeight="1">
      <c r="A28" s="79" t="s">
        <v>451</v>
      </c>
      <c r="B28" s="56">
        <f t="shared" si="0"/>
        <v>0</v>
      </c>
      <c r="C28" s="57">
        <v>0</v>
      </c>
      <c r="D28" s="57">
        <v>0</v>
      </c>
      <c r="E28" s="56">
        <f t="shared" si="1"/>
        <v>0</v>
      </c>
      <c r="F28" s="57">
        <v>0</v>
      </c>
      <c r="G28" s="57">
        <v>0</v>
      </c>
      <c r="H28" s="56">
        <f t="shared" si="2"/>
        <v>0</v>
      </c>
      <c r="I28" s="57">
        <v>0</v>
      </c>
      <c r="J28" s="57">
        <v>0</v>
      </c>
      <c r="K28" s="56">
        <f t="shared" si="3"/>
        <v>0</v>
      </c>
      <c r="L28" s="57">
        <v>0</v>
      </c>
      <c r="M28" s="57">
        <v>0</v>
      </c>
      <c r="N28" s="56">
        <f t="shared" si="4"/>
        <v>0</v>
      </c>
      <c r="O28" s="57">
        <v>0</v>
      </c>
      <c r="P28" s="57">
        <v>0</v>
      </c>
    </row>
    <row r="29" spans="1:16" s="43" customFormat="1" ht="18" customHeight="1">
      <c r="A29" s="79" t="s">
        <v>452</v>
      </c>
      <c r="B29" s="56">
        <f t="shared" si="0"/>
        <v>0</v>
      </c>
      <c r="C29" s="57">
        <v>0</v>
      </c>
      <c r="D29" s="57">
        <v>0</v>
      </c>
      <c r="E29" s="56">
        <f t="shared" si="1"/>
        <v>0</v>
      </c>
      <c r="F29" s="57">
        <v>0</v>
      </c>
      <c r="G29" s="57">
        <v>0</v>
      </c>
      <c r="H29" s="56">
        <f t="shared" si="2"/>
        <v>0</v>
      </c>
      <c r="I29" s="57">
        <v>0</v>
      </c>
      <c r="J29" s="57">
        <v>0</v>
      </c>
      <c r="K29" s="56">
        <f t="shared" si="3"/>
        <v>0</v>
      </c>
      <c r="L29" s="57">
        <v>0</v>
      </c>
      <c r="M29" s="57">
        <v>0</v>
      </c>
      <c r="N29" s="56">
        <f t="shared" si="4"/>
        <v>0</v>
      </c>
      <c r="O29" s="57">
        <v>0</v>
      </c>
      <c r="P29" s="57">
        <v>0</v>
      </c>
    </row>
    <row r="30" spans="1:16" s="43" customFormat="1" ht="18" customHeight="1">
      <c r="A30" s="79" t="s">
        <v>453</v>
      </c>
      <c r="B30" s="56">
        <f t="shared" si="0"/>
        <v>0</v>
      </c>
      <c r="C30" s="57">
        <v>0</v>
      </c>
      <c r="D30" s="57">
        <v>0</v>
      </c>
      <c r="E30" s="56">
        <f t="shared" si="1"/>
        <v>0</v>
      </c>
      <c r="F30" s="57">
        <v>0</v>
      </c>
      <c r="G30" s="57">
        <v>0</v>
      </c>
      <c r="H30" s="56">
        <f t="shared" si="2"/>
        <v>0</v>
      </c>
      <c r="I30" s="57">
        <v>0</v>
      </c>
      <c r="J30" s="57">
        <v>0</v>
      </c>
      <c r="K30" s="56">
        <f t="shared" si="3"/>
        <v>0</v>
      </c>
      <c r="L30" s="57">
        <v>0</v>
      </c>
      <c r="M30" s="57">
        <v>0</v>
      </c>
      <c r="N30" s="56">
        <f t="shared" si="4"/>
        <v>0</v>
      </c>
      <c r="O30" s="57">
        <v>0</v>
      </c>
      <c r="P30" s="57">
        <v>0</v>
      </c>
    </row>
    <row r="31" spans="1:16" s="43" customFormat="1" ht="18" customHeight="1">
      <c r="A31" s="79" t="s">
        <v>346</v>
      </c>
      <c r="B31" s="56">
        <f t="shared" si="0"/>
        <v>0</v>
      </c>
      <c r="C31" s="57">
        <v>0</v>
      </c>
      <c r="D31" s="57">
        <v>0</v>
      </c>
      <c r="E31" s="56">
        <f t="shared" si="1"/>
        <v>0</v>
      </c>
      <c r="F31" s="57">
        <v>0</v>
      </c>
      <c r="G31" s="57">
        <v>0</v>
      </c>
      <c r="H31" s="56">
        <f t="shared" si="2"/>
        <v>0</v>
      </c>
      <c r="I31" s="57">
        <v>0</v>
      </c>
      <c r="J31" s="57">
        <v>0</v>
      </c>
      <c r="K31" s="56">
        <f t="shared" si="3"/>
        <v>0</v>
      </c>
      <c r="L31" s="57">
        <v>0</v>
      </c>
      <c r="M31" s="57">
        <v>0</v>
      </c>
      <c r="N31" s="56">
        <f t="shared" si="4"/>
        <v>0</v>
      </c>
      <c r="O31" s="57">
        <v>0</v>
      </c>
      <c r="P31" s="57">
        <v>0</v>
      </c>
    </row>
    <row r="32" spans="1:16" s="43" customFormat="1" ht="18" customHeight="1">
      <c r="A32" s="79" t="s">
        <v>81</v>
      </c>
      <c r="B32" s="56">
        <f t="shared" si="0"/>
        <v>0</v>
      </c>
      <c r="C32" s="57">
        <v>0</v>
      </c>
      <c r="D32" s="57">
        <v>0</v>
      </c>
      <c r="E32" s="56">
        <f t="shared" si="1"/>
        <v>0</v>
      </c>
      <c r="F32" s="57">
        <v>0</v>
      </c>
      <c r="G32" s="57">
        <v>0</v>
      </c>
      <c r="H32" s="56">
        <f t="shared" si="2"/>
        <v>0</v>
      </c>
      <c r="I32" s="57">
        <v>0</v>
      </c>
      <c r="J32" s="57">
        <v>0</v>
      </c>
      <c r="K32" s="56">
        <f t="shared" si="3"/>
        <v>0</v>
      </c>
      <c r="L32" s="57">
        <v>0</v>
      </c>
      <c r="M32" s="57">
        <v>0</v>
      </c>
      <c r="N32" s="56">
        <f t="shared" si="4"/>
        <v>0</v>
      </c>
      <c r="O32" s="57">
        <v>0</v>
      </c>
      <c r="P32" s="57">
        <v>0</v>
      </c>
    </row>
    <row r="33" spans="1:16" ht="6" customHeight="1">
      <c r="A33" s="221"/>
      <c r="B33" s="223"/>
      <c r="C33" s="223"/>
      <c r="D33" s="223"/>
      <c r="E33" s="223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</row>
    <row r="34" spans="1:16" ht="11.25"/>
    <row r="35" spans="1:16" ht="11.25"/>
    <row r="36" spans="1:16" ht="11.25"/>
    <row r="37" spans="1:16" ht="11.25"/>
    <row r="38" spans="1:16" ht="11.25"/>
    <row r="39" spans="1:16" ht="11.25"/>
  </sheetData>
  <mergeCells count="6">
    <mergeCell ref="C3:C4"/>
    <mergeCell ref="E3:P3"/>
    <mergeCell ref="E4:G4"/>
    <mergeCell ref="H4:J4"/>
    <mergeCell ref="K4:M4"/>
    <mergeCell ref="N4:P4"/>
  </mergeCells>
  <phoneticPr fontId="45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4"/>
  <sheetViews>
    <sheetView showGridLines="0" view="pageBreakPreview" zoomScaleNormal="115" zoomScaleSheetLayoutView="100" workbookViewId="0"/>
  </sheetViews>
  <sheetFormatPr defaultColWidth="7" defaultRowHeight="13.15" customHeight="1"/>
  <cols>
    <col min="1" max="1" width="10.625" style="42" customWidth="1"/>
    <col min="2" max="19" width="7.25" style="42" customWidth="1"/>
    <col min="20" max="16384" width="7" style="42"/>
  </cols>
  <sheetData>
    <row r="1" spans="1:19" ht="18" customHeight="1">
      <c r="A1" s="44" t="s">
        <v>429</v>
      </c>
      <c r="B1" s="53"/>
      <c r="C1" s="53"/>
      <c r="D1" s="53"/>
      <c r="E1" s="53"/>
      <c r="F1" s="53"/>
      <c r="G1" s="53"/>
      <c r="H1" s="53"/>
      <c r="I1" s="53"/>
      <c r="J1" s="53"/>
      <c r="L1" s="53"/>
      <c r="M1" s="53"/>
      <c r="N1" s="53"/>
      <c r="O1" s="53"/>
      <c r="P1" s="53"/>
      <c r="Q1" s="53"/>
      <c r="R1" s="53"/>
      <c r="S1" s="53"/>
    </row>
    <row r="2" spans="1:19" ht="13.5" customHeight="1"/>
    <row r="3" spans="1:19" s="43" customFormat="1" ht="21" customHeight="1">
      <c r="A3" s="575" t="s">
        <v>44</v>
      </c>
      <c r="B3" s="540" t="s">
        <v>5</v>
      </c>
      <c r="C3" s="540"/>
      <c r="D3" s="540"/>
      <c r="E3" s="541" t="s">
        <v>23</v>
      </c>
      <c r="F3" s="540"/>
      <c r="G3" s="540"/>
      <c r="H3" s="541" t="s">
        <v>90</v>
      </c>
      <c r="I3" s="540"/>
      <c r="J3" s="540"/>
      <c r="K3" s="541" t="s">
        <v>26</v>
      </c>
      <c r="L3" s="540"/>
      <c r="M3" s="540"/>
      <c r="N3" s="541" t="s">
        <v>120</v>
      </c>
      <c r="O3" s="540"/>
      <c r="P3" s="540"/>
      <c r="Q3" s="541" t="s">
        <v>65</v>
      </c>
      <c r="R3" s="540"/>
      <c r="S3" s="540"/>
    </row>
    <row r="4" spans="1:19" s="43" customFormat="1" ht="21" customHeight="1">
      <c r="A4" s="577"/>
      <c r="B4" s="129" t="s">
        <v>5</v>
      </c>
      <c r="C4" s="123" t="s">
        <v>38</v>
      </c>
      <c r="D4" s="123" t="s">
        <v>50</v>
      </c>
      <c r="E4" s="123" t="s">
        <v>5</v>
      </c>
      <c r="F4" s="123" t="s">
        <v>38</v>
      </c>
      <c r="G4" s="123" t="s">
        <v>50</v>
      </c>
      <c r="H4" s="123" t="s">
        <v>5</v>
      </c>
      <c r="I4" s="123" t="s">
        <v>38</v>
      </c>
      <c r="J4" s="123" t="s">
        <v>50</v>
      </c>
      <c r="K4" s="123" t="s">
        <v>5</v>
      </c>
      <c r="L4" s="123" t="s">
        <v>38</v>
      </c>
      <c r="M4" s="123" t="s">
        <v>50</v>
      </c>
      <c r="N4" s="123" t="s">
        <v>5</v>
      </c>
      <c r="O4" s="123" t="s">
        <v>38</v>
      </c>
      <c r="P4" s="123" t="s">
        <v>50</v>
      </c>
      <c r="Q4" s="123" t="s">
        <v>5</v>
      </c>
      <c r="R4" s="123" t="s">
        <v>38</v>
      </c>
      <c r="S4" s="123" t="s">
        <v>50</v>
      </c>
    </row>
    <row r="5" spans="1:19" s="43" customFormat="1" ht="6" customHeight="1">
      <c r="A5" s="47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</row>
    <row r="6" spans="1:19" s="43" customFormat="1" ht="18" customHeight="1">
      <c r="A6" s="147" t="s">
        <v>84</v>
      </c>
      <c r="B6" s="56">
        <f>IF(SUM(B9:B32)=表12!E7+表13!B7,SUM(B9:B32),FALSE)</f>
        <v>16354</v>
      </c>
      <c r="C6" s="56">
        <f t="shared" ref="C6:S6" si="0">SUM(C9:C32)</f>
        <v>8261</v>
      </c>
      <c r="D6" s="56">
        <f t="shared" si="0"/>
        <v>8093</v>
      </c>
      <c r="E6" s="56">
        <f t="shared" si="0"/>
        <v>10234</v>
      </c>
      <c r="F6" s="56">
        <f t="shared" si="0"/>
        <v>4849</v>
      </c>
      <c r="G6" s="56">
        <f t="shared" si="0"/>
        <v>5385</v>
      </c>
      <c r="H6" s="56">
        <f t="shared" si="0"/>
        <v>674</v>
      </c>
      <c r="I6" s="56">
        <f t="shared" si="0"/>
        <v>419</v>
      </c>
      <c r="J6" s="56">
        <f t="shared" si="0"/>
        <v>255</v>
      </c>
      <c r="K6" s="56">
        <f t="shared" si="0"/>
        <v>1423</v>
      </c>
      <c r="L6" s="56">
        <f t="shared" si="0"/>
        <v>1256</v>
      </c>
      <c r="M6" s="56">
        <f t="shared" si="0"/>
        <v>167</v>
      </c>
      <c r="N6" s="56">
        <f t="shared" si="0"/>
        <v>1435</v>
      </c>
      <c r="O6" s="56">
        <f t="shared" si="0"/>
        <v>574</v>
      </c>
      <c r="P6" s="56">
        <f t="shared" si="0"/>
        <v>861</v>
      </c>
      <c r="Q6" s="56">
        <f t="shared" si="0"/>
        <v>89</v>
      </c>
      <c r="R6" s="56">
        <f t="shared" si="0"/>
        <v>75</v>
      </c>
      <c r="S6" s="56">
        <f t="shared" si="0"/>
        <v>14</v>
      </c>
    </row>
    <row r="7" spans="1:19" s="43" customFormat="1" ht="18" customHeight="1">
      <c r="A7" s="148" t="s">
        <v>458</v>
      </c>
      <c r="B7" s="56">
        <f>IF(SUM(C7:D7)=表12!E8,SUM(C7:D7),FALSE)</f>
        <v>698</v>
      </c>
      <c r="C7" s="56">
        <f>F7+I7+L7+O7+R7+C38+F38+I38+L38+O38+R38</f>
        <v>423</v>
      </c>
      <c r="D7" s="56">
        <f>G7+J7+M7+P7+S7+D38+G38+J38+M38+P38+S38</f>
        <v>275</v>
      </c>
      <c r="E7" s="56">
        <f>SUM(F7:G7)</f>
        <v>698</v>
      </c>
      <c r="F7" s="500">
        <v>423</v>
      </c>
      <c r="G7" s="500">
        <v>275</v>
      </c>
      <c r="H7" s="56">
        <f>SUM(I7:J7)</f>
        <v>0</v>
      </c>
      <c r="I7" s="57">
        <v>0</v>
      </c>
      <c r="J7" s="57">
        <v>0</v>
      </c>
      <c r="K7" s="56">
        <f>SUM(L7:M7)</f>
        <v>0</v>
      </c>
      <c r="L7" s="57">
        <v>0</v>
      </c>
      <c r="M7" s="57">
        <v>0</v>
      </c>
      <c r="N7" s="56">
        <f>SUM(O7:P7)</f>
        <v>0</v>
      </c>
      <c r="O7" s="57">
        <v>0</v>
      </c>
      <c r="P7" s="57">
        <v>0</v>
      </c>
      <c r="Q7" s="56">
        <f>SUM(R7:S7)</f>
        <v>0</v>
      </c>
      <c r="R7" s="57">
        <v>0</v>
      </c>
      <c r="S7" s="57">
        <v>0</v>
      </c>
    </row>
    <row r="8" spans="1:19" s="43" customFormat="1" ht="6" customHeight="1">
      <c r="A8" s="202"/>
      <c r="B8" s="67"/>
      <c r="C8" s="67"/>
      <c r="D8" s="67"/>
      <c r="E8" s="67"/>
      <c r="F8" s="71"/>
      <c r="G8" s="71"/>
      <c r="H8" s="67"/>
      <c r="I8" s="71"/>
      <c r="J8" s="71"/>
      <c r="K8" s="67"/>
      <c r="L8" s="71"/>
      <c r="M8" s="71"/>
      <c r="N8" s="67"/>
      <c r="O8" s="71"/>
      <c r="P8" s="71"/>
      <c r="Q8" s="67"/>
      <c r="R8" s="71"/>
      <c r="S8" s="71"/>
    </row>
    <row r="9" spans="1:19" s="43" customFormat="1" ht="18" customHeight="1">
      <c r="A9" s="203" t="s">
        <v>442</v>
      </c>
      <c r="B9" s="56">
        <f t="shared" ref="B9:B32" si="1">C9+D9</f>
        <v>7601</v>
      </c>
      <c r="C9" s="56">
        <f t="shared" ref="C9:D32" si="2">F9+I9+L9+O9+R9+C40+F40+I40+L40+O40+R40</f>
        <v>3875</v>
      </c>
      <c r="D9" s="56">
        <f t="shared" si="2"/>
        <v>3726</v>
      </c>
      <c r="E9" s="56">
        <f t="shared" ref="E9:E32" si="3">SUM(F9:G9)</f>
        <v>4992</v>
      </c>
      <c r="F9" s="500">
        <v>2329</v>
      </c>
      <c r="G9" s="500">
        <v>2663</v>
      </c>
      <c r="H9" s="56">
        <f t="shared" ref="H9:H32" si="4">SUM(I9:J9)</f>
        <v>269</v>
      </c>
      <c r="I9" s="500">
        <v>150</v>
      </c>
      <c r="J9" s="500">
        <v>119</v>
      </c>
      <c r="K9" s="56">
        <f t="shared" ref="K9:K32" si="5">SUM(L9:M9)</f>
        <v>841</v>
      </c>
      <c r="L9" s="500">
        <v>707</v>
      </c>
      <c r="M9" s="500">
        <v>134</v>
      </c>
      <c r="N9" s="56">
        <f t="shared" ref="N9:N32" si="6">SUM(O9:P9)</f>
        <v>757</v>
      </c>
      <c r="O9" s="500">
        <v>285</v>
      </c>
      <c r="P9" s="500">
        <v>472</v>
      </c>
      <c r="Q9" s="56">
        <f t="shared" ref="Q9:Q32" si="7">SUM(R9:S9)</f>
        <v>89</v>
      </c>
      <c r="R9" s="500">
        <v>75</v>
      </c>
      <c r="S9" s="500">
        <v>14</v>
      </c>
    </row>
    <row r="10" spans="1:19" s="43" customFormat="1" ht="18" customHeight="1">
      <c r="A10" s="203" t="s">
        <v>203</v>
      </c>
      <c r="B10" s="56">
        <f t="shared" si="1"/>
        <v>1436</v>
      </c>
      <c r="C10" s="56">
        <f t="shared" si="2"/>
        <v>708</v>
      </c>
      <c r="D10" s="56">
        <f t="shared" si="2"/>
        <v>728</v>
      </c>
      <c r="E10" s="56">
        <f t="shared" si="3"/>
        <v>859</v>
      </c>
      <c r="F10" s="500">
        <v>397</v>
      </c>
      <c r="G10" s="500">
        <v>462</v>
      </c>
      <c r="H10" s="56">
        <f t="shared" si="4"/>
        <v>0</v>
      </c>
      <c r="I10" s="57">
        <v>0</v>
      </c>
      <c r="J10" s="57">
        <v>0</v>
      </c>
      <c r="K10" s="56">
        <f t="shared" si="5"/>
        <v>0</v>
      </c>
      <c r="L10" s="57">
        <v>0</v>
      </c>
      <c r="M10" s="57">
        <v>0</v>
      </c>
      <c r="N10" s="56">
        <f t="shared" si="6"/>
        <v>0</v>
      </c>
      <c r="O10" s="57">
        <v>0</v>
      </c>
      <c r="P10" s="57">
        <v>0</v>
      </c>
      <c r="Q10" s="56">
        <f t="shared" si="7"/>
        <v>0</v>
      </c>
      <c r="R10" s="57">
        <v>0</v>
      </c>
      <c r="S10" s="57">
        <v>0</v>
      </c>
    </row>
    <row r="11" spans="1:19" s="43" customFormat="1" ht="18" customHeight="1">
      <c r="A11" s="203" t="s">
        <v>443</v>
      </c>
      <c r="B11" s="56">
        <f t="shared" si="1"/>
        <v>1021</v>
      </c>
      <c r="C11" s="56">
        <f t="shared" si="2"/>
        <v>485</v>
      </c>
      <c r="D11" s="56">
        <f t="shared" si="2"/>
        <v>536</v>
      </c>
      <c r="E11" s="56">
        <f t="shared" si="3"/>
        <v>507</v>
      </c>
      <c r="F11" s="500">
        <v>278</v>
      </c>
      <c r="G11" s="500">
        <v>229</v>
      </c>
      <c r="H11" s="56">
        <f t="shared" si="4"/>
        <v>0</v>
      </c>
      <c r="I11" s="57">
        <v>0</v>
      </c>
      <c r="J11" s="57">
        <v>0</v>
      </c>
      <c r="K11" s="56">
        <f t="shared" si="5"/>
        <v>0</v>
      </c>
      <c r="L11" s="57">
        <v>0</v>
      </c>
      <c r="M11" s="57">
        <v>0</v>
      </c>
      <c r="N11" s="56">
        <f t="shared" si="6"/>
        <v>175</v>
      </c>
      <c r="O11" s="500">
        <v>108</v>
      </c>
      <c r="P11" s="500">
        <v>67</v>
      </c>
      <c r="Q11" s="56">
        <f t="shared" si="7"/>
        <v>0</v>
      </c>
      <c r="R11" s="57">
        <v>0</v>
      </c>
      <c r="S11" s="57">
        <v>0</v>
      </c>
    </row>
    <row r="12" spans="1:19" s="43" customFormat="1" ht="18" customHeight="1">
      <c r="A12" s="203" t="s">
        <v>444</v>
      </c>
      <c r="B12" s="56">
        <f t="shared" si="1"/>
        <v>1775</v>
      </c>
      <c r="C12" s="56">
        <f t="shared" si="2"/>
        <v>855</v>
      </c>
      <c r="D12" s="56">
        <f t="shared" si="2"/>
        <v>920</v>
      </c>
      <c r="E12" s="56">
        <f t="shared" si="3"/>
        <v>940</v>
      </c>
      <c r="F12" s="500">
        <v>405</v>
      </c>
      <c r="G12" s="500">
        <v>535</v>
      </c>
      <c r="H12" s="56">
        <f t="shared" si="4"/>
        <v>0</v>
      </c>
      <c r="I12" s="57">
        <v>0</v>
      </c>
      <c r="J12" s="57">
        <v>0</v>
      </c>
      <c r="K12" s="56">
        <f t="shared" si="5"/>
        <v>259</v>
      </c>
      <c r="L12" s="500">
        <v>249</v>
      </c>
      <c r="M12" s="500">
        <v>10</v>
      </c>
      <c r="N12" s="56">
        <f t="shared" si="6"/>
        <v>105</v>
      </c>
      <c r="O12" s="57">
        <v>1</v>
      </c>
      <c r="P12" s="500">
        <v>104</v>
      </c>
      <c r="Q12" s="56">
        <f t="shared" si="7"/>
        <v>0</v>
      </c>
      <c r="R12" s="57">
        <v>0</v>
      </c>
      <c r="S12" s="57">
        <v>0</v>
      </c>
    </row>
    <row r="13" spans="1:19" s="43" customFormat="1" ht="18" customHeight="1">
      <c r="A13" s="203" t="s">
        <v>87</v>
      </c>
      <c r="B13" s="56">
        <f t="shared" si="1"/>
        <v>664</v>
      </c>
      <c r="C13" s="56">
        <f t="shared" si="2"/>
        <v>310</v>
      </c>
      <c r="D13" s="56">
        <f t="shared" si="2"/>
        <v>354</v>
      </c>
      <c r="E13" s="56">
        <f t="shared" si="3"/>
        <v>359</v>
      </c>
      <c r="F13" s="500">
        <v>153</v>
      </c>
      <c r="G13" s="500">
        <v>206</v>
      </c>
      <c r="H13" s="56">
        <f t="shared" si="4"/>
        <v>96</v>
      </c>
      <c r="I13" s="500">
        <v>57</v>
      </c>
      <c r="J13" s="500">
        <v>39</v>
      </c>
      <c r="K13" s="56">
        <f t="shared" si="5"/>
        <v>0</v>
      </c>
      <c r="L13" s="57">
        <v>0</v>
      </c>
      <c r="M13" s="57">
        <v>0</v>
      </c>
      <c r="N13" s="56">
        <f t="shared" si="6"/>
        <v>209</v>
      </c>
      <c r="O13" s="500">
        <v>100</v>
      </c>
      <c r="P13" s="500">
        <v>109</v>
      </c>
      <c r="Q13" s="56">
        <f t="shared" si="7"/>
        <v>0</v>
      </c>
      <c r="R13" s="57">
        <v>0</v>
      </c>
      <c r="S13" s="57">
        <v>0</v>
      </c>
    </row>
    <row r="14" spans="1:19" s="43" customFormat="1" ht="18" customHeight="1">
      <c r="A14" s="203" t="s">
        <v>446</v>
      </c>
      <c r="B14" s="56">
        <f t="shared" si="1"/>
        <v>650</v>
      </c>
      <c r="C14" s="56">
        <f t="shared" si="2"/>
        <v>298</v>
      </c>
      <c r="D14" s="56">
        <f t="shared" si="2"/>
        <v>352</v>
      </c>
      <c r="E14" s="56">
        <f t="shared" si="3"/>
        <v>650</v>
      </c>
      <c r="F14" s="500">
        <v>298</v>
      </c>
      <c r="G14" s="500">
        <v>352</v>
      </c>
      <c r="H14" s="56">
        <f t="shared" si="4"/>
        <v>0</v>
      </c>
      <c r="I14" s="57">
        <v>0</v>
      </c>
      <c r="J14" s="57">
        <v>0</v>
      </c>
      <c r="K14" s="56">
        <f t="shared" si="5"/>
        <v>0</v>
      </c>
      <c r="L14" s="57">
        <v>0</v>
      </c>
      <c r="M14" s="57">
        <v>0</v>
      </c>
      <c r="N14" s="56">
        <f t="shared" si="6"/>
        <v>0</v>
      </c>
      <c r="O14" s="57">
        <v>0</v>
      </c>
      <c r="P14" s="57">
        <v>0</v>
      </c>
      <c r="Q14" s="56">
        <f t="shared" si="7"/>
        <v>0</v>
      </c>
      <c r="R14" s="57">
        <v>0</v>
      </c>
      <c r="S14" s="57">
        <v>0</v>
      </c>
    </row>
    <row r="15" spans="1:19" s="43" customFormat="1" ht="18" customHeight="1">
      <c r="A15" s="203" t="s">
        <v>447</v>
      </c>
      <c r="B15" s="56">
        <f t="shared" si="1"/>
        <v>639</v>
      </c>
      <c r="C15" s="56">
        <f t="shared" si="2"/>
        <v>325</v>
      </c>
      <c r="D15" s="56">
        <f t="shared" si="2"/>
        <v>314</v>
      </c>
      <c r="E15" s="56">
        <f t="shared" si="3"/>
        <v>639</v>
      </c>
      <c r="F15" s="500">
        <v>325</v>
      </c>
      <c r="G15" s="500">
        <v>314</v>
      </c>
      <c r="H15" s="56">
        <f t="shared" si="4"/>
        <v>0</v>
      </c>
      <c r="I15" s="57">
        <v>0</v>
      </c>
      <c r="J15" s="57">
        <v>0</v>
      </c>
      <c r="K15" s="56">
        <f t="shared" si="5"/>
        <v>0</v>
      </c>
      <c r="L15" s="57">
        <v>0</v>
      </c>
      <c r="M15" s="57">
        <v>0</v>
      </c>
      <c r="N15" s="56">
        <f t="shared" si="6"/>
        <v>0</v>
      </c>
      <c r="O15" s="57">
        <v>0</v>
      </c>
      <c r="P15" s="57">
        <v>0</v>
      </c>
      <c r="Q15" s="56">
        <f t="shared" si="7"/>
        <v>0</v>
      </c>
      <c r="R15" s="57">
        <v>0</v>
      </c>
      <c r="S15" s="57">
        <v>0</v>
      </c>
    </row>
    <row r="16" spans="1:19" s="43" customFormat="1" ht="18" customHeight="1">
      <c r="A16" s="203" t="s">
        <v>402</v>
      </c>
      <c r="B16" s="56">
        <f t="shared" si="1"/>
        <v>723</v>
      </c>
      <c r="C16" s="56">
        <f t="shared" si="2"/>
        <v>348</v>
      </c>
      <c r="D16" s="56">
        <f t="shared" si="2"/>
        <v>375</v>
      </c>
      <c r="E16" s="56">
        <f t="shared" si="3"/>
        <v>394</v>
      </c>
      <c r="F16" s="500">
        <v>202</v>
      </c>
      <c r="G16" s="500">
        <v>192</v>
      </c>
      <c r="H16" s="56">
        <f t="shared" si="4"/>
        <v>86</v>
      </c>
      <c r="I16" s="500">
        <v>56</v>
      </c>
      <c r="J16" s="500">
        <v>30</v>
      </c>
      <c r="K16" s="56">
        <f t="shared" si="5"/>
        <v>0</v>
      </c>
      <c r="L16" s="57">
        <v>0</v>
      </c>
      <c r="M16" s="57">
        <v>0</v>
      </c>
      <c r="N16" s="56">
        <f t="shared" si="6"/>
        <v>0</v>
      </c>
      <c r="O16" s="57">
        <v>0</v>
      </c>
      <c r="P16" s="57">
        <v>0</v>
      </c>
      <c r="Q16" s="56">
        <f t="shared" si="7"/>
        <v>0</v>
      </c>
      <c r="R16" s="57">
        <v>0</v>
      </c>
      <c r="S16" s="57">
        <v>0</v>
      </c>
    </row>
    <row r="17" spans="1:19" s="43" customFormat="1" ht="18" customHeight="1">
      <c r="A17" s="203" t="s">
        <v>238</v>
      </c>
      <c r="B17" s="56">
        <f t="shared" si="1"/>
        <v>83</v>
      </c>
      <c r="C17" s="56">
        <f t="shared" si="2"/>
        <v>54</v>
      </c>
      <c r="D17" s="56">
        <f t="shared" si="2"/>
        <v>29</v>
      </c>
      <c r="E17" s="56">
        <f t="shared" si="3"/>
        <v>0</v>
      </c>
      <c r="F17" s="57">
        <v>0</v>
      </c>
      <c r="G17" s="57">
        <v>0</v>
      </c>
      <c r="H17" s="56">
        <f t="shared" si="4"/>
        <v>83</v>
      </c>
      <c r="I17" s="500">
        <v>54</v>
      </c>
      <c r="J17" s="500">
        <v>29</v>
      </c>
      <c r="K17" s="56">
        <f t="shared" si="5"/>
        <v>0</v>
      </c>
      <c r="L17" s="57">
        <v>0</v>
      </c>
      <c r="M17" s="57">
        <v>0</v>
      </c>
      <c r="N17" s="56">
        <f t="shared" si="6"/>
        <v>0</v>
      </c>
      <c r="O17" s="57">
        <v>0</v>
      </c>
      <c r="P17" s="57">
        <v>0</v>
      </c>
      <c r="Q17" s="56">
        <f t="shared" si="7"/>
        <v>0</v>
      </c>
      <c r="R17" s="57">
        <v>0</v>
      </c>
      <c r="S17" s="57">
        <v>0</v>
      </c>
    </row>
    <row r="18" spans="1:19" s="43" customFormat="1" ht="18" customHeight="1">
      <c r="A18" s="203" t="s">
        <v>448</v>
      </c>
      <c r="B18" s="56">
        <f t="shared" si="1"/>
        <v>0</v>
      </c>
      <c r="C18" s="56">
        <f t="shared" si="2"/>
        <v>0</v>
      </c>
      <c r="D18" s="56">
        <f t="shared" si="2"/>
        <v>0</v>
      </c>
      <c r="E18" s="56">
        <f t="shared" si="3"/>
        <v>0</v>
      </c>
      <c r="F18" s="57">
        <v>0</v>
      </c>
      <c r="G18" s="57">
        <v>0</v>
      </c>
      <c r="H18" s="56">
        <f t="shared" si="4"/>
        <v>0</v>
      </c>
      <c r="I18" s="57">
        <v>0</v>
      </c>
      <c r="J18" s="57">
        <v>0</v>
      </c>
      <c r="K18" s="56">
        <f t="shared" si="5"/>
        <v>0</v>
      </c>
      <c r="L18" s="57">
        <v>0</v>
      </c>
      <c r="M18" s="57">
        <v>0</v>
      </c>
      <c r="N18" s="56">
        <f t="shared" si="6"/>
        <v>0</v>
      </c>
      <c r="O18" s="57">
        <v>0</v>
      </c>
      <c r="P18" s="57">
        <v>0</v>
      </c>
      <c r="Q18" s="56">
        <f t="shared" si="7"/>
        <v>0</v>
      </c>
      <c r="R18" s="57">
        <v>0</v>
      </c>
      <c r="S18" s="57">
        <v>0</v>
      </c>
    </row>
    <row r="19" spans="1:19" s="43" customFormat="1" ht="18" customHeight="1">
      <c r="A19" s="203" t="s">
        <v>48</v>
      </c>
      <c r="B19" s="56">
        <f t="shared" si="1"/>
        <v>0</v>
      </c>
      <c r="C19" s="56">
        <f t="shared" si="2"/>
        <v>0</v>
      </c>
      <c r="D19" s="56">
        <f t="shared" si="2"/>
        <v>0</v>
      </c>
      <c r="E19" s="56">
        <f t="shared" si="3"/>
        <v>0</v>
      </c>
      <c r="F19" s="57">
        <v>0</v>
      </c>
      <c r="G19" s="57">
        <v>0</v>
      </c>
      <c r="H19" s="56">
        <f t="shared" si="4"/>
        <v>0</v>
      </c>
      <c r="I19" s="57">
        <v>0</v>
      </c>
      <c r="J19" s="57">
        <v>0</v>
      </c>
      <c r="K19" s="56">
        <f t="shared" si="5"/>
        <v>0</v>
      </c>
      <c r="L19" s="57">
        <v>0</v>
      </c>
      <c r="M19" s="57">
        <v>0</v>
      </c>
      <c r="N19" s="56">
        <f t="shared" si="6"/>
        <v>0</v>
      </c>
      <c r="O19" s="57">
        <v>0</v>
      </c>
      <c r="P19" s="57">
        <v>0</v>
      </c>
      <c r="Q19" s="56">
        <f t="shared" si="7"/>
        <v>0</v>
      </c>
      <c r="R19" s="57">
        <v>0</v>
      </c>
      <c r="S19" s="57">
        <v>0</v>
      </c>
    </row>
    <row r="20" spans="1:19" s="43" customFormat="1" ht="18" customHeight="1">
      <c r="A20" s="203" t="s">
        <v>146</v>
      </c>
      <c r="B20" s="56">
        <f t="shared" si="1"/>
        <v>335</v>
      </c>
      <c r="C20" s="56">
        <f t="shared" si="2"/>
        <v>101</v>
      </c>
      <c r="D20" s="56">
        <f t="shared" si="2"/>
        <v>234</v>
      </c>
      <c r="E20" s="56">
        <f t="shared" si="3"/>
        <v>205</v>
      </c>
      <c r="F20" s="500">
        <v>89</v>
      </c>
      <c r="G20" s="500">
        <v>116</v>
      </c>
      <c r="H20" s="56">
        <f t="shared" si="4"/>
        <v>0</v>
      </c>
      <c r="I20" s="57">
        <v>0</v>
      </c>
      <c r="J20" s="57">
        <v>0</v>
      </c>
      <c r="K20" s="56">
        <f t="shared" si="5"/>
        <v>0</v>
      </c>
      <c r="L20" s="57">
        <v>0</v>
      </c>
      <c r="M20" s="57">
        <v>0</v>
      </c>
      <c r="N20" s="56">
        <f t="shared" si="6"/>
        <v>0</v>
      </c>
      <c r="O20" s="57">
        <v>0</v>
      </c>
      <c r="P20" s="57">
        <v>0</v>
      </c>
      <c r="Q20" s="56">
        <f t="shared" si="7"/>
        <v>0</v>
      </c>
      <c r="R20" s="57">
        <v>0</v>
      </c>
      <c r="S20" s="57">
        <v>0</v>
      </c>
    </row>
    <row r="21" spans="1:19" s="43" customFormat="1" ht="18" customHeight="1">
      <c r="A21" s="203" t="s">
        <v>227</v>
      </c>
      <c r="B21" s="56">
        <f t="shared" si="1"/>
        <v>86</v>
      </c>
      <c r="C21" s="56">
        <f t="shared" si="2"/>
        <v>55</v>
      </c>
      <c r="D21" s="56">
        <f t="shared" si="2"/>
        <v>31</v>
      </c>
      <c r="E21" s="56">
        <f t="shared" si="3"/>
        <v>0</v>
      </c>
      <c r="F21" s="57">
        <v>0</v>
      </c>
      <c r="G21" s="57">
        <v>0</v>
      </c>
      <c r="H21" s="56">
        <f t="shared" si="4"/>
        <v>86</v>
      </c>
      <c r="I21" s="500">
        <v>55</v>
      </c>
      <c r="J21" s="500">
        <v>31</v>
      </c>
      <c r="K21" s="56">
        <f t="shared" si="5"/>
        <v>0</v>
      </c>
      <c r="L21" s="57">
        <v>0</v>
      </c>
      <c r="M21" s="57">
        <v>0</v>
      </c>
      <c r="N21" s="56">
        <f t="shared" si="6"/>
        <v>0</v>
      </c>
      <c r="O21" s="57">
        <v>0</v>
      </c>
      <c r="P21" s="57">
        <v>0</v>
      </c>
      <c r="Q21" s="56">
        <f t="shared" si="7"/>
        <v>0</v>
      </c>
      <c r="R21" s="57">
        <v>0</v>
      </c>
      <c r="S21" s="57">
        <v>0</v>
      </c>
    </row>
    <row r="22" spans="1:19" s="43" customFormat="1" ht="18" customHeight="1">
      <c r="A22" s="203" t="s">
        <v>396</v>
      </c>
      <c r="B22" s="56">
        <f t="shared" si="1"/>
        <v>176</v>
      </c>
      <c r="C22" s="56">
        <f t="shared" si="2"/>
        <v>101</v>
      </c>
      <c r="D22" s="56">
        <f t="shared" si="2"/>
        <v>75</v>
      </c>
      <c r="E22" s="56">
        <f t="shared" si="3"/>
        <v>122</v>
      </c>
      <c r="F22" s="500">
        <v>54</v>
      </c>
      <c r="G22" s="500">
        <v>68</v>
      </c>
      <c r="H22" s="56">
        <f t="shared" si="4"/>
        <v>54</v>
      </c>
      <c r="I22" s="500">
        <v>47</v>
      </c>
      <c r="J22" s="500">
        <v>7</v>
      </c>
      <c r="K22" s="56">
        <f t="shared" si="5"/>
        <v>0</v>
      </c>
      <c r="L22" s="57">
        <v>0</v>
      </c>
      <c r="M22" s="57">
        <v>0</v>
      </c>
      <c r="N22" s="56">
        <f t="shared" si="6"/>
        <v>0</v>
      </c>
      <c r="O22" s="57">
        <v>0</v>
      </c>
      <c r="P22" s="57">
        <v>0</v>
      </c>
      <c r="Q22" s="56">
        <f t="shared" si="7"/>
        <v>0</v>
      </c>
      <c r="R22" s="57">
        <v>0</v>
      </c>
      <c r="S22" s="57">
        <v>0</v>
      </c>
    </row>
    <row r="23" spans="1:19" s="43" customFormat="1" ht="18" customHeight="1">
      <c r="A23" s="203" t="s">
        <v>30</v>
      </c>
      <c r="B23" s="56">
        <f t="shared" si="1"/>
        <v>0</v>
      </c>
      <c r="C23" s="56">
        <f t="shared" si="2"/>
        <v>0</v>
      </c>
      <c r="D23" s="56">
        <f t="shared" si="2"/>
        <v>0</v>
      </c>
      <c r="E23" s="56">
        <f t="shared" si="3"/>
        <v>0</v>
      </c>
      <c r="F23" s="57">
        <v>0</v>
      </c>
      <c r="G23" s="57">
        <v>0</v>
      </c>
      <c r="H23" s="56">
        <f t="shared" si="4"/>
        <v>0</v>
      </c>
      <c r="I23" s="57">
        <v>0</v>
      </c>
      <c r="J23" s="57">
        <v>0</v>
      </c>
      <c r="K23" s="56">
        <f t="shared" si="5"/>
        <v>0</v>
      </c>
      <c r="L23" s="57">
        <v>0</v>
      </c>
      <c r="M23" s="57">
        <v>0</v>
      </c>
      <c r="N23" s="56">
        <f t="shared" si="6"/>
        <v>0</v>
      </c>
      <c r="O23" s="57">
        <v>0</v>
      </c>
      <c r="P23" s="57">
        <v>0</v>
      </c>
      <c r="Q23" s="56">
        <f t="shared" si="7"/>
        <v>0</v>
      </c>
      <c r="R23" s="57">
        <v>0</v>
      </c>
      <c r="S23" s="57">
        <v>0</v>
      </c>
    </row>
    <row r="24" spans="1:19" s="43" customFormat="1" ht="18" customHeight="1">
      <c r="A24" s="203" t="s">
        <v>190</v>
      </c>
      <c r="B24" s="56">
        <f t="shared" si="1"/>
        <v>0</v>
      </c>
      <c r="C24" s="56">
        <f t="shared" si="2"/>
        <v>0</v>
      </c>
      <c r="D24" s="56">
        <f t="shared" si="2"/>
        <v>0</v>
      </c>
      <c r="E24" s="56">
        <f t="shared" si="3"/>
        <v>0</v>
      </c>
      <c r="F24" s="57">
        <v>0</v>
      </c>
      <c r="G24" s="57">
        <v>0</v>
      </c>
      <c r="H24" s="56">
        <f t="shared" si="4"/>
        <v>0</v>
      </c>
      <c r="I24" s="57">
        <v>0</v>
      </c>
      <c r="J24" s="57">
        <v>0</v>
      </c>
      <c r="K24" s="56">
        <f t="shared" si="5"/>
        <v>0</v>
      </c>
      <c r="L24" s="57">
        <v>0</v>
      </c>
      <c r="M24" s="57">
        <v>0</v>
      </c>
      <c r="N24" s="56">
        <f t="shared" si="6"/>
        <v>0</v>
      </c>
      <c r="O24" s="57">
        <v>0</v>
      </c>
      <c r="P24" s="57">
        <v>0</v>
      </c>
      <c r="Q24" s="56">
        <f t="shared" si="7"/>
        <v>0</v>
      </c>
      <c r="R24" s="57">
        <v>0</v>
      </c>
      <c r="S24" s="57">
        <v>0</v>
      </c>
    </row>
    <row r="25" spans="1:19" s="43" customFormat="1" ht="18" customHeight="1">
      <c r="A25" s="203" t="s">
        <v>10</v>
      </c>
      <c r="B25" s="56">
        <f t="shared" si="1"/>
        <v>302</v>
      </c>
      <c r="C25" s="56">
        <f t="shared" si="2"/>
        <v>180</v>
      </c>
      <c r="D25" s="56">
        <f t="shared" si="2"/>
        <v>122</v>
      </c>
      <c r="E25" s="56">
        <f t="shared" si="3"/>
        <v>163</v>
      </c>
      <c r="F25" s="500">
        <v>96</v>
      </c>
      <c r="G25" s="500">
        <v>67</v>
      </c>
      <c r="H25" s="56">
        <f t="shared" si="4"/>
        <v>0</v>
      </c>
      <c r="I25" s="57">
        <v>0</v>
      </c>
      <c r="J25" s="57">
        <v>0</v>
      </c>
      <c r="K25" s="56">
        <f t="shared" si="5"/>
        <v>0</v>
      </c>
      <c r="L25" s="57">
        <v>0</v>
      </c>
      <c r="M25" s="57">
        <v>0</v>
      </c>
      <c r="N25" s="56">
        <f t="shared" si="6"/>
        <v>53</v>
      </c>
      <c r="O25" s="500">
        <v>37</v>
      </c>
      <c r="P25" s="500">
        <v>16</v>
      </c>
      <c r="Q25" s="56">
        <f t="shared" si="7"/>
        <v>0</v>
      </c>
      <c r="R25" s="57">
        <v>0</v>
      </c>
      <c r="S25" s="57">
        <v>0</v>
      </c>
    </row>
    <row r="26" spans="1:19" s="43" customFormat="1" ht="18" customHeight="1">
      <c r="A26" s="203" t="s">
        <v>449</v>
      </c>
      <c r="B26" s="56">
        <f t="shared" si="1"/>
        <v>0</v>
      </c>
      <c r="C26" s="56">
        <f t="shared" si="2"/>
        <v>0</v>
      </c>
      <c r="D26" s="56">
        <f t="shared" si="2"/>
        <v>0</v>
      </c>
      <c r="E26" s="56">
        <f t="shared" si="3"/>
        <v>0</v>
      </c>
      <c r="F26" s="57">
        <v>0</v>
      </c>
      <c r="G26" s="57">
        <v>0</v>
      </c>
      <c r="H26" s="56">
        <f t="shared" si="4"/>
        <v>0</v>
      </c>
      <c r="I26" s="57">
        <v>0</v>
      </c>
      <c r="J26" s="57">
        <v>0</v>
      </c>
      <c r="K26" s="56">
        <f t="shared" si="5"/>
        <v>0</v>
      </c>
      <c r="L26" s="57">
        <v>0</v>
      </c>
      <c r="M26" s="57">
        <v>0</v>
      </c>
      <c r="N26" s="56">
        <f t="shared" si="6"/>
        <v>0</v>
      </c>
      <c r="O26" s="57">
        <v>0</v>
      </c>
      <c r="P26" s="57">
        <v>0</v>
      </c>
      <c r="Q26" s="56">
        <f t="shared" si="7"/>
        <v>0</v>
      </c>
      <c r="R26" s="57">
        <v>0</v>
      </c>
      <c r="S26" s="57">
        <v>0</v>
      </c>
    </row>
    <row r="27" spans="1:19" s="43" customFormat="1" ht="18" customHeight="1">
      <c r="A27" s="203" t="s">
        <v>450</v>
      </c>
      <c r="B27" s="56">
        <f t="shared" si="1"/>
        <v>0</v>
      </c>
      <c r="C27" s="56">
        <f t="shared" si="2"/>
        <v>0</v>
      </c>
      <c r="D27" s="56">
        <f t="shared" si="2"/>
        <v>0</v>
      </c>
      <c r="E27" s="56">
        <f t="shared" si="3"/>
        <v>0</v>
      </c>
      <c r="F27" s="57">
        <v>0</v>
      </c>
      <c r="G27" s="57">
        <v>0</v>
      </c>
      <c r="H27" s="56">
        <f t="shared" si="4"/>
        <v>0</v>
      </c>
      <c r="I27" s="57">
        <v>0</v>
      </c>
      <c r="J27" s="57">
        <v>0</v>
      </c>
      <c r="K27" s="56">
        <f t="shared" si="5"/>
        <v>0</v>
      </c>
      <c r="L27" s="57">
        <v>0</v>
      </c>
      <c r="M27" s="57">
        <v>0</v>
      </c>
      <c r="N27" s="56">
        <f t="shared" si="6"/>
        <v>0</v>
      </c>
      <c r="O27" s="57">
        <v>0</v>
      </c>
      <c r="P27" s="57">
        <v>0</v>
      </c>
      <c r="Q27" s="56">
        <f t="shared" si="7"/>
        <v>0</v>
      </c>
      <c r="R27" s="57">
        <v>0</v>
      </c>
      <c r="S27" s="57">
        <v>0</v>
      </c>
    </row>
    <row r="28" spans="1:19" s="43" customFormat="1" ht="18" customHeight="1">
      <c r="A28" s="203" t="s">
        <v>451</v>
      </c>
      <c r="B28" s="56">
        <f t="shared" si="1"/>
        <v>0</v>
      </c>
      <c r="C28" s="56">
        <f t="shared" si="2"/>
        <v>0</v>
      </c>
      <c r="D28" s="56">
        <f t="shared" si="2"/>
        <v>0</v>
      </c>
      <c r="E28" s="56">
        <f t="shared" si="3"/>
        <v>0</v>
      </c>
      <c r="F28" s="57">
        <v>0</v>
      </c>
      <c r="G28" s="57">
        <v>0</v>
      </c>
      <c r="H28" s="56">
        <f t="shared" si="4"/>
        <v>0</v>
      </c>
      <c r="I28" s="57">
        <v>0</v>
      </c>
      <c r="J28" s="57">
        <v>0</v>
      </c>
      <c r="K28" s="56">
        <f t="shared" si="5"/>
        <v>0</v>
      </c>
      <c r="L28" s="57">
        <v>0</v>
      </c>
      <c r="M28" s="57">
        <v>0</v>
      </c>
      <c r="N28" s="56">
        <f t="shared" si="6"/>
        <v>0</v>
      </c>
      <c r="O28" s="57">
        <v>0</v>
      </c>
      <c r="P28" s="57">
        <v>0</v>
      </c>
      <c r="Q28" s="56">
        <f t="shared" si="7"/>
        <v>0</v>
      </c>
      <c r="R28" s="57">
        <v>0</v>
      </c>
      <c r="S28" s="57">
        <v>0</v>
      </c>
    </row>
    <row r="29" spans="1:19" s="43" customFormat="1" ht="18" customHeight="1">
      <c r="A29" s="203" t="s">
        <v>452</v>
      </c>
      <c r="B29" s="56">
        <f t="shared" si="1"/>
        <v>404</v>
      </c>
      <c r="C29" s="56">
        <f t="shared" si="2"/>
        <v>223</v>
      </c>
      <c r="D29" s="56">
        <f t="shared" si="2"/>
        <v>181</v>
      </c>
      <c r="E29" s="56">
        <f t="shared" si="3"/>
        <v>404</v>
      </c>
      <c r="F29" s="500">
        <v>223</v>
      </c>
      <c r="G29" s="500">
        <v>181</v>
      </c>
      <c r="H29" s="56">
        <f t="shared" si="4"/>
        <v>0</v>
      </c>
      <c r="I29" s="57">
        <v>0</v>
      </c>
      <c r="J29" s="57">
        <v>0</v>
      </c>
      <c r="K29" s="56">
        <f t="shared" si="5"/>
        <v>0</v>
      </c>
      <c r="L29" s="57">
        <v>0</v>
      </c>
      <c r="M29" s="57">
        <v>0</v>
      </c>
      <c r="N29" s="56">
        <f t="shared" si="6"/>
        <v>0</v>
      </c>
      <c r="O29" s="57">
        <v>0</v>
      </c>
      <c r="P29" s="57">
        <v>0</v>
      </c>
      <c r="Q29" s="56">
        <f t="shared" si="7"/>
        <v>0</v>
      </c>
      <c r="R29" s="57">
        <v>0</v>
      </c>
      <c r="S29" s="57">
        <v>0</v>
      </c>
    </row>
    <row r="30" spans="1:19" s="43" customFormat="1" ht="18" customHeight="1">
      <c r="A30" s="203" t="s">
        <v>453</v>
      </c>
      <c r="B30" s="56">
        <f t="shared" si="1"/>
        <v>0</v>
      </c>
      <c r="C30" s="56">
        <f t="shared" si="2"/>
        <v>0</v>
      </c>
      <c r="D30" s="56">
        <f t="shared" si="2"/>
        <v>0</v>
      </c>
      <c r="E30" s="56">
        <f t="shared" si="3"/>
        <v>0</v>
      </c>
      <c r="F30" s="57">
        <v>0</v>
      </c>
      <c r="G30" s="57">
        <v>0</v>
      </c>
      <c r="H30" s="56">
        <f t="shared" si="4"/>
        <v>0</v>
      </c>
      <c r="I30" s="57">
        <v>0</v>
      </c>
      <c r="J30" s="57">
        <v>0</v>
      </c>
      <c r="K30" s="56">
        <f t="shared" si="5"/>
        <v>0</v>
      </c>
      <c r="L30" s="57">
        <v>0</v>
      </c>
      <c r="M30" s="57">
        <v>0</v>
      </c>
      <c r="N30" s="56">
        <f t="shared" si="6"/>
        <v>0</v>
      </c>
      <c r="O30" s="57">
        <v>0</v>
      </c>
      <c r="P30" s="57">
        <v>0</v>
      </c>
      <c r="Q30" s="56">
        <f t="shared" si="7"/>
        <v>0</v>
      </c>
      <c r="R30" s="57">
        <v>0</v>
      </c>
      <c r="S30" s="57">
        <v>0</v>
      </c>
    </row>
    <row r="31" spans="1:19" s="43" customFormat="1" ht="18" customHeight="1">
      <c r="A31" s="203" t="s">
        <v>346</v>
      </c>
      <c r="B31" s="56">
        <f t="shared" si="1"/>
        <v>459</v>
      </c>
      <c r="C31" s="56">
        <f t="shared" si="2"/>
        <v>343</v>
      </c>
      <c r="D31" s="56">
        <f t="shared" si="2"/>
        <v>116</v>
      </c>
      <c r="E31" s="56">
        <f t="shared" si="3"/>
        <v>0</v>
      </c>
      <c r="F31" s="57">
        <v>0</v>
      </c>
      <c r="G31" s="57">
        <v>0</v>
      </c>
      <c r="H31" s="56">
        <f t="shared" si="4"/>
        <v>0</v>
      </c>
      <c r="I31" s="57">
        <v>0</v>
      </c>
      <c r="J31" s="57">
        <v>0</v>
      </c>
      <c r="K31" s="56">
        <f t="shared" si="5"/>
        <v>323</v>
      </c>
      <c r="L31" s="500">
        <v>300</v>
      </c>
      <c r="M31" s="500">
        <v>23</v>
      </c>
      <c r="N31" s="56">
        <f t="shared" si="6"/>
        <v>136</v>
      </c>
      <c r="O31" s="500">
        <v>43</v>
      </c>
      <c r="P31" s="500">
        <v>93</v>
      </c>
      <c r="Q31" s="56">
        <f t="shared" si="7"/>
        <v>0</v>
      </c>
      <c r="R31" s="57">
        <v>0</v>
      </c>
      <c r="S31" s="57">
        <v>0</v>
      </c>
    </row>
    <row r="32" spans="1:19" s="43" customFormat="1" ht="18" customHeight="1">
      <c r="A32" s="203" t="s">
        <v>81</v>
      </c>
      <c r="B32" s="56">
        <f t="shared" si="1"/>
        <v>0</v>
      </c>
      <c r="C32" s="56">
        <f t="shared" si="2"/>
        <v>0</v>
      </c>
      <c r="D32" s="56">
        <f t="shared" si="2"/>
        <v>0</v>
      </c>
      <c r="E32" s="56">
        <f t="shared" si="3"/>
        <v>0</v>
      </c>
      <c r="F32" s="57">
        <v>0</v>
      </c>
      <c r="G32" s="57">
        <v>0</v>
      </c>
      <c r="H32" s="56">
        <f t="shared" si="4"/>
        <v>0</v>
      </c>
      <c r="I32" s="57">
        <v>0</v>
      </c>
      <c r="J32" s="57">
        <v>0</v>
      </c>
      <c r="K32" s="56">
        <f t="shared" si="5"/>
        <v>0</v>
      </c>
      <c r="L32" s="57">
        <v>0</v>
      </c>
      <c r="M32" s="57">
        <v>0</v>
      </c>
      <c r="N32" s="56">
        <f t="shared" si="6"/>
        <v>0</v>
      </c>
      <c r="O32" s="57">
        <v>0</v>
      </c>
      <c r="P32" s="57">
        <v>0</v>
      </c>
      <c r="Q32" s="56">
        <f t="shared" si="7"/>
        <v>0</v>
      </c>
      <c r="R32" s="57">
        <v>0</v>
      </c>
      <c r="S32" s="57">
        <v>0</v>
      </c>
    </row>
    <row r="33" spans="1:19" ht="6" customHeight="1">
      <c r="A33" s="150"/>
      <c r="B33" s="227"/>
      <c r="C33" s="227"/>
      <c r="D33" s="227"/>
      <c r="E33" s="228"/>
      <c r="F33" s="229"/>
      <c r="G33" s="229"/>
      <c r="H33" s="228"/>
      <c r="I33" s="229"/>
      <c r="J33" s="229"/>
      <c r="K33" s="228"/>
      <c r="L33" s="229"/>
      <c r="M33" s="229"/>
      <c r="N33" s="228"/>
      <c r="O33" s="229"/>
      <c r="P33" s="229"/>
      <c r="Q33" s="228"/>
      <c r="R33" s="229"/>
      <c r="S33" s="229"/>
    </row>
    <row r="34" spans="1:19" s="43" customFormat="1" ht="21" customHeight="1">
      <c r="A34" s="575" t="s">
        <v>44</v>
      </c>
      <c r="B34" s="541" t="s">
        <v>95</v>
      </c>
      <c r="C34" s="540"/>
      <c r="D34" s="540"/>
      <c r="E34" s="541" t="s">
        <v>97</v>
      </c>
      <c r="F34" s="540"/>
      <c r="G34" s="540"/>
      <c r="H34" s="541" t="s">
        <v>283</v>
      </c>
      <c r="I34" s="540"/>
      <c r="J34" s="540"/>
      <c r="K34" s="541" t="s">
        <v>284</v>
      </c>
      <c r="L34" s="540"/>
      <c r="M34" s="540"/>
      <c r="N34" s="541" t="s">
        <v>101</v>
      </c>
      <c r="O34" s="540"/>
      <c r="P34" s="540"/>
      <c r="Q34" s="541" t="s">
        <v>100</v>
      </c>
      <c r="R34" s="540"/>
      <c r="S34" s="540"/>
    </row>
    <row r="35" spans="1:19" s="43" customFormat="1" ht="21" customHeight="1">
      <c r="A35" s="577"/>
      <c r="B35" s="123" t="s">
        <v>5</v>
      </c>
      <c r="C35" s="123" t="s">
        <v>38</v>
      </c>
      <c r="D35" s="123" t="s">
        <v>50</v>
      </c>
      <c r="E35" s="123" t="s">
        <v>5</v>
      </c>
      <c r="F35" s="123" t="s">
        <v>38</v>
      </c>
      <c r="G35" s="123" t="s">
        <v>50</v>
      </c>
      <c r="H35" s="123" t="s">
        <v>5</v>
      </c>
      <c r="I35" s="123" t="s">
        <v>38</v>
      </c>
      <c r="J35" s="123" t="s">
        <v>50</v>
      </c>
      <c r="K35" s="123" t="s">
        <v>5</v>
      </c>
      <c r="L35" s="123" t="s">
        <v>38</v>
      </c>
      <c r="M35" s="123" t="s">
        <v>50</v>
      </c>
      <c r="N35" s="123" t="s">
        <v>5</v>
      </c>
      <c r="O35" s="123" t="s">
        <v>38</v>
      </c>
      <c r="P35" s="123" t="s">
        <v>50</v>
      </c>
      <c r="Q35" s="123" t="s">
        <v>5</v>
      </c>
      <c r="R35" s="123" t="s">
        <v>38</v>
      </c>
      <c r="S35" s="123" t="s">
        <v>50</v>
      </c>
    </row>
    <row r="36" spans="1:19" s="43" customFormat="1" ht="6" customHeight="1">
      <c r="A36" s="47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</row>
    <row r="37" spans="1:19" s="43" customFormat="1" ht="18" customHeight="1">
      <c r="A37" s="147" t="s">
        <v>84</v>
      </c>
      <c r="B37" s="56">
        <f t="shared" ref="B37:S37" si="8">SUM(B40:B63)</f>
        <v>258</v>
      </c>
      <c r="C37" s="56">
        <f t="shared" si="8"/>
        <v>74</v>
      </c>
      <c r="D37" s="56">
        <f t="shared" si="8"/>
        <v>184</v>
      </c>
      <c r="E37" s="56">
        <f t="shared" si="8"/>
        <v>117</v>
      </c>
      <c r="F37" s="56">
        <f t="shared" si="8"/>
        <v>0</v>
      </c>
      <c r="G37" s="56">
        <f t="shared" si="8"/>
        <v>117</v>
      </c>
      <c r="H37" s="56">
        <f t="shared" si="8"/>
        <v>0</v>
      </c>
      <c r="I37" s="56">
        <f t="shared" si="8"/>
        <v>0</v>
      </c>
      <c r="J37" s="56">
        <f t="shared" si="8"/>
        <v>0</v>
      </c>
      <c r="K37" s="56">
        <f t="shared" si="8"/>
        <v>81</v>
      </c>
      <c r="L37" s="56">
        <f t="shared" si="8"/>
        <v>25</v>
      </c>
      <c r="M37" s="56">
        <f t="shared" si="8"/>
        <v>56</v>
      </c>
      <c r="N37" s="56">
        <f t="shared" si="8"/>
        <v>1043</v>
      </c>
      <c r="O37" s="56">
        <f t="shared" si="8"/>
        <v>484</v>
      </c>
      <c r="P37" s="56">
        <f t="shared" si="8"/>
        <v>559</v>
      </c>
      <c r="Q37" s="56">
        <f t="shared" si="8"/>
        <v>1000</v>
      </c>
      <c r="R37" s="56">
        <f t="shared" si="8"/>
        <v>505</v>
      </c>
      <c r="S37" s="56">
        <f t="shared" si="8"/>
        <v>495</v>
      </c>
    </row>
    <row r="38" spans="1:19" s="43" customFormat="1" ht="18" customHeight="1">
      <c r="A38" s="148" t="s">
        <v>458</v>
      </c>
      <c r="B38" s="56">
        <f>SUM(C38:D38)</f>
        <v>0</v>
      </c>
      <c r="C38" s="57">
        <v>0</v>
      </c>
      <c r="D38" s="57">
        <v>0</v>
      </c>
      <c r="E38" s="56">
        <f>SUM(F38:G38)</f>
        <v>0</v>
      </c>
      <c r="F38" s="57">
        <v>0</v>
      </c>
      <c r="G38" s="57">
        <v>0</v>
      </c>
      <c r="H38" s="56">
        <f>SUM(I38:J38)</f>
        <v>0</v>
      </c>
      <c r="I38" s="57">
        <v>0</v>
      </c>
      <c r="J38" s="57">
        <v>0</v>
      </c>
      <c r="K38" s="56">
        <f>SUM(L38:M38)</f>
        <v>0</v>
      </c>
      <c r="L38" s="57">
        <v>0</v>
      </c>
      <c r="M38" s="57">
        <v>0</v>
      </c>
      <c r="N38" s="56">
        <f>SUM(O38:P38)</f>
        <v>0</v>
      </c>
      <c r="O38" s="57">
        <v>0</v>
      </c>
      <c r="P38" s="57">
        <v>0</v>
      </c>
      <c r="Q38" s="56">
        <f>SUM(R38:S38)</f>
        <v>0</v>
      </c>
      <c r="R38" s="57">
        <v>0</v>
      </c>
      <c r="S38" s="57">
        <v>0</v>
      </c>
    </row>
    <row r="39" spans="1:19" s="43" customFormat="1" ht="6" customHeight="1">
      <c r="A39" s="202"/>
      <c r="B39" s="67"/>
      <c r="C39" s="71"/>
      <c r="D39" s="71"/>
      <c r="E39" s="67"/>
      <c r="F39" s="71"/>
      <c r="G39" s="71"/>
      <c r="H39" s="67"/>
      <c r="I39" s="71"/>
      <c r="J39" s="71"/>
      <c r="K39" s="67"/>
      <c r="L39" s="71"/>
      <c r="M39" s="71"/>
      <c r="N39" s="67"/>
      <c r="O39" s="71"/>
      <c r="P39" s="71"/>
      <c r="Q39" s="67"/>
      <c r="R39" s="71"/>
      <c r="S39" s="71"/>
    </row>
    <row r="40" spans="1:19" s="43" customFormat="1" ht="18" customHeight="1">
      <c r="A40" s="203" t="s">
        <v>442</v>
      </c>
      <c r="B40" s="56">
        <f t="shared" ref="B40:B63" si="9">SUM(C40:D40)</f>
        <v>0</v>
      </c>
      <c r="C40" s="57">
        <v>0</v>
      </c>
      <c r="D40" s="57">
        <v>0</v>
      </c>
      <c r="E40" s="56">
        <f t="shared" ref="E40:E63" si="10">SUM(F40:G40)</f>
        <v>0</v>
      </c>
      <c r="F40" s="57">
        <v>0</v>
      </c>
      <c r="G40" s="57">
        <v>0</v>
      </c>
      <c r="H40" s="56">
        <f t="shared" ref="H40:H63" si="11">SUM(I40:J40)</f>
        <v>0</v>
      </c>
      <c r="I40" s="57">
        <v>0</v>
      </c>
      <c r="J40" s="57">
        <v>0</v>
      </c>
      <c r="K40" s="56">
        <f t="shared" ref="K40:K63" si="12">SUM(L40:M40)</f>
        <v>0</v>
      </c>
      <c r="L40" s="57">
        <v>0</v>
      </c>
      <c r="M40" s="57">
        <v>0</v>
      </c>
      <c r="N40" s="56">
        <f t="shared" ref="N40:N63" si="13">SUM(O40:P40)</f>
        <v>427</v>
      </c>
      <c r="O40" s="500">
        <v>212</v>
      </c>
      <c r="P40" s="500">
        <v>215</v>
      </c>
      <c r="Q40" s="56">
        <f t="shared" ref="Q40:Q63" si="14">SUM(R40:S40)</f>
        <v>226</v>
      </c>
      <c r="R40" s="500">
        <v>117</v>
      </c>
      <c r="S40" s="500">
        <v>109</v>
      </c>
    </row>
    <row r="41" spans="1:19" s="43" customFormat="1" ht="18" customHeight="1">
      <c r="A41" s="203" t="s">
        <v>203</v>
      </c>
      <c r="B41" s="56">
        <f t="shared" si="9"/>
        <v>0</v>
      </c>
      <c r="C41" s="57">
        <v>0</v>
      </c>
      <c r="D41" s="57">
        <v>0</v>
      </c>
      <c r="E41" s="56">
        <f t="shared" si="10"/>
        <v>0</v>
      </c>
      <c r="F41" s="57">
        <v>0</v>
      </c>
      <c r="G41" s="57">
        <v>0</v>
      </c>
      <c r="H41" s="56">
        <f t="shared" si="11"/>
        <v>0</v>
      </c>
      <c r="I41" s="57">
        <v>0</v>
      </c>
      <c r="J41" s="57">
        <v>0</v>
      </c>
      <c r="K41" s="56">
        <f t="shared" si="12"/>
        <v>0</v>
      </c>
      <c r="L41" s="57">
        <v>0</v>
      </c>
      <c r="M41" s="57">
        <v>0</v>
      </c>
      <c r="N41" s="56">
        <f t="shared" si="13"/>
        <v>175</v>
      </c>
      <c r="O41" s="500">
        <v>107</v>
      </c>
      <c r="P41" s="500">
        <v>68</v>
      </c>
      <c r="Q41" s="56">
        <f t="shared" si="14"/>
        <v>402</v>
      </c>
      <c r="R41" s="500">
        <v>204</v>
      </c>
      <c r="S41" s="500">
        <v>198</v>
      </c>
    </row>
    <row r="42" spans="1:19" s="43" customFormat="1" ht="18" customHeight="1">
      <c r="A42" s="203" t="s">
        <v>443</v>
      </c>
      <c r="B42" s="56">
        <f t="shared" si="9"/>
        <v>258</v>
      </c>
      <c r="C42" s="500">
        <v>74</v>
      </c>
      <c r="D42" s="500">
        <v>184</v>
      </c>
      <c r="E42" s="56">
        <f t="shared" si="10"/>
        <v>0</v>
      </c>
      <c r="F42" s="57">
        <v>0</v>
      </c>
      <c r="G42" s="57">
        <v>0</v>
      </c>
      <c r="H42" s="56">
        <f t="shared" si="11"/>
        <v>0</v>
      </c>
      <c r="I42" s="57">
        <v>0</v>
      </c>
      <c r="J42" s="57">
        <v>0</v>
      </c>
      <c r="K42" s="56">
        <f t="shared" si="12"/>
        <v>81</v>
      </c>
      <c r="L42" s="500">
        <v>25</v>
      </c>
      <c r="M42" s="500">
        <v>56</v>
      </c>
      <c r="N42" s="56">
        <f t="shared" si="13"/>
        <v>0</v>
      </c>
      <c r="O42" s="57">
        <v>0</v>
      </c>
      <c r="P42" s="57">
        <v>0</v>
      </c>
      <c r="Q42" s="56">
        <f t="shared" si="14"/>
        <v>0</v>
      </c>
      <c r="R42" s="57">
        <v>0</v>
      </c>
      <c r="S42" s="57">
        <v>0</v>
      </c>
    </row>
    <row r="43" spans="1:19" s="43" customFormat="1" ht="18" customHeight="1">
      <c r="A43" s="203" t="s">
        <v>444</v>
      </c>
      <c r="B43" s="56">
        <f t="shared" si="9"/>
        <v>0</v>
      </c>
      <c r="C43" s="57">
        <v>0</v>
      </c>
      <c r="D43" s="57">
        <v>0</v>
      </c>
      <c r="E43" s="56">
        <f t="shared" si="10"/>
        <v>117</v>
      </c>
      <c r="F43" s="57">
        <v>0</v>
      </c>
      <c r="G43" s="500">
        <v>117</v>
      </c>
      <c r="H43" s="56">
        <f t="shared" si="11"/>
        <v>0</v>
      </c>
      <c r="I43" s="57">
        <v>0</v>
      </c>
      <c r="J43" s="57">
        <v>0</v>
      </c>
      <c r="K43" s="56">
        <f t="shared" si="12"/>
        <v>0</v>
      </c>
      <c r="L43" s="57">
        <v>0</v>
      </c>
      <c r="M43" s="57">
        <v>0</v>
      </c>
      <c r="N43" s="56">
        <f t="shared" si="13"/>
        <v>119</v>
      </c>
      <c r="O43" s="500">
        <v>62</v>
      </c>
      <c r="P43" s="500">
        <v>57</v>
      </c>
      <c r="Q43" s="56">
        <f t="shared" si="14"/>
        <v>235</v>
      </c>
      <c r="R43" s="500">
        <v>138</v>
      </c>
      <c r="S43" s="500">
        <v>97</v>
      </c>
    </row>
    <row r="44" spans="1:19" s="43" customFormat="1" ht="18" customHeight="1">
      <c r="A44" s="203" t="s">
        <v>87</v>
      </c>
      <c r="B44" s="56">
        <f t="shared" si="9"/>
        <v>0</v>
      </c>
      <c r="C44" s="57">
        <v>0</v>
      </c>
      <c r="D44" s="57">
        <v>0</v>
      </c>
      <c r="E44" s="56">
        <f t="shared" si="10"/>
        <v>0</v>
      </c>
      <c r="F44" s="57">
        <v>0</v>
      </c>
      <c r="G44" s="57">
        <v>0</v>
      </c>
      <c r="H44" s="56">
        <f t="shared" si="11"/>
        <v>0</v>
      </c>
      <c r="I44" s="57">
        <v>0</v>
      </c>
      <c r="J44" s="57">
        <v>0</v>
      </c>
      <c r="K44" s="56">
        <f t="shared" si="12"/>
        <v>0</v>
      </c>
      <c r="L44" s="57">
        <v>0</v>
      </c>
      <c r="M44" s="57">
        <v>0</v>
      </c>
      <c r="N44" s="56">
        <f t="shared" si="13"/>
        <v>0</v>
      </c>
      <c r="O44" s="57">
        <v>0</v>
      </c>
      <c r="P44" s="57">
        <v>0</v>
      </c>
      <c r="Q44" s="56">
        <f t="shared" si="14"/>
        <v>0</v>
      </c>
      <c r="R44" s="57">
        <v>0</v>
      </c>
      <c r="S44" s="57">
        <v>0</v>
      </c>
    </row>
    <row r="45" spans="1:19" s="43" customFormat="1" ht="18" customHeight="1">
      <c r="A45" s="203" t="s">
        <v>446</v>
      </c>
      <c r="B45" s="56">
        <f t="shared" si="9"/>
        <v>0</v>
      </c>
      <c r="C45" s="57">
        <v>0</v>
      </c>
      <c r="D45" s="57">
        <v>0</v>
      </c>
      <c r="E45" s="56">
        <f t="shared" si="10"/>
        <v>0</v>
      </c>
      <c r="F45" s="57">
        <v>0</v>
      </c>
      <c r="G45" s="57">
        <v>0</v>
      </c>
      <c r="H45" s="56">
        <f t="shared" si="11"/>
        <v>0</v>
      </c>
      <c r="I45" s="57">
        <v>0</v>
      </c>
      <c r="J45" s="57">
        <v>0</v>
      </c>
      <c r="K45" s="56">
        <f t="shared" si="12"/>
        <v>0</v>
      </c>
      <c r="L45" s="57">
        <v>0</v>
      </c>
      <c r="M45" s="57">
        <v>0</v>
      </c>
      <c r="N45" s="56">
        <f t="shared" si="13"/>
        <v>0</v>
      </c>
      <c r="O45" s="57">
        <v>0</v>
      </c>
      <c r="P45" s="57">
        <v>0</v>
      </c>
      <c r="Q45" s="56">
        <f t="shared" si="14"/>
        <v>0</v>
      </c>
      <c r="R45" s="57">
        <v>0</v>
      </c>
      <c r="S45" s="57">
        <v>0</v>
      </c>
    </row>
    <row r="46" spans="1:19" s="43" customFormat="1" ht="18" customHeight="1">
      <c r="A46" s="203" t="s">
        <v>447</v>
      </c>
      <c r="B46" s="56">
        <f t="shared" si="9"/>
        <v>0</v>
      </c>
      <c r="C46" s="57">
        <v>0</v>
      </c>
      <c r="D46" s="57">
        <v>0</v>
      </c>
      <c r="E46" s="56">
        <f t="shared" si="10"/>
        <v>0</v>
      </c>
      <c r="F46" s="57">
        <v>0</v>
      </c>
      <c r="G46" s="57">
        <v>0</v>
      </c>
      <c r="H46" s="56">
        <f t="shared" si="11"/>
        <v>0</v>
      </c>
      <c r="I46" s="57">
        <v>0</v>
      </c>
      <c r="J46" s="57">
        <v>0</v>
      </c>
      <c r="K46" s="56">
        <f t="shared" si="12"/>
        <v>0</v>
      </c>
      <c r="L46" s="57">
        <v>0</v>
      </c>
      <c r="M46" s="57">
        <v>0</v>
      </c>
      <c r="N46" s="56">
        <f t="shared" si="13"/>
        <v>0</v>
      </c>
      <c r="O46" s="57">
        <v>0</v>
      </c>
      <c r="P46" s="57">
        <v>0</v>
      </c>
      <c r="Q46" s="56">
        <f t="shared" si="14"/>
        <v>0</v>
      </c>
      <c r="R46" s="57">
        <v>0</v>
      </c>
      <c r="S46" s="57">
        <v>0</v>
      </c>
    </row>
    <row r="47" spans="1:19" s="43" customFormat="1" ht="18" customHeight="1">
      <c r="A47" s="203" t="s">
        <v>402</v>
      </c>
      <c r="B47" s="56">
        <f t="shared" si="9"/>
        <v>0</v>
      </c>
      <c r="C47" s="57">
        <v>0</v>
      </c>
      <c r="D47" s="57">
        <v>0</v>
      </c>
      <c r="E47" s="56">
        <f t="shared" si="10"/>
        <v>0</v>
      </c>
      <c r="F47" s="57">
        <v>0</v>
      </c>
      <c r="G47" s="57">
        <v>0</v>
      </c>
      <c r="H47" s="56">
        <f t="shared" si="11"/>
        <v>0</v>
      </c>
      <c r="I47" s="57">
        <v>0</v>
      </c>
      <c r="J47" s="57">
        <v>0</v>
      </c>
      <c r="K47" s="56">
        <f t="shared" si="12"/>
        <v>0</v>
      </c>
      <c r="L47" s="57">
        <v>0</v>
      </c>
      <c r="M47" s="57">
        <v>0</v>
      </c>
      <c r="N47" s="56">
        <f t="shared" si="13"/>
        <v>106</v>
      </c>
      <c r="O47" s="500">
        <v>44</v>
      </c>
      <c r="P47" s="500">
        <v>62</v>
      </c>
      <c r="Q47" s="56">
        <f t="shared" si="14"/>
        <v>137</v>
      </c>
      <c r="R47" s="500">
        <v>46</v>
      </c>
      <c r="S47" s="500">
        <v>91</v>
      </c>
    </row>
    <row r="48" spans="1:19" s="43" customFormat="1" ht="18" customHeight="1">
      <c r="A48" s="203" t="s">
        <v>238</v>
      </c>
      <c r="B48" s="56">
        <f t="shared" si="9"/>
        <v>0</v>
      </c>
      <c r="C48" s="57">
        <v>0</v>
      </c>
      <c r="D48" s="57">
        <v>0</v>
      </c>
      <c r="E48" s="56">
        <f t="shared" si="10"/>
        <v>0</v>
      </c>
      <c r="F48" s="57">
        <v>0</v>
      </c>
      <c r="G48" s="57">
        <v>0</v>
      </c>
      <c r="H48" s="56">
        <f t="shared" si="11"/>
        <v>0</v>
      </c>
      <c r="I48" s="57">
        <v>0</v>
      </c>
      <c r="J48" s="57">
        <v>0</v>
      </c>
      <c r="K48" s="56">
        <f t="shared" si="12"/>
        <v>0</v>
      </c>
      <c r="L48" s="57">
        <v>0</v>
      </c>
      <c r="M48" s="57">
        <v>0</v>
      </c>
      <c r="N48" s="56">
        <f t="shared" si="13"/>
        <v>0</v>
      </c>
      <c r="O48" s="57">
        <v>0</v>
      </c>
      <c r="P48" s="57">
        <v>0</v>
      </c>
      <c r="Q48" s="56">
        <f t="shared" si="14"/>
        <v>0</v>
      </c>
      <c r="R48" s="57">
        <v>0</v>
      </c>
      <c r="S48" s="57">
        <v>0</v>
      </c>
    </row>
    <row r="49" spans="1:19" s="43" customFormat="1" ht="18" customHeight="1">
      <c r="A49" s="203" t="s">
        <v>448</v>
      </c>
      <c r="B49" s="56">
        <f t="shared" si="9"/>
        <v>0</v>
      </c>
      <c r="C49" s="57">
        <v>0</v>
      </c>
      <c r="D49" s="57">
        <v>0</v>
      </c>
      <c r="E49" s="56">
        <f t="shared" si="10"/>
        <v>0</v>
      </c>
      <c r="F49" s="57">
        <v>0</v>
      </c>
      <c r="G49" s="57">
        <v>0</v>
      </c>
      <c r="H49" s="56">
        <f t="shared" si="11"/>
        <v>0</v>
      </c>
      <c r="I49" s="57">
        <v>0</v>
      </c>
      <c r="J49" s="57">
        <v>0</v>
      </c>
      <c r="K49" s="56">
        <f t="shared" si="12"/>
        <v>0</v>
      </c>
      <c r="L49" s="57">
        <v>0</v>
      </c>
      <c r="M49" s="57">
        <v>0</v>
      </c>
      <c r="N49" s="56">
        <f t="shared" si="13"/>
        <v>0</v>
      </c>
      <c r="O49" s="57">
        <v>0</v>
      </c>
      <c r="P49" s="57">
        <v>0</v>
      </c>
      <c r="Q49" s="56">
        <f t="shared" si="14"/>
        <v>0</v>
      </c>
      <c r="R49" s="57">
        <v>0</v>
      </c>
      <c r="S49" s="57">
        <v>0</v>
      </c>
    </row>
    <row r="50" spans="1:19" s="43" customFormat="1" ht="18" customHeight="1">
      <c r="A50" s="203" t="s">
        <v>48</v>
      </c>
      <c r="B50" s="56">
        <f t="shared" si="9"/>
        <v>0</v>
      </c>
      <c r="C50" s="57">
        <v>0</v>
      </c>
      <c r="D50" s="57">
        <v>0</v>
      </c>
      <c r="E50" s="56">
        <f t="shared" si="10"/>
        <v>0</v>
      </c>
      <c r="F50" s="57">
        <v>0</v>
      </c>
      <c r="G50" s="57">
        <v>0</v>
      </c>
      <c r="H50" s="56">
        <f t="shared" si="11"/>
        <v>0</v>
      </c>
      <c r="I50" s="57">
        <v>0</v>
      </c>
      <c r="J50" s="57">
        <v>0</v>
      </c>
      <c r="K50" s="56">
        <f t="shared" si="12"/>
        <v>0</v>
      </c>
      <c r="L50" s="57">
        <v>0</v>
      </c>
      <c r="M50" s="57">
        <v>0</v>
      </c>
      <c r="N50" s="56">
        <f t="shared" si="13"/>
        <v>0</v>
      </c>
      <c r="O50" s="57">
        <v>0</v>
      </c>
      <c r="P50" s="57">
        <v>0</v>
      </c>
      <c r="Q50" s="56">
        <f t="shared" si="14"/>
        <v>0</v>
      </c>
      <c r="R50" s="57">
        <v>0</v>
      </c>
      <c r="S50" s="57">
        <v>0</v>
      </c>
    </row>
    <row r="51" spans="1:19" s="43" customFormat="1" ht="18" customHeight="1">
      <c r="A51" s="203" t="s">
        <v>146</v>
      </c>
      <c r="B51" s="56">
        <f t="shared" si="9"/>
        <v>0</v>
      </c>
      <c r="C51" s="57">
        <v>0</v>
      </c>
      <c r="D51" s="57">
        <v>0</v>
      </c>
      <c r="E51" s="56">
        <f t="shared" si="10"/>
        <v>0</v>
      </c>
      <c r="F51" s="57">
        <v>0</v>
      </c>
      <c r="G51" s="57">
        <v>0</v>
      </c>
      <c r="H51" s="56">
        <f t="shared" si="11"/>
        <v>0</v>
      </c>
      <c r="I51" s="57">
        <v>0</v>
      </c>
      <c r="J51" s="57">
        <v>0</v>
      </c>
      <c r="K51" s="56">
        <f t="shared" si="12"/>
        <v>0</v>
      </c>
      <c r="L51" s="57">
        <v>0</v>
      </c>
      <c r="M51" s="57">
        <v>0</v>
      </c>
      <c r="N51" s="56">
        <f t="shared" si="13"/>
        <v>130</v>
      </c>
      <c r="O51" s="500">
        <v>12</v>
      </c>
      <c r="P51" s="500">
        <v>118</v>
      </c>
      <c r="Q51" s="56">
        <f t="shared" si="14"/>
        <v>0</v>
      </c>
      <c r="R51" s="57">
        <v>0</v>
      </c>
      <c r="S51" s="57">
        <v>0</v>
      </c>
    </row>
    <row r="52" spans="1:19" s="43" customFormat="1" ht="18" customHeight="1">
      <c r="A52" s="203" t="s">
        <v>227</v>
      </c>
      <c r="B52" s="56">
        <f t="shared" si="9"/>
        <v>0</v>
      </c>
      <c r="C52" s="57">
        <v>0</v>
      </c>
      <c r="D52" s="57">
        <v>0</v>
      </c>
      <c r="E52" s="56">
        <f t="shared" si="10"/>
        <v>0</v>
      </c>
      <c r="F52" s="57">
        <v>0</v>
      </c>
      <c r="G52" s="57">
        <v>0</v>
      </c>
      <c r="H52" s="56">
        <f t="shared" si="11"/>
        <v>0</v>
      </c>
      <c r="I52" s="57">
        <v>0</v>
      </c>
      <c r="J52" s="57">
        <v>0</v>
      </c>
      <c r="K52" s="56">
        <f t="shared" si="12"/>
        <v>0</v>
      </c>
      <c r="L52" s="57">
        <v>0</v>
      </c>
      <c r="M52" s="57">
        <v>0</v>
      </c>
      <c r="N52" s="56">
        <f t="shared" si="13"/>
        <v>0</v>
      </c>
      <c r="O52" s="57">
        <v>0</v>
      </c>
      <c r="P52" s="57">
        <v>0</v>
      </c>
      <c r="Q52" s="56">
        <f t="shared" si="14"/>
        <v>0</v>
      </c>
      <c r="R52" s="57">
        <v>0</v>
      </c>
      <c r="S52" s="57">
        <v>0</v>
      </c>
    </row>
    <row r="53" spans="1:19" s="43" customFormat="1" ht="18" customHeight="1">
      <c r="A53" s="203" t="s">
        <v>396</v>
      </c>
      <c r="B53" s="56">
        <f t="shared" si="9"/>
        <v>0</v>
      </c>
      <c r="C53" s="57">
        <v>0</v>
      </c>
      <c r="D53" s="57">
        <v>0</v>
      </c>
      <c r="E53" s="56">
        <f t="shared" si="10"/>
        <v>0</v>
      </c>
      <c r="F53" s="57">
        <v>0</v>
      </c>
      <c r="G53" s="57">
        <v>0</v>
      </c>
      <c r="H53" s="56">
        <f t="shared" si="11"/>
        <v>0</v>
      </c>
      <c r="I53" s="57">
        <v>0</v>
      </c>
      <c r="J53" s="57">
        <v>0</v>
      </c>
      <c r="K53" s="56">
        <f t="shared" si="12"/>
        <v>0</v>
      </c>
      <c r="L53" s="57">
        <v>0</v>
      </c>
      <c r="M53" s="57">
        <v>0</v>
      </c>
      <c r="N53" s="56">
        <f t="shared" si="13"/>
        <v>0</v>
      </c>
      <c r="O53" s="57">
        <v>0</v>
      </c>
      <c r="P53" s="57">
        <v>0</v>
      </c>
      <c r="Q53" s="56">
        <f t="shared" si="14"/>
        <v>0</v>
      </c>
      <c r="R53" s="57">
        <v>0</v>
      </c>
      <c r="S53" s="57">
        <v>0</v>
      </c>
    </row>
    <row r="54" spans="1:19" s="43" customFormat="1" ht="18" customHeight="1">
      <c r="A54" s="203" t="s">
        <v>30</v>
      </c>
      <c r="B54" s="56">
        <f t="shared" si="9"/>
        <v>0</v>
      </c>
      <c r="C54" s="57">
        <v>0</v>
      </c>
      <c r="D54" s="57">
        <v>0</v>
      </c>
      <c r="E54" s="56">
        <f t="shared" si="10"/>
        <v>0</v>
      </c>
      <c r="F54" s="57">
        <v>0</v>
      </c>
      <c r="G54" s="57">
        <v>0</v>
      </c>
      <c r="H54" s="56">
        <f t="shared" si="11"/>
        <v>0</v>
      </c>
      <c r="I54" s="57">
        <v>0</v>
      </c>
      <c r="J54" s="57">
        <v>0</v>
      </c>
      <c r="K54" s="56">
        <f t="shared" si="12"/>
        <v>0</v>
      </c>
      <c r="L54" s="57">
        <v>0</v>
      </c>
      <c r="M54" s="57">
        <v>0</v>
      </c>
      <c r="N54" s="56">
        <f t="shared" si="13"/>
        <v>0</v>
      </c>
      <c r="O54" s="57">
        <v>0</v>
      </c>
      <c r="P54" s="57">
        <v>0</v>
      </c>
      <c r="Q54" s="56">
        <f t="shared" si="14"/>
        <v>0</v>
      </c>
      <c r="R54" s="57">
        <v>0</v>
      </c>
      <c r="S54" s="57">
        <v>0</v>
      </c>
    </row>
    <row r="55" spans="1:19" s="43" customFormat="1" ht="18" customHeight="1">
      <c r="A55" s="203" t="s">
        <v>190</v>
      </c>
      <c r="B55" s="56">
        <f t="shared" si="9"/>
        <v>0</v>
      </c>
      <c r="C55" s="57">
        <v>0</v>
      </c>
      <c r="D55" s="57">
        <v>0</v>
      </c>
      <c r="E55" s="56">
        <f t="shared" si="10"/>
        <v>0</v>
      </c>
      <c r="F55" s="57">
        <v>0</v>
      </c>
      <c r="G55" s="57">
        <v>0</v>
      </c>
      <c r="H55" s="56">
        <f t="shared" si="11"/>
        <v>0</v>
      </c>
      <c r="I55" s="57">
        <v>0</v>
      </c>
      <c r="J55" s="57">
        <v>0</v>
      </c>
      <c r="K55" s="56">
        <f t="shared" si="12"/>
        <v>0</v>
      </c>
      <c r="L55" s="57">
        <v>0</v>
      </c>
      <c r="M55" s="57">
        <v>0</v>
      </c>
      <c r="N55" s="56">
        <f t="shared" si="13"/>
        <v>0</v>
      </c>
      <c r="O55" s="57">
        <v>0</v>
      </c>
      <c r="P55" s="57">
        <v>0</v>
      </c>
      <c r="Q55" s="56">
        <f t="shared" si="14"/>
        <v>0</v>
      </c>
      <c r="R55" s="57">
        <v>0</v>
      </c>
      <c r="S55" s="57">
        <v>0</v>
      </c>
    </row>
    <row r="56" spans="1:19" s="43" customFormat="1" ht="18" customHeight="1">
      <c r="A56" s="203" t="s">
        <v>10</v>
      </c>
      <c r="B56" s="56">
        <f t="shared" si="9"/>
        <v>0</v>
      </c>
      <c r="C56" s="57">
        <v>0</v>
      </c>
      <c r="D56" s="57">
        <v>0</v>
      </c>
      <c r="E56" s="56">
        <f t="shared" si="10"/>
        <v>0</v>
      </c>
      <c r="F56" s="57">
        <v>0</v>
      </c>
      <c r="G56" s="57">
        <v>0</v>
      </c>
      <c r="H56" s="56">
        <f t="shared" si="11"/>
        <v>0</v>
      </c>
      <c r="I56" s="57">
        <v>0</v>
      </c>
      <c r="J56" s="57">
        <v>0</v>
      </c>
      <c r="K56" s="56">
        <f t="shared" si="12"/>
        <v>0</v>
      </c>
      <c r="L56" s="57">
        <v>0</v>
      </c>
      <c r="M56" s="57">
        <v>0</v>
      </c>
      <c r="N56" s="56">
        <f t="shared" si="13"/>
        <v>86</v>
      </c>
      <c r="O56" s="500">
        <v>47</v>
      </c>
      <c r="P56" s="500">
        <v>39</v>
      </c>
      <c r="Q56" s="56">
        <f t="shared" si="14"/>
        <v>0</v>
      </c>
      <c r="R56" s="57">
        <v>0</v>
      </c>
      <c r="S56" s="57">
        <v>0</v>
      </c>
    </row>
    <row r="57" spans="1:19" s="43" customFormat="1" ht="18" customHeight="1">
      <c r="A57" s="203" t="s">
        <v>449</v>
      </c>
      <c r="B57" s="56">
        <f t="shared" si="9"/>
        <v>0</v>
      </c>
      <c r="C57" s="57">
        <v>0</v>
      </c>
      <c r="D57" s="57">
        <v>0</v>
      </c>
      <c r="E57" s="56">
        <f t="shared" si="10"/>
        <v>0</v>
      </c>
      <c r="F57" s="57">
        <v>0</v>
      </c>
      <c r="G57" s="57">
        <v>0</v>
      </c>
      <c r="H57" s="56">
        <f t="shared" si="11"/>
        <v>0</v>
      </c>
      <c r="I57" s="57">
        <v>0</v>
      </c>
      <c r="J57" s="57">
        <v>0</v>
      </c>
      <c r="K57" s="56">
        <f t="shared" si="12"/>
        <v>0</v>
      </c>
      <c r="L57" s="57">
        <v>0</v>
      </c>
      <c r="M57" s="57">
        <v>0</v>
      </c>
      <c r="N57" s="56">
        <f t="shared" si="13"/>
        <v>0</v>
      </c>
      <c r="O57" s="57">
        <v>0</v>
      </c>
      <c r="P57" s="57">
        <v>0</v>
      </c>
      <c r="Q57" s="56">
        <f t="shared" si="14"/>
        <v>0</v>
      </c>
      <c r="R57" s="57">
        <v>0</v>
      </c>
      <c r="S57" s="57">
        <v>0</v>
      </c>
    </row>
    <row r="58" spans="1:19" s="43" customFormat="1" ht="18" customHeight="1">
      <c r="A58" s="203" t="s">
        <v>450</v>
      </c>
      <c r="B58" s="56">
        <f t="shared" si="9"/>
        <v>0</v>
      </c>
      <c r="C58" s="57">
        <v>0</v>
      </c>
      <c r="D58" s="57">
        <v>0</v>
      </c>
      <c r="E58" s="56">
        <f t="shared" si="10"/>
        <v>0</v>
      </c>
      <c r="F58" s="57">
        <v>0</v>
      </c>
      <c r="G58" s="57">
        <v>0</v>
      </c>
      <c r="H58" s="56">
        <f t="shared" si="11"/>
        <v>0</v>
      </c>
      <c r="I58" s="57">
        <v>0</v>
      </c>
      <c r="J58" s="57">
        <v>0</v>
      </c>
      <c r="K58" s="56">
        <f t="shared" si="12"/>
        <v>0</v>
      </c>
      <c r="L58" s="57">
        <v>0</v>
      </c>
      <c r="M58" s="57">
        <v>0</v>
      </c>
      <c r="N58" s="56">
        <f t="shared" si="13"/>
        <v>0</v>
      </c>
      <c r="O58" s="57">
        <v>0</v>
      </c>
      <c r="P58" s="57">
        <v>0</v>
      </c>
      <c r="Q58" s="56">
        <f t="shared" si="14"/>
        <v>0</v>
      </c>
      <c r="R58" s="57">
        <v>0</v>
      </c>
      <c r="S58" s="57">
        <v>0</v>
      </c>
    </row>
    <row r="59" spans="1:19" s="43" customFormat="1" ht="18" customHeight="1">
      <c r="A59" s="203" t="s">
        <v>451</v>
      </c>
      <c r="B59" s="56">
        <f t="shared" si="9"/>
        <v>0</v>
      </c>
      <c r="C59" s="57">
        <v>0</v>
      </c>
      <c r="D59" s="57">
        <v>0</v>
      </c>
      <c r="E59" s="56">
        <f t="shared" si="10"/>
        <v>0</v>
      </c>
      <c r="F59" s="57">
        <v>0</v>
      </c>
      <c r="G59" s="57">
        <v>0</v>
      </c>
      <c r="H59" s="56">
        <f t="shared" si="11"/>
        <v>0</v>
      </c>
      <c r="I59" s="57">
        <v>0</v>
      </c>
      <c r="J59" s="57">
        <v>0</v>
      </c>
      <c r="K59" s="56">
        <f t="shared" si="12"/>
        <v>0</v>
      </c>
      <c r="L59" s="57">
        <v>0</v>
      </c>
      <c r="M59" s="57">
        <v>0</v>
      </c>
      <c r="N59" s="56">
        <f t="shared" si="13"/>
        <v>0</v>
      </c>
      <c r="O59" s="57">
        <v>0</v>
      </c>
      <c r="P59" s="57">
        <v>0</v>
      </c>
      <c r="Q59" s="56">
        <f t="shared" si="14"/>
        <v>0</v>
      </c>
      <c r="R59" s="57">
        <v>0</v>
      </c>
      <c r="S59" s="57">
        <v>0</v>
      </c>
    </row>
    <row r="60" spans="1:19" s="43" customFormat="1" ht="18" customHeight="1">
      <c r="A60" s="203" t="s">
        <v>452</v>
      </c>
      <c r="B60" s="56">
        <f t="shared" si="9"/>
        <v>0</v>
      </c>
      <c r="C60" s="57">
        <v>0</v>
      </c>
      <c r="D60" s="57">
        <v>0</v>
      </c>
      <c r="E60" s="56">
        <f t="shared" si="10"/>
        <v>0</v>
      </c>
      <c r="F60" s="57">
        <v>0</v>
      </c>
      <c r="G60" s="57">
        <v>0</v>
      </c>
      <c r="H60" s="56">
        <f t="shared" si="11"/>
        <v>0</v>
      </c>
      <c r="I60" s="57">
        <v>0</v>
      </c>
      <c r="J60" s="57">
        <v>0</v>
      </c>
      <c r="K60" s="56">
        <f t="shared" si="12"/>
        <v>0</v>
      </c>
      <c r="L60" s="57">
        <v>0</v>
      </c>
      <c r="M60" s="57">
        <v>0</v>
      </c>
      <c r="N60" s="56">
        <f t="shared" si="13"/>
        <v>0</v>
      </c>
      <c r="O60" s="57">
        <v>0</v>
      </c>
      <c r="P60" s="57">
        <v>0</v>
      </c>
      <c r="Q60" s="56">
        <f t="shared" si="14"/>
        <v>0</v>
      </c>
      <c r="R60" s="57">
        <v>0</v>
      </c>
      <c r="S60" s="57">
        <v>0</v>
      </c>
    </row>
    <row r="61" spans="1:19" s="43" customFormat="1" ht="18" customHeight="1">
      <c r="A61" s="203" t="s">
        <v>453</v>
      </c>
      <c r="B61" s="56">
        <f t="shared" si="9"/>
        <v>0</v>
      </c>
      <c r="C61" s="57">
        <v>0</v>
      </c>
      <c r="D61" s="57">
        <v>0</v>
      </c>
      <c r="E61" s="56">
        <f t="shared" si="10"/>
        <v>0</v>
      </c>
      <c r="F61" s="57">
        <v>0</v>
      </c>
      <c r="G61" s="57">
        <v>0</v>
      </c>
      <c r="H61" s="56">
        <f t="shared" si="11"/>
        <v>0</v>
      </c>
      <c r="I61" s="57">
        <v>0</v>
      </c>
      <c r="J61" s="57">
        <v>0</v>
      </c>
      <c r="K61" s="56">
        <f t="shared" si="12"/>
        <v>0</v>
      </c>
      <c r="L61" s="57">
        <v>0</v>
      </c>
      <c r="M61" s="57">
        <v>0</v>
      </c>
      <c r="N61" s="56">
        <f t="shared" si="13"/>
        <v>0</v>
      </c>
      <c r="O61" s="57">
        <v>0</v>
      </c>
      <c r="P61" s="57">
        <v>0</v>
      </c>
      <c r="Q61" s="56">
        <f t="shared" si="14"/>
        <v>0</v>
      </c>
      <c r="R61" s="57">
        <v>0</v>
      </c>
      <c r="S61" s="57">
        <v>0</v>
      </c>
    </row>
    <row r="62" spans="1:19" s="43" customFormat="1" ht="18" customHeight="1">
      <c r="A62" s="203" t="s">
        <v>346</v>
      </c>
      <c r="B62" s="56">
        <f t="shared" si="9"/>
        <v>0</v>
      </c>
      <c r="C62" s="57">
        <v>0</v>
      </c>
      <c r="D62" s="57">
        <v>0</v>
      </c>
      <c r="E62" s="56">
        <f t="shared" si="10"/>
        <v>0</v>
      </c>
      <c r="F62" s="57">
        <v>0</v>
      </c>
      <c r="G62" s="57">
        <v>0</v>
      </c>
      <c r="H62" s="56">
        <f t="shared" si="11"/>
        <v>0</v>
      </c>
      <c r="I62" s="57">
        <v>0</v>
      </c>
      <c r="J62" s="57">
        <v>0</v>
      </c>
      <c r="K62" s="56">
        <f t="shared" si="12"/>
        <v>0</v>
      </c>
      <c r="L62" s="57">
        <v>0</v>
      </c>
      <c r="M62" s="57">
        <v>0</v>
      </c>
      <c r="N62" s="56">
        <f t="shared" si="13"/>
        <v>0</v>
      </c>
      <c r="O62" s="57">
        <v>0</v>
      </c>
      <c r="P62" s="57">
        <v>0</v>
      </c>
      <c r="Q62" s="56">
        <f t="shared" si="14"/>
        <v>0</v>
      </c>
      <c r="R62" s="57">
        <v>0</v>
      </c>
      <c r="S62" s="57">
        <v>0</v>
      </c>
    </row>
    <row r="63" spans="1:19" s="43" customFormat="1" ht="18" customHeight="1">
      <c r="A63" s="203" t="s">
        <v>81</v>
      </c>
      <c r="B63" s="56">
        <f t="shared" si="9"/>
        <v>0</v>
      </c>
      <c r="C63" s="57">
        <v>0</v>
      </c>
      <c r="D63" s="57">
        <v>0</v>
      </c>
      <c r="E63" s="56">
        <f t="shared" si="10"/>
        <v>0</v>
      </c>
      <c r="F63" s="57">
        <v>0</v>
      </c>
      <c r="G63" s="57">
        <v>0</v>
      </c>
      <c r="H63" s="56">
        <f t="shared" si="11"/>
        <v>0</v>
      </c>
      <c r="I63" s="57">
        <v>0</v>
      </c>
      <c r="J63" s="57">
        <v>0</v>
      </c>
      <c r="K63" s="56">
        <f t="shared" si="12"/>
        <v>0</v>
      </c>
      <c r="L63" s="57">
        <v>0</v>
      </c>
      <c r="M63" s="57">
        <v>0</v>
      </c>
      <c r="N63" s="56">
        <f t="shared" si="13"/>
        <v>0</v>
      </c>
      <c r="O63" s="57">
        <v>0</v>
      </c>
      <c r="P63" s="57">
        <v>0</v>
      </c>
      <c r="Q63" s="56">
        <f t="shared" si="14"/>
        <v>0</v>
      </c>
      <c r="R63" s="57">
        <v>0</v>
      </c>
      <c r="S63" s="57">
        <v>0</v>
      </c>
    </row>
    <row r="64" spans="1:19" ht="6" customHeight="1">
      <c r="A64" s="150"/>
      <c r="B64" s="227"/>
      <c r="C64" s="227"/>
      <c r="D64" s="227"/>
      <c r="E64" s="228"/>
      <c r="F64" s="229"/>
      <c r="G64" s="229"/>
      <c r="H64" s="228"/>
      <c r="I64" s="229"/>
      <c r="J64" s="229"/>
      <c r="K64" s="228"/>
      <c r="L64" s="229"/>
      <c r="M64" s="229"/>
      <c r="N64" s="228"/>
      <c r="O64" s="229"/>
      <c r="P64" s="229"/>
      <c r="Q64" s="228"/>
      <c r="R64" s="229"/>
      <c r="S64" s="229"/>
    </row>
  </sheetData>
  <mergeCells count="14">
    <mergeCell ref="A3:A4"/>
    <mergeCell ref="A34:A35"/>
    <mergeCell ref="Q3:S3"/>
    <mergeCell ref="B34:D34"/>
    <mergeCell ref="E34:G34"/>
    <mergeCell ref="H34:J34"/>
    <mergeCell ref="K34:M34"/>
    <mergeCell ref="N34:P34"/>
    <mergeCell ref="Q34:S34"/>
    <mergeCell ref="B3:D3"/>
    <mergeCell ref="E3:G3"/>
    <mergeCell ref="H3:J3"/>
    <mergeCell ref="K3:M3"/>
    <mergeCell ref="N3:P3"/>
  </mergeCells>
  <phoneticPr fontId="45"/>
  <conditionalFormatting sqref="B6:B7">
    <cfRule type="cellIs" dxfId="5" priority="2" stopIfTrue="1" operator="notEqual">
      <formula>C6+D6</formula>
    </cfRule>
  </conditionalFormatting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7"/>
  <sheetViews>
    <sheetView showGridLines="0" view="pageBreakPreview" zoomScaleNormal="115" zoomScaleSheetLayoutView="100" workbookViewId="0"/>
  </sheetViews>
  <sheetFormatPr defaultColWidth="7" defaultRowHeight="13.35" customHeight="1"/>
  <cols>
    <col min="1" max="1" width="16.375" style="230" customWidth="1"/>
    <col min="2" max="2" width="3.625" style="230" customWidth="1"/>
    <col min="3" max="3" width="5.25" style="230" customWidth="1"/>
    <col min="4" max="5" width="5.625" style="230" customWidth="1"/>
    <col min="6" max="11" width="5.125" style="230" customWidth="1"/>
    <col min="12" max="12" width="5.625" style="230" customWidth="1"/>
    <col min="13" max="15" width="5.125" style="230" customWidth="1"/>
    <col min="16" max="24" width="5.75" style="230" customWidth="1"/>
    <col min="25" max="16384" width="7" style="230"/>
  </cols>
  <sheetData>
    <row r="1" spans="1:24" ht="18" customHeight="1">
      <c r="A1" s="233" t="s">
        <v>350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24" ht="13.5" customHeight="1"/>
    <row r="3" spans="1:24" s="231" customFormat="1" ht="21" customHeight="1">
      <c r="A3" s="234"/>
      <c r="B3" s="234"/>
      <c r="C3" s="253"/>
      <c r="D3" s="253"/>
      <c r="E3" s="635" t="s">
        <v>156</v>
      </c>
      <c r="F3" s="636"/>
      <c r="G3" s="636"/>
      <c r="H3" s="636"/>
      <c r="I3" s="636"/>
      <c r="J3" s="636"/>
      <c r="K3" s="637"/>
      <c r="L3" s="635" t="s">
        <v>149</v>
      </c>
      <c r="M3" s="636"/>
      <c r="N3" s="636"/>
      <c r="O3" s="636"/>
      <c r="P3" s="622" t="s">
        <v>158</v>
      </c>
      <c r="Q3" s="623"/>
      <c r="R3" s="623"/>
      <c r="S3" s="623"/>
      <c r="T3" s="623"/>
      <c r="U3" s="623"/>
      <c r="V3" s="623"/>
      <c r="W3" s="623"/>
      <c r="X3" s="623"/>
    </row>
    <row r="4" spans="1:24" s="231" customFormat="1" ht="21" customHeight="1">
      <c r="A4" s="624" t="s">
        <v>151</v>
      </c>
      <c r="B4" s="629"/>
      <c r="C4" s="254" t="s">
        <v>5</v>
      </c>
      <c r="D4" s="254" t="s">
        <v>137</v>
      </c>
      <c r="E4" s="547"/>
      <c r="F4" s="618"/>
      <c r="G4" s="618"/>
      <c r="H4" s="618"/>
      <c r="I4" s="618"/>
      <c r="J4" s="618"/>
      <c r="K4" s="619"/>
      <c r="L4" s="547"/>
      <c r="M4" s="618"/>
      <c r="N4" s="618"/>
      <c r="O4" s="618"/>
      <c r="P4" s="638" t="s">
        <v>5</v>
      </c>
      <c r="Q4" s="630" t="s">
        <v>161</v>
      </c>
      <c r="R4" s="631"/>
      <c r="S4" s="631"/>
      <c r="T4" s="632"/>
      <c r="U4" s="630" t="s">
        <v>154</v>
      </c>
      <c r="V4" s="631"/>
      <c r="W4" s="631"/>
      <c r="X4" s="631"/>
    </row>
    <row r="5" spans="1:24" s="231" customFormat="1" ht="24" customHeight="1">
      <c r="A5" s="235"/>
      <c r="B5" s="235"/>
      <c r="C5" s="255"/>
      <c r="D5" s="255"/>
      <c r="E5" s="264" t="s">
        <v>5</v>
      </c>
      <c r="F5" s="264" t="s">
        <v>138</v>
      </c>
      <c r="G5" s="264" t="s">
        <v>141</v>
      </c>
      <c r="H5" s="264" t="s">
        <v>142</v>
      </c>
      <c r="I5" s="264" t="s">
        <v>143</v>
      </c>
      <c r="J5" s="264" t="s">
        <v>147</v>
      </c>
      <c r="K5" s="264" t="s">
        <v>148</v>
      </c>
      <c r="L5" s="264" t="s">
        <v>5</v>
      </c>
      <c r="M5" s="264" t="s">
        <v>138</v>
      </c>
      <c r="N5" s="264" t="s">
        <v>141</v>
      </c>
      <c r="O5" s="264" t="s">
        <v>142</v>
      </c>
      <c r="P5" s="639"/>
      <c r="Q5" s="269" t="s">
        <v>5</v>
      </c>
      <c r="R5" s="269" t="s">
        <v>138</v>
      </c>
      <c r="S5" s="269" t="s">
        <v>141</v>
      </c>
      <c r="T5" s="269" t="s">
        <v>142</v>
      </c>
      <c r="U5" s="269" t="s">
        <v>5</v>
      </c>
      <c r="V5" s="269" t="s">
        <v>138</v>
      </c>
      <c r="W5" s="269" t="s">
        <v>141</v>
      </c>
      <c r="X5" s="269" t="s">
        <v>142</v>
      </c>
    </row>
    <row r="6" spans="1:24" s="231" customFormat="1" ht="25.5" customHeight="1">
      <c r="B6" s="248" t="s">
        <v>5</v>
      </c>
      <c r="C6" s="256">
        <f>IF(SUM(C7:C8)=D6+E6+L6+P6,SUM(C7:C8),FALSE)</f>
        <v>1001</v>
      </c>
      <c r="D6" s="56">
        <f>SUM(D7:D8)</f>
        <v>10</v>
      </c>
      <c r="E6" s="56">
        <f>IF(SUM(E7:E8)=SUM(F6:K6),SUM(E7:E8),FALSE)</f>
        <v>290</v>
      </c>
      <c r="F6" s="56">
        <f t="shared" ref="F6:O6" si="0">F7+F8</f>
        <v>40</v>
      </c>
      <c r="G6" s="56">
        <f t="shared" si="0"/>
        <v>57</v>
      </c>
      <c r="H6" s="56">
        <f t="shared" si="0"/>
        <v>42</v>
      </c>
      <c r="I6" s="56">
        <f t="shared" si="0"/>
        <v>45</v>
      </c>
      <c r="J6" s="56">
        <f t="shared" si="0"/>
        <v>47</v>
      </c>
      <c r="K6" s="56">
        <f t="shared" si="0"/>
        <v>59</v>
      </c>
      <c r="L6" s="56">
        <f t="shared" si="0"/>
        <v>246</v>
      </c>
      <c r="M6" s="56">
        <f t="shared" si="0"/>
        <v>80</v>
      </c>
      <c r="N6" s="56">
        <f t="shared" si="0"/>
        <v>79</v>
      </c>
      <c r="O6" s="56">
        <f t="shared" si="0"/>
        <v>87</v>
      </c>
      <c r="P6" s="56">
        <f>IF(SUM(P7:P8)=Q6+U6,SUM(P7:P8),FALSE)</f>
        <v>455</v>
      </c>
      <c r="Q6" s="56">
        <f t="shared" ref="Q6:X6" si="1">SUM(Q7:Q8)</f>
        <v>451</v>
      </c>
      <c r="R6" s="56">
        <f t="shared" si="1"/>
        <v>160</v>
      </c>
      <c r="S6" s="56">
        <f t="shared" si="1"/>
        <v>141</v>
      </c>
      <c r="T6" s="56">
        <f t="shared" si="1"/>
        <v>150</v>
      </c>
      <c r="U6" s="56">
        <f t="shared" si="1"/>
        <v>4</v>
      </c>
      <c r="V6" s="56">
        <f t="shared" si="1"/>
        <v>0</v>
      </c>
      <c r="W6" s="56">
        <f t="shared" si="1"/>
        <v>2</v>
      </c>
      <c r="X6" s="56">
        <f t="shared" si="1"/>
        <v>2</v>
      </c>
    </row>
    <row r="7" spans="1:24" s="231" customFormat="1" ht="25.5" customHeight="1">
      <c r="A7" s="236" t="s">
        <v>84</v>
      </c>
      <c r="B7" s="248" t="s">
        <v>38</v>
      </c>
      <c r="C7" s="56">
        <f>D7+E7+L7+P7</f>
        <v>686</v>
      </c>
      <c r="D7" s="500">
        <v>5</v>
      </c>
      <c r="E7" s="56">
        <f>SUM(F7:K7)</f>
        <v>213</v>
      </c>
      <c r="F7" s="500">
        <v>29</v>
      </c>
      <c r="G7" s="500">
        <v>43</v>
      </c>
      <c r="H7" s="500">
        <v>26</v>
      </c>
      <c r="I7" s="500">
        <v>29</v>
      </c>
      <c r="J7" s="500">
        <v>37</v>
      </c>
      <c r="K7" s="500">
        <v>49</v>
      </c>
      <c r="L7" s="56">
        <f>SUM(M7:O7)</f>
        <v>164</v>
      </c>
      <c r="M7" s="500">
        <v>49</v>
      </c>
      <c r="N7" s="500">
        <v>51</v>
      </c>
      <c r="O7" s="57">
        <v>64</v>
      </c>
      <c r="P7" s="56">
        <f>Q7+U7</f>
        <v>304</v>
      </c>
      <c r="Q7" s="56">
        <f>SUM(R7:T7)</f>
        <v>300</v>
      </c>
      <c r="R7" s="500">
        <v>112</v>
      </c>
      <c r="S7" s="500">
        <v>91</v>
      </c>
      <c r="T7" s="500">
        <v>97</v>
      </c>
      <c r="U7" s="494">
        <f>SUM(V7:X7)</f>
        <v>4</v>
      </c>
      <c r="V7" s="500">
        <v>0</v>
      </c>
      <c r="W7" s="500">
        <v>2</v>
      </c>
      <c r="X7" s="57">
        <v>2</v>
      </c>
    </row>
    <row r="8" spans="1:24" s="231" customFormat="1" ht="25.5" customHeight="1">
      <c r="A8" s="237"/>
      <c r="B8" s="237" t="s">
        <v>50</v>
      </c>
      <c r="C8" s="257">
        <f>D8+E8+L8+P8</f>
        <v>315</v>
      </c>
      <c r="D8" s="262">
        <v>5</v>
      </c>
      <c r="E8" s="257">
        <f>SUM(F8:K8)</f>
        <v>77</v>
      </c>
      <c r="F8" s="262">
        <v>11</v>
      </c>
      <c r="G8" s="262">
        <v>14</v>
      </c>
      <c r="H8" s="262">
        <v>16</v>
      </c>
      <c r="I8" s="262">
        <v>16</v>
      </c>
      <c r="J8" s="262">
        <v>10</v>
      </c>
      <c r="K8" s="262">
        <v>10</v>
      </c>
      <c r="L8" s="257">
        <f>SUM(M8:O8)</f>
        <v>82</v>
      </c>
      <c r="M8" s="262">
        <v>31</v>
      </c>
      <c r="N8" s="262">
        <v>28</v>
      </c>
      <c r="O8" s="262">
        <v>23</v>
      </c>
      <c r="P8" s="257">
        <f>Q8+U8</f>
        <v>151</v>
      </c>
      <c r="Q8" s="257">
        <f>SUM(R8:T8)</f>
        <v>151</v>
      </c>
      <c r="R8" s="262">
        <v>48</v>
      </c>
      <c r="S8" s="262">
        <v>50</v>
      </c>
      <c r="T8" s="262">
        <v>53</v>
      </c>
      <c r="U8" s="262">
        <f>SUM(V8:X8)</f>
        <v>0</v>
      </c>
      <c r="V8" s="262">
        <v>0</v>
      </c>
      <c r="W8" s="262">
        <v>0</v>
      </c>
      <c r="X8" s="262">
        <v>0</v>
      </c>
    </row>
    <row r="9" spans="1:24" s="231" customFormat="1" ht="25.5" customHeight="1">
      <c r="A9" s="238"/>
      <c r="B9" s="248" t="s">
        <v>5</v>
      </c>
      <c r="C9" s="56">
        <f>SUM(C10:C11)</f>
        <v>60</v>
      </c>
      <c r="D9" s="57">
        <f>SUM(D10:D11)</f>
        <v>0</v>
      </c>
      <c r="E9" s="56">
        <f>IF(SUM(E10:E11)=SUM(F9:K9),SUM(E10:E11),FALSE)</f>
        <v>18</v>
      </c>
      <c r="F9" s="494">
        <f t="shared" ref="F9:O9" si="2">F10+F11</f>
        <v>3</v>
      </c>
      <c r="G9" s="494">
        <f t="shared" si="2"/>
        <v>3</v>
      </c>
      <c r="H9" s="494">
        <f t="shared" si="2"/>
        <v>3</v>
      </c>
      <c r="I9" s="494">
        <f t="shared" si="2"/>
        <v>3</v>
      </c>
      <c r="J9" s="494">
        <f t="shared" si="2"/>
        <v>3</v>
      </c>
      <c r="K9" s="494">
        <f t="shared" si="2"/>
        <v>3</v>
      </c>
      <c r="L9" s="56">
        <f t="shared" si="2"/>
        <v>18</v>
      </c>
      <c r="M9" s="494">
        <f t="shared" si="2"/>
        <v>6</v>
      </c>
      <c r="N9" s="494">
        <f t="shared" si="2"/>
        <v>6</v>
      </c>
      <c r="O9" s="494">
        <f t="shared" si="2"/>
        <v>6</v>
      </c>
      <c r="P9" s="494">
        <f>IF(SUM(P10:P11)=Q9+U9,SUM(P10:P11),FALSE)</f>
        <v>24</v>
      </c>
      <c r="Q9" s="494">
        <f t="shared" ref="Q9:X9" si="3">SUM(Q10:Q11)</f>
        <v>24</v>
      </c>
      <c r="R9" s="494">
        <f t="shared" si="3"/>
        <v>8</v>
      </c>
      <c r="S9" s="494">
        <f t="shared" si="3"/>
        <v>8</v>
      </c>
      <c r="T9" s="494">
        <f t="shared" si="3"/>
        <v>8</v>
      </c>
      <c r="U9" s="57">
        <f t="shared" si="3"/>
        <v>0</v>
      </c>
      <c r="V9" s="57">
        <f t="shared" si="3"/>
        <v>0</v>
      </c>
      <c r="W9" s="57">
        <f t="shared" si="3"/>
        <v>0</v>
      </c>
      <c r="X9" s="57">
        <f t="shared" si="3"/>
        <v>0</v>
      </c>
    </row>
    <row r="10" spans="1:24" s="231" customFormat="1" ht="25.5" customHeight="1">
      <c r="A10" s="239" t="s">
        <v>427</v>
      </c>
      <c r="B10" s="248" t="s">
        <v>38</v>
      </c>
      <c r="C10" s="56">
        <f>D10+E10+L10+P10</f>
        <v>33</v>
      </c>
      <c r="D10" s="57">
        <v>0</v>
      </c>
      <c r="E10" s="56">
        <f>SUM(F10:K10)</f>
        <v>9</v>
      </c>
      <c r="F10" s="500">
        <v>1</v>
      </c>
      <c r="G10" s="500">
        <v>2</v>
      </c>
      <c r="H10" s="500">
        <v>2</v>
      </c>
      <c r="I10" s="500">
        <v>1</v>
      </c>
      <c r="J10" s="500">
        <v>2</v>
      </c>
      <c r="K10" s="500">
        <v>1</v>
      </c>
      <c r="L10" s="56">
        <f>SUM(M10:O10)</f>
        <v>10</v>
      </c>
      <c r="M10" s="500">
        <v>3</v>
      </c>
      <c r="N10" s="500">
        <v>3</v>
      </c>
      <c r="O10" s="57">
        <v>4</v>
      </c>
      <c r="P10" s="56">
        <f>Q10+U10</f>
        <v>14</v>
      </c>
      <c r="Q10" s="56">
        <f>SUM(R10:T10)</f>
        <v>14</v>
      </c>
      <c r="R10" s="500">
        <v>5</v>
      </c>
      <c r="S10" s="500">
        <v>4</v>
      </c>
      <c r="T10" s="500">
        <v>5</v>
      </c>
      <c r="U10" s="57">
        <v>0</v>
      </c>
      <c r="V10" s="57">
        <v>0</v>
      </c>
      <c r="W10" s="57">
        <v>0</v>
      </c>
      <c r="X10" s="57">
        <v>0</v>
      </c>
    </row>
    <row r="11" spans="1:24" s="231" customFormat="1" ht="25.5" customHeight="1" thickBot="1">
      <c r="A11" s="238"/>
      <c r="B11" s="248" t="s">
        <v>50</v>
      </c>
      <c r="C11" s="258">
        <f>D11+E11+L11+P11</f>
        <v>27</v>
      </c>
      <c r="D11" s="57">
        <v>0</v>
      </c>
      <c r="E11" s="56">
        <f>SUM(F11:K11)</f>
        <v>9</v>
      </c>
      <c r="F11" s="500">
        <v>2</v>
      </c>
      <c r="G11" s="500">
        <v>1</v>
      </c>
      <c r="H11" s="500">
        <v>1</v>
      </c>
      <c r="I11" s="500">
        <v>2</v>
      </c>
      <c r="J11" s="500">
        <v>1</v>
      </c>
      <c r="K11" s="500">
        <v>2</v>
      </c>
      <c r="L11" s="258">
        <f>SUM(M11:O11)</f>
        <v>8</v>
      </c>
      <c r="M11" s="500">
        <v>3</v>
      </c>
      <c r="N11" s="500">
        <v>3</v>
      </c>
      <c r="O11" s="57">
        <v>2</v>
      </c>
      <c r="P11" s="56">
        <f>Q11+U11</f>
        <v>10</v>
      </c>
      <c r="Q11" s="56">
        <f>SUM(R11:T11)</f>
        <v>10</v>
      </c>
      <c r="R11" s="500">
        <v>3</v>
      </c>
      <c r="S11" s="500">
        <v>4</v>
      </c>
      <c r="T11" s="500">
        <v>3</v>
      </c>
      <c r="U11" s="57">
        <v>0</v>
      </c>
      <c r="V11" s="57">
        <v>0</v>
      </c>
      <c r="W11" s="57">
        <v>0</v>
      </c>
      <c r="X11" s="57">
        <v>0</v>
      </c>
    </row>
    <row r="12" spans="1:24" ht="13.35" customHeight="1">
      <c r="A12" s="240"/>
      <c r="B12" s="24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40"/>
      <c r="Q12" s="240"/>
      <c r="R12" s="240"/>
      <c r="S12" s="240"/>
      <c r="T12" s="240"/>
      <c r="U12" s="240"/>
      <c r="V12" s="240"/>
      <c r="W12" s="240"/>
      <c r="X12" s="240"/>
    </row>
    <row r="13" spans="1:24" ht="13.35" customHeight="1">
      <c r="B13" s="25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</row>
    <row r="15" spans="1:24" ht="18" customHeight="1">
      <c r="A15" s="233" t="s">
        <v>246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24" ht="13.5" customHeight="1"/>
    <row r="17" spans="1:24" ht="21" customHeight="1">
      <c r="A17" s="241"/>
      <c r="B17" s="241"/>
      <c r="C17" s="640" t="s">
        <v>339</v>
      </c>
      <c r="D17" s="615" t="s">
        <v>122</v>
      </c>
      <c r="E17" s="616"/>
      <c r="F17" s="616"/>
      <c r="G17" s="617"/>
      <c r="H17" s="615" t="s">
        <v>123</v>
      </c>
      <c r="I17" s="616"/>
      <c r="J17" s="616"/>
      <c r="K17" s="617"/>
      <c r="L17" s="615" t="s">
        <v>149</v>
      </c>
      <c r="M17" s="616"/>
      <c r="N17" s="617"/>
      <c r="O17" s="633" t="s">
        <v>150</v>
      </c>
      <c r="P17" s="634"/>
      <c r="Q17" s="634"/>
      <c r="R17" s="634"/>
      <c r="S17" s="634"/>
      <c r="T17" s="634"/>
      <c r="U17" s="270"/>
      <c r="V17" s="270"/>
      <c r="W17" s="270"/>
      <c r="X17" s="270"/>
    </row>
    <row r="18" spans="1:24" ht="21" customHeight="1">
      <c r="A18" s="624" t="s">
        <v>151</v>
      </c>
      <c r="B18" s="625"/>
      <c r="C18" s="641"/>
      <c r="D18" s="547"/>
      <c r="E18" s="618"/>
      <c r="F18" s="618"/>
      <c r="G18" s="619"/>
      <c r="H18" s="547"/>
      <c r="I18" s="618"/>
      <c r="J18" s="618"/>
      <c r="K18" s="619"/>
      <c r="L18" s="547"/>
      <c r="M18" s="618"/>
      <c r="N18" s="619"/>
      <c r="O18" s="626" t="s">
        <v>152</v>
      </c>
      <c r="P18" s="627"/>
      <c r="Q18" s="628"/>
      <c r="R18" s="626" t="s">
        <v>154</v>
      </c>
      <c r="S18" s="627"/>
      <c r="T18" s="627"/>
      <c r="U18" s="270"/>
      <c r="V18" s="270"/>
      <c r="W18" s="270"/>
      <c r="X18" s="270"/>
    </row>
    <row r="19" spans="1:24" ht="16.5" customHeight="1">
      <c r="A19" s="242"/>
      <c r="B19" s="242"/>
      <c r="C19" s="641"/>
      <c r="D19" s="620" t="s">
        <v>5</v>
      </c>
      <c r="E19" s="620" t="s">
        <v>125</v>
      </c>
      <c r="F19" s="620" t="s">
        <v>105</v>
      </c>
      <c r="G19" s="620" t="s">
        <v>127</v>
      </c>
      <c r="H19" s="620" t="s">
        <v>5</v>
      </c>
      <c r="I19" s="267" t="s">
        <v>128</v>
      </c>
      <c r="J19" s="267" t="s">
        <v>129</v>
      </c>
      <c r="K19" s="267" t="s">
        <v>8</v>
      </c>
      <c r="L19" s="620" t="s">
        <v>5</v>
      </c>
      <c r="M19" s="267" t="s">
        <v>129</v>
      </c>
      <c r="N19" s="267" t="s">
        <v>8</v>
      </c>
      <c r="O19" s="620" t="s">
        <v>5</v>
      </c>
      <c r="P19" s="267" t="s">
        <v>130</v>
      </c>
      <c r="Q19" s="267" t="s">
        <v>132</v>
      </c>
      <c r="R19" s="620" t="s">
        <v>5</v>
      </c>
      <c r="S19" s="267" t="s">
        <v>133</v>
      </c>
      <c r="T19" s="267" t="s">
        <v>114</v>
      </c>
      <c r="U19" s="270"/>
      <c r="V19" s="270"/>
      <c r="W19" s="270"/>
      <c r="X19" s="270"/>
    </row>
    <row r="20" spans="1:24" ht="16.5" customHeight="1">
      <c r="A20" s="235"/>
      <c r="B20" s="235"/>
      <c r="C20" s="642"/>
      <c r="D20" s="621"/>
      <c r="E20" s="621"/>
      <c r="F20" s="621"/>
      <c r="G20" s="621"/>
      <c r="H20" s="621"/>
      <c r="I20" s="268" t="s">
        <v>135</v>
      </c>
      <c r="J20" s="268" t="s">
        <v>117</v>
      </c>
      <c r="K20" s="268" t="s">
        <v>136</v>
      </c>
      <c r="L20" s="621"/>
      <c r="M20" s="268" t="s">
        <v>117</v>
      </c>
      <c r="N20" s="268" t="s">
        <v>136</v>
      </c>
      <c r="O20" s="621"/>
      <c r="P20" s="268" t="s">
        <v>40</v>
      </c>
      <c r="Q20" s="268" t="s">
        <v>136</v>
      </c>
      <c r="R20" s="621"/>
      <c r="S20" s="268" t="s">
        <v>75</v>
      </c>
      <c r="T20" s="268" t="s">
        <v>136</v>
      </c>
      <c r="U20" s="270"/>
      <c r="V20" s="270"/>
      <c r="W20" s="270"/>
      <c r="X20" s="270"/>
    </row>
    <row r="21" spans="1:24" s="232" customFormat="1" ht="25.5" customHeight="1">
      <c r="A21" s="243"/>
      <c r="B21" s="243" t="s">
        <v>5</v>
      </c>
      <c r="C21" s="256">
        <f>IF(D21+H21+L21+O21+R21=C6,SUM(C22:C23),FALSE)</f>
        <v>1001</v>
      </c>
      <c r="D21" s="56">
        <f>IF(SUM(D22:D23)=SUM(E21:G21),SUM(D22:D23),FALSE)</f>
        <v>10</v>
      </c>
      <c r="E21" s="56">
        <f>E22+E23</f>
        <v>4</v>
      </c>
      <c r="F21" s="56">
        <f>F22+F23</f>
        <v>4</v>
      </c>
      <c r="G21" s="56">
        <f>G22+G23</f>
        <v>2</v>
      </c>
      <c r="H21" s="56">
        <f>IF(SUM(H22:H23)=SUM(I21:K21),SUM(H22:H23),FALSE)</f>
        <v>290</v>
      </c>
      <c r="I21" s="56">
        <f>I22+I23</f>
        <v>290</v>
      </c>
      <c r="J21" s="56">
        <f>J22+J23</f>
        <v>0</v>
      </c>
      <c r="K21" s="56">
        <f>K22+K23</f>
        <v>0</v>
      </c>
      <c r="L21" s="56">
        <f>IF(SUM(L22:L23)=SUM(M21:N21),SUM(L22:L23),FALSE)</f>
        <v>246</v>
      </c>
      <c r="M21" s="56">
        <f>M22+M23</f>
        <v>246</v>
      </c>
      <c r="N21" s="56">
        <f>N22+N23</f>
        <v>0</v>
      </c>
      <c r="O21" s="56">
        <f>IF(SUM(O22:O23)=SUM(P21:Q21),SUM(O22:O23),FALSE)</f>
        <v>451</v>
      </c>
      <c r="P21" s="56">
        <f>P22+P23</f>
        <v>447</v>
      </c>
      <c r="Q21" s="56">
        <f>Q22+Q23</f>
        <v>4</v>
      </c>
      <c r="R21" s="56">
        <f>IF(SUM(R22:R23)=SUM(S21:T21),SUM(R22:R23),FALSE)</f>
        <v>4</v>
      </c>
      <c r="S21" s="56">
        <f>S22+S23</f>
        <v>0</v>
      </c>
      <c r="T21" s="56">
        <f>T22+T23</f>
        <v>4</v>
      </c>
      <c r="U21" s="265"/>
      <c r="V21" s="265"/>
      <c r="W21" s="265"/>
      <c r="X21" s="265"/>
    </row>
    <row r="22" spans="1:24" s="232" customFormat="1" ht="25.5" customHeight="1">
      <c r="A22" s="236" t="s">
        <v>84</v>
      </c>
      <c r="B22" s="243" t="s">
        <v>38</v>
      </c>
      <c r="C22" s="56">
        <f>IF(D22+H22+L22+O22+R22=C7,C7,FALSE)</f>
        <v>686</v>
      </c>
      <c r="D22" s="263">
        <f>E22+F22+G22</f>
        <v>5</v>
      </c>
      <c r="E22" s="57">
        <v>2</v>
      </c>
      <c r="F22" s="500">
        <v>2</v>
      </c>
      <c r="G22" s="500">
        <v>1</v>
      </c>
      <c r="H22" s="263">
        <f>I22+J22+K22</f>
        <v>213</v>
      </c>
      <c r="I22" s="500">
        <v>213</v>
      </c>
      <c r="J22" s="500">
        <v>0</v>
      </c>
      <c r="K22" s="500">
        <v>0</v>
      </c>
      <c r="L22" s="56">
        <f>M22+N22</f>
        <v>164</v>
      </c>
      <c r="M22" s="500">
        <v>164</v>
      </c>
      <c r="N22" s="500">
        <v>0</v>
      </c>
      <c r="O22" s="56">
        <f>P22+Q22</f>
        <v>300</v>
      </c>
      <c r="P22" s="57">
        <v>297</v>
      </c>
      <c r="Q22" s="57">
        <v>3</v>
      </c>
      <c r="R22" s="263">
        <f>S22+T22</f>
        <v>4</v>
      </c>
      <c r="S22" s="500">
        <v>0</v>
      </c>
      <c r="T22" s="500">
        <v>4</v>
      </c>
      <c r="U22" s="265"/>
      <c r="V22" s="265"/>
      <c r="W22" s="265"/>
      <c r="X22" s="265"/>
    </row>
    <row r="23" spans="1:24" s="232" customFormat="1" ht="25.5" customHeight="1">
      <c r="A23" s="244"/>
      <c r="B23" s="244" t="s">
        <v>50</v>
      </c>
      <c r="C23" s="257">
        <f>IF(D23+H23+L23+O23+R23=C8,C8,FALSE)</f>
        <v>315</v>
      </c>
      <c r="D23" s="257">
        <f>E23+F23+G23</f>
        <v>5</v>
      </c>
      <c r="E23" s="509">
        <v>2</v>
      </c>
      <c r="F23" s="509">
        <v>2</v>
      </c>
      <c r="G23" s="509">
        <v>1</v>
      </c>
      <c r="H23" s="257">
        <f>I23+J23+K23</f>
        <v>77</v>
      </c>
      <c r="I23" s="509">
        <v>77</v>
      </c>
      <c r="J23" s="509">
        <v>0</v>
      </c>
      <c r="K23" s="509">
        <v>0</v>
      </c>
      <c r="L23" s="257">
        <f>M23+N23</f>
        <v>82</v>
      </c>
      <c r="M23" s="509">
        <v>82</v>
      </c>
      <c r="N23" s="509">
        <v>0</v>
      </c>
      <c r="O23" s="257">
        <f>P23+Q23</f>
        <v>151</v>
      </c>
      <c r="P23" s="509">
        <v>150</v>
      </c>
      <c r="Q23" s="509">
        <v>1</v>
      </c>
      <c r="R23" s="257">
        <f>S23+T23</f>
        <v>0</v>
      </c>
      <c r="S23" s="509">
        <v>0</v>
      </c>
      <c r="T23" s="509">
        <v>0</v>
      </c>
      <c r="U23" s="265"/>
      <c r="V23" s="265"/>
      <c r="W23" s="265"/>
      <c r="X23" s="265"/>
    </row>
    <row r="24" spans="1:24" s="232" customFormat="1" ht="25.5" customHeight="1">
      <c r="A24" s="245"/>
      <c r="B24" s="251" t="s">
        <v>5</v>
      </c>
      <c r="C24" s="261">
        <f>IF(D24+H24+L24+O24+R24=C9,C9,FALSE)</f>
        <v>60</v>
      </c>
      <c r="D24" s="261">
        <f>IF(SUM(D25:D26)=SUM(E24:G24),SUM(D25:D26),FALSE)</f>
        <v>0</v>
      </c>
      <c r="E24" s="266">
        <f>E25+E26</f>
        <v>0</v>
      </c>
      <c r="F24" s="266">
        <f>F25+F26</f>
        <v>0</v>
      </c>
      <c r="G24" s="266">
        <f>G25+G26</f>
        <v>0</v>
      </c>
      <c r="H24" s="261">
        <f>IF(SUM(H25:H26)=SUM(I24:K24),SUM(H25:H26),FALSE)</f>
        <v>18</v>
      </c>
      <c r="I24" s="266">
        <f>I25+I26</f>
        <v>18</v>
      </c>
      <c r="J24" s="266">
        <f>J25+J26</f>
        <v>0</v>
      </c>
      <c r="K24" s="266">
        <f>K25+K26</f>
        <v>0</v>
      </c>
      <c r="L24" s="261">
        <f>IF(SUM(L25:L26)=SUM(M24:N24),SUM(L25:L26),FALSE)</f>
        <v>18</v>
      </c>
      <c r="M24" s="266">
        <f>M25+M26</f>
        <v>18</v>
      </c>
      <c r="N24" s="266">
        <f>N25+N26</f>
        <v>0</v>
      </c>
      <c r="O24" s="261">
        <f>IF(SUM(O25:O26)=SUM(P24:Q24),SUM(O25:O26),FALSE)</f>
        <v>24</v>
      </c>
      <c r="P24" s="261">
        <f>P25+P26</f>
        <v>24</v>
      </c>
      <c r="Q24" s="261">
        <f>Q25+Q26</f>
        <v>0</v>
      </c>
      <c r="R24" s="261">
        <f>IF(SUM(R25:R26)=SUM(S24:T24),SUM(R25:R26),FALSE)</f>
        <v>0</v>
      </c>
      <c r="S24" s="266">
        <f>S25+S26</f>
        <v>0</v>
      </c>
      <c r="T24" s="266">
        <f>T25+T26</f>
        <v>0</v>
      </c>
      <c r="U24" s="265"/>
      <c r="V24" s="265"/>
      <c r="W24" s="265"/>
      <c r="X24" s="265"/>
    </row>
    <row r="25" spans="1:24" s="232" customFormat="1" ht="25.5" customHeight="1">
      <c r="A25" s="239" t="s">
        <v>427</v>
      </c>
      <c r="B25" s="243" t="s">
        <v>38</v>
      </c>
      <c r="C25" s="56">
        <f>IF(D25+H25+L25+O25+R25=C10,C10,FALSE)</f>
        <v>33</v>
      </c>
      <c r="D25" s="56">
        <f>E25+F25+G25</f>
        <v>0</v>
      </c>
      <c r="E25" s="57">
        <v>0</v>
      </c>
      <c r="F25" s="57">
        <v>0</v>
      </c>
      <c r="G25" s="57">
        <v>0</v>
      </c>
      <c r="H25" s="56">
        <f>I25+J25+K25</f>
        <v>9</v>
      </c>
      <c r="I25" s="57">
        <v>9</v>
      </c>
      <c r="J25" s="57">
        <v>0</v>
      </c>
      <c r="K25" s="57">
        <v>0</v>
      </c>
      <c r="L25" s="56">
        <f>M25+N25</f>
        <v>10</v>
      </c>
      <c r="M25" s="57">
        <v>10</v>
      </c>
      <c r="N25" s="57">
        <v>0</v>
      </c>
      <c r="O25" s="56">
        <f>P25+Q25</f>
        <v>14</v>
      </c>
      <c r="P25" s="57">
        <v>14</v>
      </c>
      <c r="Q25" s="57">
        <v>0</v>
      </c>
      <c r="R25" s="56">
        <v>0</v>
      </c>
      <c r="S25" s="57">
        <v>0</v>
      </c>
      <c r="T25" s="57">
        <v>0</v>
      </c>
      <c r="U25" s="265"/>
      <c r="V25" s="265"/>
      <c r="W25" s="265"/>
      <c r="X25" s="265"/>
    </row>
    <row r="26" spans="1:24" s="232" customFormat="1" ht="25.5" customHeight="1">
      <c r="A26" s="246"/>
      <c r="B26" s="252" t="s">
        <v>50</v>
      </c>
      <c r="C26" s="258">
        <f>IF(D26+H26+L26+O26+R26=C11,C11,FALSE)</f>
        <v>27</v>
      </c>
      <c r="D26" s="258">
        <f>E26+F26+G26</f>
        <v>0</v>
      </c>
      <c r="E26" s="510">
        <v>0</v>
      </c>
      <c r="F26" s="510">
        <v>0</v>
      </c>
      <c r="G26" s="510">
        <v>0</v>
      </c>
      <c r="H26" s="258">
        <v>9</v>
      </c>
      <c r="I26" s="510">
        <v>9</v>
      </c>
      <c r="J26" s="510">
        <v>0</v>
      </c>
      <c r="K26" s="510">
        <v>0</v>
      </c>
      <c r="L26" s="258">
        <f>M26+N26</f>
        <v>8</v>
      </c>
      <c r="M26" s="510">
        <v>8</v>
      </c>
      <c r="N26" s="510">
        <v>0</v>
      </c>
      <c r="O26" s="258">
        <f>P26+Q26</f>
        <v>10</v>
      </c>
      <c r="P26" s="510">
        <v>10</v>
      </c>
      <c r="Q26" s="510">
        <v>0</v>
      </c>
      <c r="R26" s="258">
        <v>0</v>
      </c>
      <c r="S26" s="510">
        <v>0</v>
      </c>
      <c r="T26" s="510">
        <v>0</v>
      </c>
      <c r="U26" s="265"/>
      <c r="V26" s="265"/>
      <c r="W26" s="265"/>
      <c r="X26" s="265"/>
    </row>
    <row r="27" spans="1:24" ht="13.35" customHeight="1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</row>
  </sheetData>
  <mergeCells count="23">
    <mergeCell ref="P3:X3"/>
    <mergeCell ref="O19:O20"/>
    <mergeCell ref="R19:R20"/>
    <mergeCell ref="A18:B18"/>
    <mergeCell ref="O18:Q18"/>
    <mergeCell ref="R18:T18"/>
    <mergeCell ref="A4:B4"/>
    <mergeCell ref="Q4:T4"/>
    <mergeCell ref="U4:X4"/>
    <mergeCell ref="O17:T17"/>
    <mergeCell ref="E3:K4"/>
    <mergeCell ref="L3:O4"/>
    <mergeCell ref="P4:P5"/>
    <mergeCell ref="C17:C20"/>
    <mergeCell ref="D17:G18"/>
    <mergeCell ref="H17:K18"/>
    <mergeCell ref="L17:N18"/>
    <mergeCell ref="D19:D20"/>
    <mergeCell ref="E19:E20"/>
    <mergeCell ref="F19:F20"/>
    <mergeCell ref="G19:G20"/>
    <mergeCell ref="H19:H20"/>
    <mergeCell ref="L19:L20"/>
  </mergeCells>
  <phoneticPr fontId="2"/>
  <conditionalFormatting sqref="P6:P11">
    <cfRule type="cellIs" dxfId="4" priority="3" stopIfTrue="1" operator="notEqual">
      <formula>SUM(R6:T6+V6:X6)</formula>
    </cfRule>
  </conditionalFormatting>
  <conditionalFormatting sqref="C6:C11">
    <cfRule type="cellIs" dxfId="3" priority="4" stopIfTrue="1" operator="notEqual">
      <formula>SUM(D6,F6:K6+M6:O6)</formula>
    </cfRule>
  </conditionalFormatting>
  <conditionalFormatting sqref="C21:C26">
    <cfRule type="cellIs" dxfId="2" priority="2" stopIfTrue="1" operator="notEqual">
      <formula>SUM(D21,F21:K21+M21:O21)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53"/>
  <sheetViews>
    <sheetView showGridLines="0" view="pageBreakPreview" zoomScaleNormal="115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/>
  <cols>
    <col min="1" max="1" width="10.125" style="271" customWidth="1"/>
    <col min="2" max="2" width="14.125" style="271" customWidth="1"/>
    <col min="3" max="5" width="7.5" style="271" customWidth="1"/>
    <col min="6" max="8" width="5" style="271" bestFit="1" customWidth="1"/>
    <col min="9" max="17" width="7.5" style="271" customWidth="1"/>
    <col min="18" max="20" width="5" style="271" customWidth="1"/>
    <col min="21" max="21" width="9" style="271" customWidth="1"/>
    <col min="22" max="16384" width="9" style="271"/>
  </cols>
  <sheetData>
    <row r="1" spans="1:24" ht="18" customHeight="1">
      <c r="A1" s="274" t="s">
        <v>57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92"/>
      <c r="V1" s="292"/>
      <c r="W1" s="292"/>
      <c r="X1" s="292"/>
    </row>
    <row r="2" spans="1:24" s="272" customFormat="1" ht="13.5" customHeight="1"/>
    <row r="3" spans="1:24" s="43" customFormat="1" ht="13.5" customHeight="1">
      <c r="A3" s="174"/>
      <c r="B3" s="168"/>
      <c r="C3" s="589" t="s">
        <v>341</v>
      </c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8" t="s">
        <v>164</v>
      </c>
      <c r="P3" s="589"/>
      <c r="Q3" s="589"/>
      <c r="R3" s="589"/>
      <c r="S3" s="589"/>
      <c r="T3" s="589"/>
    </row>
    <row r="4" spans="1:24" s="43" customFormat="1" ht="13.5" customHeight="1">
      <c r="A4" s="581" t="s">
        <v>102</v>
      </c>
      <c r="B4" s="576"/>
      <c r="C4" s="606" t="s">
        <v>5</v>
      </c>
      <c r="D4" s="606"/>
      <c r="E4" s="643"/>
      <c r="F4" s="609" t="s">
        <v>165</v>
      </c>
      <c r="G4" s="606"/>
      <c r="H4" s="606"/>
      <c r="I4" s="609" t="s">
        <v>166</v>
      </c>
      <c r="J4" s="606"/>
      <c r="K4" s="606"/>
      <c r="L4" s="609" t="s">
        <v>18</v>
      </c>
      <c r="M4" s="606"/>
      <c r="N4" s="606"/>
      <c r="O4" s="609" t="s">
        <v>343</v>
      </c>
      <c r="P4" s="606"/>
      <c r="Q4" s="606"/>
      <c r="R4" s="609" t="s">
        <v>200</v>
      </c>
      <c r="S4" s="606"/>
      <c r="T4" s="606"/>
    </row>
    <row r="5" spans="1:24" s="43" customFormat="1" ht="13.5" customHeight="1">
      <c r="A5" s="149"/>
      <c r="B5" s="169"/>
      <c r="C5" s="182" t="s">
        <v>5</v>
      </c>
      <c r="D5" s="194" t="s">
        <v>38</v>
      </c>
      <c r="E5" s="194" t="s">
        <v>50</v>
      </c>
      <c r="F5" s="194" t="s">
        <v>5</v>
      </c>
      <c r="G5" s="194" t="s">
        <v>38</v>
      </c>
      <c r="H5" s="194" t="s">
        <v>50</v>
      </c>
      <c r="I5" s="194" t="s">
        <v>5</v>
      </c>
      <c r="J5" s="194" t="s">
        <v>38</v>
      </c>
      <c r="K5" s="194" t="s">
        <v>50</v>
      </c>
      <c r="L5" s="194" t="s">
        <v>5</v>
      </c>
      <c r="M5" s="194" t="s">
        <v>38</v>
      </c>
      <c r="N5" s="194" t="s">
        <v>50</v>
      </c>
      <c r="O5" s="194" t="s">
        <v>5</v>
      </c>
      <c r="P5" s="194" t="s">
        <v>38</v>
      </c>
      <c r="Q5" s="194" t="s">
        <v>50</v>
      </c>
      <c r="R5" s="194" t="s">
        <v>5</v>
      </c>
      <c r="S5" s="194" t="s">
        <v>38</v>
      </c>
      <c r="T5" s="194" t="s">
        <v>50</v>
      </c>
    </row>
    <row r="6" spans="1:24" s="273" customFormat="1" ht="4.5" customHeight="1">
      <c r="A6" s="275"/>
      <c r="B6" s="282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</row>
    <row r="7" spans="1:24" s="273" customFormat="1" ht="13.5" customHeight="1">
      <c r="A7" s="646" t="s">
        <v>184</v>
      </c>
      <c r="B7" s="647"/>
      <c r="C7" s="156">
        <f>IF(SUM(C9,C13,C16,C23,C28,C34,C40,C44)=SUM(D7:E7),SUM(D7:E7),FALSE)</f>
        <v>2063</v>
      </c>
      <c r="D7" s="152">
        <f>D9+D13+D16+D23+D28+D34+D40+D44</f>
        <v>719</v>
      </c>
      <c r="E7" s="152">
        <f>E9+E13+E16+E23+E28+E34+E40+E44</f>
        <v>1344</v>
      </c>
      <c r="F7" s="152">
        <f>IF(SUM(F9,F13,F16,F23,F28,F34,F40,F44)=SUM(G7:H7),SUM(G7:H7),FALSE)</f>
        <v>0</v>
      </c>
      <c r="G7" s="152">
        <f>G9+G13+G16+G23+G28+G34+G40+G44</f>
        <v>0</v>
      </c>
      <c r="H7" s="152">
        <f>H9+H13+H16+H23+H28+H34+H40+H44</f>
        <v>0</v>
      </c>
      <c r="I7" s="152">
        <f>IF(SUM(I9,I13,I16,I23,I28,I34,I40,I44)=SUM(J7:K7),SUM(J7:K7),FALSE)</f>
        <v>484</v>
      </c>
      <c r="J7" s="152">
        <f>J9+J13+J16+J23+J28+J34+J40+J44</f>
        <v>134</v>
      </c>
      <c r="K7" s="152">
        <f>K9+K13+K16+K23+K28+K34+K40+K44</f>
        <v>350</v>
      </c>
      <c r="L7" s="152">
        <f>IF(SUM(L9,L13,L16,L23,L28,L34,L40,L44)=SUM(M7:N7),SUM(M7:N7),FALSE)</f>
        <v>1579</v>
      </c>
      <c r="M7" s="152">
        <f>M9+M13+M16+M23+M28+M34+M40+M44</f>
        <v>585</v>
      </c>
      <c r="N7" s="152">
        <f>N9+N13+N16+N23+N28+N34+N40+N44</f>
        <v>994</v>
      </c>
      <c r="O7" s="152">
        <f>IF(SUM(O9,O13,O16,O23,O28,O34,O40,O44)=SUM(P7:Q7),SUM(P7:Q7),FALSE)</f>
        <v>2054</v>
      </c>
      <c r="P7" s="152">
        <f>P9+P13+P16+P23+P28+P34+P40+P44</f>
        <v>719</v>
      </c>
      <c r="Q7" s="152">
        <f>Q9+Q13+Q16+Q23+Q28+Q34+Q40+Q44</f>
        <v>1335</v>
      </c>
      <c r="R7" s="152">
        <f>IF(SUM(R9,R13,R16,R23,R28,R34,R40,R44)=SUM(S7:T7),SUM(S7:T7),FALSE)</f>
        <v>9</v>
      </c>
      <c r="S7" s="152">
        <f>S9+S13+S16+S23+S28+S34+S40+S44</f>
        <v>0</v>
      </c>
      <c r="T7" s="152">
        <f>T9+T13+T16+T23+T28+T34+T40+T44</f>
        <v>9</v>
      </c>
    </row>
    <row r="8" spans="1:24" s="273" customFormat="1" ht="4.5" customHeight="1">
      <c r="A8" s="149"/>
      <c r="B8" s="169"/>
      <c r="C8" s="285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</row>
    <row r="9" spans="1:24" s="273" customFormat="1" ht="13.5" customHeight="1">
      <c r="A9" s="581" t="s">
        <v>167</v>
      </c>
      <c r="B9" s="169" t="s">
        <v>5</v>
      </c>
      <c r="C9" s="156">
        <f>IF(SUM(C10:C11)=SUM(D9:E9),SUM(D9:E9),FALSE)</f>
        <v>91</v>
      </c>
      <c r="D9" s="152">
        <f>SUM(D10:D11)</f>
        <v>81</v>
      </c>
      <c r="E9" s="152">
        <f>SUM(E10:E11)</f>
        <v>10</v>
      </c>
      <c r="F9" s="152">
        <f>IF(SUM(F10:F11)=SUM(G9:H9),SUM(G9:H9),FALSE)</f>
        <v>0</v>
      </c>
      <c r="G9" s="152">
        <f>SUM(G10:G11)</f>
        <v>0</v>
      </c>
      <c r="H9" s="152">
        <f>SUM(H10:H11)</f>
        <v>0</v>
      </c>
      <c r="I9" s="152">
        <f>IF(SUM(I10:I11)=SUM(J9:K9),SUM(J9:K9),FALSE)</f>
        <v>0</v>
      </c>
      <c r="J9" s="152">
        <f>SUM(J10:J11)</f>
        <v>0</v>
      </c>
      <c r="K9" s="152">
        <f>SUM(K10:K11)</f>
        <v>0</v>
      </c>
      <c r="L9" s="152">
        <f>IF(SUM(L10:L11)=SUM(M9:N9),SUM(M9:N9),FALSE)</f>
        <v>91</v>
      </c>
      <c r="M9" s="152">
        <f>SUM(M10:M11)</f>
        <v>81</v>
      </c>
      <c r="N9" s="152">
        <f>SUM(N10:N11)</f>
        <v>10</v>
      </c>
      <c r="O9" s="152">
        <f>IF(SUM(O10:O11)=SUM(P9:Q9),SUM(P9:Q9),FALSE)</f>
        <v>91</v>
      </c>
      <c r="P9" s="152">
        <f>SUM(P10:P11)</f>
        <v>81</v>
      </c>
      <c r="Q9" s="152">
        <f>SUM(Q10:Q11)</f>
        <v>10</v>
      </c>
      <c r="R9" s="152">
        <f>IF(SUM(R10:R11)=SUM(S9:T9),SUM(S9:T9),FALSE)</f>
        <v>0</v>
      </c>
      <c r="S9" s="152">
        <f>SUM(S10:S11)</f>
        <v>0</v>
      </c>
      <c r="T9" s="152">
        <f>SUM(T10:T11)</f>
        <v>0</v>
      </c>
    </row>
    <row r="10" spans="1:24" s="273" customFormat="1" ht="13.5" customHeight="1">
      <c r="A10" s="581"/>
      <c r="B10" s="169" t="s">
        <v>19</v>
      </c>
      <c r="C10" s="156">
        <f>SUM(D10:E10)</f>
        <v>40</v>
      </c>
      <c r="D10" s="152">
        <f>G10+J10+M10</f>
        <v>33</v>
      </c>
      <c r="E10" s="152">
        <f>H10+K10+N10</f>
        <v>7</v>
      </c>
      <c r="F10" s="152">
        <f>SUM(G10:H10)</f>
        <v>0</v>
      </c>
      <c r="G10" s="159">
        <v>0</v>
      </c>
      <c r="H10" s="159">
        <v>0</v>
      </c>
      <c r="I10" s="152">
        <f>SUM(J10:K10)</f>
        <v>0</v>
      </c>
      <c r="J10" s="159">
        <v>0</v>
      </c>
      <c r="K10" s="159">
        <v>0</v>
      </c>
      <c r="L10" s="152">
        <f>SUM(M10:N10)</f>
        <v>40</v>
      </c>
      <c r="M10" s="159">
        <v>33</v>
      </c>
      <c r="N10" s="159">
        <v>7</v>
      </c>
      <c r="O10" s="152">
        <f>SUM(P10:Q10)</f>
        <v>40</v>
      </c>
      <c r="P10" s="159">
        <v>33</v>
      </c>
      <c r="Q10" s="159">
        <v>7</v>
      </c>
      <c r="R10" s="152">
        <f>SUM(S10:T10)</f>
        <v>0</v>
      </c>
      <c r="S10" s="159">
        <v>0</v>
      </c>
      <c r="T10" s="159">
        <v>0</v>
      </c>
    </row>
    <row r="11" spans="1:24" s="273" customFormat="1" ht="13.5" customHeight="1">
      <c r="A11" s="648"/>
      <c r="B11" s="169" t="s">
        <v>17</v>
      </c>
      <c r="C11" s="156">
        <f>SUM(D11:E11)</f>
        <v>51</v>
      </c>
      <c r="D11" s="152">
        <f>G11+J11+M11</f>
        <v>48</v>
      </c>
      <c r="E11" s="152">
        <f>H11+K11+N11</f>
        <v>3</v>
      </c>
      <c r="F11" s="152">
        <f>SUM(G11:H11)</f>
        <v>0</v>
      </c>
      <c r="G11" s="159">
        <v>0</v>
      </c>
      <c r="H11" s="159">
        <v>0</v>
      </c>
      <c r="I11" s="152">
        <f>SUM(J11:K11)</f>
        <v>0</v>
      </c>
      <c r="J11" s="159">
        <v>0</v>
      </c>
      <c r="K11" s="159">
        <v>0</v>
      </c>
      <c r="L11" s="152">
        <f>SUM(M11:N11)</f>
        <v>51</v>
      </c>
      <c r="M11" s="159">
        <v>48</v>
      </c>
      <c r="N11" s="159">
        <v>3</v>
      </c>
      <c r="O11" s="152">
        <f>SUM(P11:Q11)</f>
        <v>51</v>
      </c>
      <c r="P11" s="159">
        <v>48</v>
      </c>
      <c r="Q11" s="159">
        <v>3</v>
      </c>
      <c r="R11" s="152">
        <f>SUM(S11:T11)</f>
        <v>0</v>
      </c>
      <c r="S11" s="159">
        <v>0</v>
      </c>
      <c r="T11" s="159">
        <v>0</v>
      </c>
    </row>
    <row r="12" spans="1:24" s="273" customFormat="1" ht="4.5" customHeight="1">
      <c r="A12" s="149"/>
      <c r="B12" s="169"/>
      <c r="C12" s="286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</row>
    <row r="13" spans="1:24" s="273" customFormat="1" ht="13.5" customHeight="1">
      <c r="A13" s="581" t="s">
        <v>338</v>
      </c>
      <c r="B13" s="169" t="s">
        <v>339</v>
      </c>
      <c r="C13" s="156">
        <f>IF(SUM(C14)=SUM(D13:E13),SUM(D13:E13),FALSE)</f>
        <v>72</v>
      </c>
      <c r="D13" s="152">
        <f>D14</f>
        <v>63</v>
      </c>
      <c r="E13" s="152">
        <f>E14</f>
        <v>9</v>
      </c>
      <c r="F13" s="152">
        <f>IF(SUM(F14)=SUM(G13:H13),SUM(G13:H13),FALSE)</f>
        <v>0</v>
      </c>
      <c r="G13" s="152">
        <v>0</v>
      </c>
      <c r="H13" s="152">
        <v>0</v>
      </c>
      <c r="I13" s="152">
        <f>IF(SUM(I14)=SUM(J13:K13),SUM(J13:K13),FALSE)</f>
        <v>72</v>
      </c>
      <c r="J13" s="152">
        <f>J14</f>
        <v>63</v>
      </c>
      <c r="K13" s="152">
        <f>K14</f>
        <v>9</v>
      </c>
      <c r="L13" s="152">
        <f>IF(SUM(L14)=SUM(M13:N13),SUM(M13:N13),FALSE)</f>
        <v>0</v>
      </c>
      <c r="M13" s="152">
        <v>0</v>
      </c>
      <c r="N13" s="152">
        <v>0</v>
      </c>
      <c r="O13" s="152">
        <f>IF(SUM(O14)=SUM(P13:Q13),SUM(P13:Q13),FALSE)</f>
        <v>72</v>
      </c>
      <c r="P13" s="152">
        <f>P14</f>
        <v>63</v>
      </c>
      <c r="Q13" s="152">
        <f>Q14</f>
        <v>9</v>
      </c>
      <c r="R13" s="152">
        <f>IF(SUM(R14)=SUM(S13:T13),SUM(S13:T13),FALSE)</f>
        <v>0</v>
      </c>
      <c r="S13" s="152">
        <v>0</v>
      </c>
      <c r="T13" s="152">
        <v>0</v>
      </c>
    </row>
    <row r="14" spans="1:24" s="273" customFormat="1" ht="13.5" customHeight="1">
      <c r="A14" s="581"/>
      <c r="B14" s="169" t="s">
        <v>58</v>
      </c>
      <c r="C14" s="156">
        <f>SUM(D14:E14)</f>
        <v>72</v>
      </c>
      <c r="D14" s="152">
        <f>G14+J14+M14</f>
        <v>63</v>
      </c>
      <c r="E14" s="152">
        <f>H14+K14+N14</f>
        <v>9</v>
      </c>
      <c r="F14" s="152">
        <f>SUM(G14:H14)</f>
        <v>0</v>
      </c>
      <c r="G14" s="159">
        <v>0</v>
      </c>
      <c r="H14" s="159">
        <v>0</v>
      </c>
      <c r="I14" s="152">
        <f>SUM(J14:K14)</f>
        <v>72</v>
      </c>
      <c r="J14" s="159">
        <v>63</v>
      </c>
      <c r="K14" s="159">
        <v>9</v>
      </c>
      <c r="L14" s="152">
        <f>SUM(M14:N14)</f>
        <v>0</v>
      </c>
      <c r="M14" s="497">
        <v>0</v>
      </c>
      <c r="N14" s="497">
        <v>0</v>
      </c>
      <c r="O14" s="152">
        <f>SUM(P14:Q14)</f>
        <v>72</v>
      </c>
      <c r="P14" s="159">
        <v>63</v>
      </c>
      <c r="Q14" s="159">
        <v>9</v>
      </c>
      <c r="R14" s="152">
        <f>SUM(S14:T14)</f>
        <v>0</v>
      </c>
      <c r="S14" s="159">
        <v>0</v>
      </c>
      <c r="T14" s="159">
        <v>0</v>
      </c>
    </row>
    <row r="15" spans="1:24" s="273" customFormat="1" ht="4.5" customHeight="1">
      <c r="A15" s="149"/>
      <c r="B15" s="169"/>
      <c r="C15" s="286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</row>
    <row r="16" spans="1:24" s="273" customFormat="1" ht="13.5" customHeight="1">
      <c r="A16" s="149"/>
      <c r="B16" s="169" t="s">
        <v>5</v>
      </c>
      <c r="C16" s="156">
        <f>IF(SUM(C17:C21)=SUM(D16:E16),SUM(D16:E16),FALSE)</f>
        <v>1135</v>
      </c>
      <c r="D16" s="152">
        <f>SUM(D17:D21)</f>
        <v>347</v>
      </c>
      <c r="E16" s="152">
        <f>SUM(E17:E21)</f>
        <v>788</v>
      </c>
      <c r="F16" s="152">
        <f>IF(SUM(F17:F21)=SUM(G16:H16),SUM(G16:H16),FALSE)</f>
        <v>0</v>
      </c>
      <c r="G16" s="152">
        <v>0</v>
      </c>
      <c r="H16" s="152">
        <v>0</v>
      </c>
      <c r="I16" s="152">
        <f>IF(SUM(I17:I21)=SUM(J16:K16),SUM(J16:K16),FALSE)</f>
        <v>412</v>
      </c>
      <c r="J16" s="152">
        <f>SUM(J17:J21)</f>
        <v>71</v>
      </c>
      <c r="K16" s="152">
        <f>SUM(K17:K21)</f>
        <v>341</v>
      </c>
      <c r="L16" s="152">
        <f>IF(SUM(L17:L21)=SUM(M16:N16),SUM(M16:N16),FALSE)</f>
        <v>723</v>
      </c>
      <c r="M16" s="152">
        <f>SUM(M17:M21)</f>
        <v>276</v>
      </c>
      <c r="N16" s="152">
        <f>SUM(N17:N21)</f>
        <v>447</v>
      </c>
      <c r="O16" s="152">
        <f>IF(SUM(O17:O21)=SUM(P16:Q16),SUM(P16:Q16),FALSE)</f>
        <v>1135</v>
      </c>
      <c r="P16" s="152">
        <f>SUM(P17:P21)</f>
        <v>347</v>
      </c>
      <c r="Q16" s="152">
        <f>SUM(Q17:Q21)</f>
        <v>788</v>
      </c>
      <c r="R16" s="152">
        <f>IF(SUM(R17:R21)=SUM(S16:T16),SUM(S16:T16),FALSE)</f>
        <v>0</v>
      </c>
      <c r="S16" s="152">
        <v>0</v>
      </c>
      <c r="T16" s="152">
        <v>0</v>
      </c>
    </row>
    <row r="17" spans="1:20" s="273" customFormat="1" ht="13.5" customHeight="1">
      <c r="A17" s="149"/>
      <c r="B17" s="169" t="s">
        <v>169</v>
      </c>
      <c r="C17" s="156">
        <f>SUM(D17:E17)</f>
        <v>392</v>
      </c>
      <c r="D17" s="152">
        <f t="shared" ref="D17:E21" si="0">G17+J17+M17</f>
        <v>57</v>
      </c>
      <c r="E17" s="152">
        <f t="shared" si="0"/>
        <v>335</v>
      </c>
      <c r="F17" s="152">
        <f>SUM(G17:H17)</f>
        <v>0</v>
      </c>
      <c r="G17" s="159">
        <v>0</v>
      </c>
      <c r="H17" s="159">
        <v>0</v>
      </c>
      <c r="I17" s="152">
        <f>SUM(J17:K17)</f>
        <v>289</v>
      </c>
      <c r="J17" s="159">
        <v>48</v>
      </c>
      <c r="K17" s="159">
        <v>241</v>
      </c>
      <c r="L17" s="152">
        <f>SUM(M17:N17)</f>
        <v>103</v>
      </c>
      <c r="M17" s="159">
        <v>9</v>
      </c>
      <c r="N17" s="159">
        <v>94</v>
      </c>
      <c r="O17" s="152">
        <f>SUM(P17:Q17)</f>
        <v>392</v>
      </c>
      <c r="P17" s="159">
        <v>57</v>
      </c>
      <c r="Q17" s="159">
        <v>335</v>
      </c>
      <c r="R17" s="152">
        <f>SUM(S17:T17)</f>
        <v>0</v>
      </c>
      <c r="S17" s="159">
        <v>0</v>
      </c>
      <c r="T17" s="159">
        <v>0</v>
      </c>
    </row>
    <row r="18" spans="1:20" s="273" customFormat="1" ht="13.5" customHeight="1">
      <c r="A18" s="581" t="s">
        <v>171</v>
      </c>
      <c r="B18" s="169" t="s">
        <v>319</v>
      </c>
      <c r="C18" s="156">
        <f>SUM(D18:E18)</f>
        <v>123</v>
      </c>
      <c r="D18" s="152">
        <f t="shared" si="0"/>
        <v>23</v>
      </c>
      <c r="E18" s="152">
        <f t="shared" si="0"/>
        <v>100</v>
      </c>
      <c r="F18" s="152">
        <f>SUM(G18:H18)</f>
        <v>0</v>
      </c>
      <c r="G18" s="159">
        <v>0</v>
      </c>
      <c r="H18" s="159">
        <v>0</v>
      </c>
      <c r="I18" s="152">
        <f>SUM(J18:K18)</f>
        <v>123</v>
      </c>
      <c r="J18" s="159">
        <v>23</v>
      </c>
      <c r="K18" s="159">
        <v>100</v>
      </c>
      <c r="L18" s="152">
        <f>SUM(M18:N18)</f>
        <v>0</v>
      </c>
      <c r="M18" s="159">
        <v>0</v>
      </c>
      <c r="N18" s="159">
        <v>0</v>
      </c>
      <c r="O18" s="152">
        <f>SUM(P18:Q18)</f>
        <v>123</v>
      </c>
      <c r="P18" s="159">
        <v>23</v>
      </c>
      <c r="Q18" s="159">
        <v>100</v>
      </c>
      <c r="R18" s="152">
        <f>SUM(S18:T18)</f>
        <v>0</v>
      </c>
      <c r="S18" s="159">
        <v>0</v>
      </c>
      <c r="T18" s="159">
        <v>0</v>
      </c>
    </row>
    <row r="19" spans="1:20" s="273" customFormat="1" ht="13.5" customHeight="1">
      <c r="A19" s="581"/>
      <c r="B19" s="169" t="s">
        <v>32</v>
      </c>
      <c r="C19" s="156">
        <f>SUM(D19:E19)</f>
        <v>147</v>
      </c>
      <c r="D19" s="152">
        <f t="shared" si="0"/>
        <v>0</v>
      </c>
      <c r="E19" s="152">
        <f t="shared" si="0"/>
        <v>147</v>
      </c>
      <c r="F19" s="152">
        <f>SUM(G19:H19)</f>
        <v>0</v>
      </c>
      <c r="G19" s="159">
        <v>0</v>
      </c>
      <c r="H19" s="159">
        <v>0</v>
      </c>
      <c r="I19" s="152">
        <f>SUM(J19:K19)</f>
        <v>0</v>
      </c>
      <c r="J19" s="159">
        <v>0</v>
      </c>
      <c r="K19" s="159">
        <v>0</v>
      </c>
      <c r="L19" s="152">
        <f>SUM(M19:N19)</f>
        <v>147</v>
      </c>
      <c r="M19" s="159">
        <v>0</v>
      </c>
      <c r="N19" s="159">
        <v>147</v>
      </c>
      <c r="O19" s="152">
        <f>SUM(P19:Q19)</f>
        <v>147</v>
      </c>
      <c r="P19" s="159">
        <v>0</v>
      </c>
      <c r="Q19" s="159">
        <v>147</v>
      </c>
      <c r="R19" s="152">
        <f>SUM(S19:T19)</f>
        <v>0</v>
      </c>
      <c r="S19" s="159">
        <v>0</v>
      </c>
      <c r="T19" s="159">
        <v>0</v>
      </c>
    </row>
    <row r="20" spans="1:20" s="273" customFormat="1" ht="13.5" customHeight="1">
      <c r="A20" s="149"/>
      <c r="B20" s="169" t="s">
        <v>172</v>
      </c>
      <c r="C20" s="156">
        <f>SUM(D20:E20)</f>
        <v>16</v>
      </c>
      <c r="D20" s="152">
        <f t="shared" si="0"/>
        <v>6</v>
      </c>
      <c r="E20" s="152">
        <f t="shared" si="0"/>
        <v>10</v>
      </c>
      <c r="F20" s="152">
        <f>SUM(G20:H20)</f>
        <v>0</v>
      </c>
      <c r="G20" s="159">
        <v>0</v>
      </c>
      <c r="H20" s="159">
        <v>0</v>
      </c>
      <c r="I20" s="152">
        <f>SUM(J20:K20)</f>
        <v>0</v>
      </c>
      <c r="J20" s="159">
        <v>0</v>
      </c>
      <c r="K20" s="159">
        <v>0</v>
      </c>
      <c r="L20" s="152">
        <f>SUM(M20:N20)</f>
        <v>16</v>
      </c>
      <c r="M20" s="159">
        <v>6</v>
      </c>
      <c r="N20" s="159">
        <v>10</v>
      </c>
      <c r="O20" s="152">
        <f>SUM(P20:Q20)</f>
        <v>16</v>
      </c>
      <c r="P20" s="159">
        <v>6</v>
      </c>
      <c r="Q20" s="159">
        <v>10</v>
      </c>
      <c r="R20" s="152">
        <f>SUM(S20:T20)</f>
        <v>0</v>
      </c>
      <c r="S20" s="159">
        <v>0</v>
      </c>
      <c r="T20" s="159">
        <v>0</v>
      </c>
    </row>
    <row r="21" spans="1:20" s="273" customFormat="1" ht="13.5" customHeight="1">
      <c r="A21" s="149"/>
      <c r="B21" s="169" t="s">
        <v>320</v>
      </c>
      <c r="C21" s="156">
        <f>SUM(D21:E21)</f>
        <v>457</v>
      </c>
      <c r="D21" s="152">
        <f t="shared" si="0"/>
        <v>261</v>
      </c>
      <c r="E21" s="152">
        <f t="shared" si="0"/>
        <v>196</v>
      </c>
      <c r="F21" s="152">
        <f>SUM(G21:H21)</f>
        <v>0</v>
      </c>
      <c r="G21" s="159">
        <v>0</v>
      </c>
      <c r="H21" s="159">
        <v>0</v>
      </c>
      <c r="I21" s="152">
        <f>SUM(J21:K21)</f>
        <v>0</v>
      </c>
      <c r="J21" s="159">
        <v>0</v>
      </c>
      <c r="K21" s="159">
        <v>0</v>
      </c>
      <c r="L21" s="152">
        <f>SUM(M21:N21)</f>
        <v>457</v>
      </c>
      <c r="M21" s="159">
        <v>261</v>
      </c>
      <c r="N21" s="159">
        <v>196</v>
      </c>
      <c r="O21" s="152">
        <f>SUM(P21:Q21)</f>
        <v>457</v>
      </c>
      <c r="P21" s="159">
        <v>261</v>
      </c>
      <c r="Q21" s="159">
        <v>196</v>
      </c>
      <c r="R21" s="152">
        <f>SUM(S21:T21)</f>
        <v>0</v>
      </c>
      <c r="S21" s="159">
        <v>0</v>
      </c>
      <c r="T21" s="159">
        <v>0</v>
      </c>
    </row>
    <row r="22" spans="1:20" s="273" customFormat="1" ht="4.5" customHeight="1">
      <c r="A22" s="149"/>
      <c r="B22" s="169"/>
      <c r="C22" s="285">
        <v>0</v>
      </c>
      <c r="D22" s="288">
        <v>0</v>
      </c>
      <c r="E22" s="288">
        <v>0</v>
      </c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</row>
    <row r="23" spans="1:20" s="273" customFormat="1" ht="13.5" customHeight="1">
      <c r="A23" s="276"/>
      <c r="B23" s="169" t="s">
        <v>5</v>
      </c>
      <c r="C23" s="156">
        <f>IF(SUM(C24:C26)=SUM(D23:E23),SUM(D23:E23),FALSE)</f>
        <v>188</v>
      </c>
      <c r="D23" s="152">
        <f>SUM(D24:D26)</f>
        <v>50</v>
      </c>
      <c r="E23" s="152">
        <f>SUM(E24:E26)</f>
        <v>138</v>
      </c>
      <c r="F23" s="152">
        <f>IF(SUM(F24:F26)=SUM(G23:H23),SUM(G23:H23),FALSE)</f>
        <v>0</v>
      </c>
      <c r="G23" s="159">
        <v>0</v>
      </c>
      <c r="H23" s="159">
        <v>0</v>
      </c>
      <c r="I23" s="152">
        <f>IF(SUM(I24:I26)=SUM(J23:K23),SUM(J23:K23),FALSE)</f>
        <v>0</v>
      </c>
      <c r="J23" s="152">
        <f>SUM(J24:J26)</f>
        <v>0</v>
      </c>
      <c r="K23" s="152">
        <f>SUM(K24:K26)</f>
        <v>0</v>
      </c>
      <c r="L23" s="152">
        <f>IF(SUM(L24:L26)=SUM(M23:N23),SUM(M23:N23),FALSE)</f>
        <v>188</v>
      </c>
      <c r="M23" s="152">
        <f>SUM(M24:M26)</f>
        <v>50</v>
      </c>
      <c r="N23" s="152">
        <f>SUM(N24:N26)</f>
        <v>138</v>
      </c>
      <c r="O23" s="152">
        <f>IF(SUM(O24:O26)=SUM(P23:Q23),SUM(P23:Q23),FALSE)</f>
        <v>188</v>
      </c>
      <c r="P23" s="152">
        <f>SUM(P24:P26)</f>
        <v>50</v>
      </c>
      <c r="Q23" s="152">
        <f>SUM(Q24:Q26)</f>
        <v>138</v>
      </c>
      <c r="R23" s="152">
        <f>IF(SUM(R24:R26)=SUM(S23:T23),SUM(S23:T23),FALSE)</f>
        <v>0</v>
      </c>
      <c r="S23" s="152">
        <v>0</v>
      </c>
      <c r="T23" s="152">
        <v>0</v>
      </c>
    </row>
    <row r="24" spans="1:20" s="273" customFormat="1" ht="13.5" customHeight="1">
      <c r="A24" s="277"/>
      <c r="B24" s="169" t="s">
        <v>126</v>
      </c>
      <c r="C24" s="156">
        <f>SUM(D24:E24)</f>
        <v>28</v>
      </c>
      <c r="D24" s="152">
        <f t="shared" ref="D24:E26" si="1">G24+J24+M24</f>
        <v>16</v>
      </c>
      <c r="E24" s="152">
        <f t="shared" si="1"/>
        <v>12</v>
      </c>
      <c r="F24" s="152">
        <f>SUM(G24:H24)</f>
        <v>0</v>
      </c>
      <c r="G24" s="159">
        <v>0</v>
      </c>
      <c r="H24" s="159">
        <v>0</v>
      </c>
      <c r="I24" s="152">
        <f>SUM(J24:K24)</f>
        <v>0</v>
      </c>
      <c r="J24" s="159">
        <v>0</v>
      </c>
      <c r="K24" s="159">
        <v>0</v>
      </c>
      <c r="L24" s="152">
        <f>SUM(M24:N24)</f>
        <v>28</v>
      </c>
      <c r="M24" s="159">
        <v>16</v>
      </c>
      <c r="N24" s="159">
        <v>12</v>
      </c>
      <c r="O24" s="152">
        <f>SUM(P24:Q24)</f>
        <v>28</v>
      </c>
      <c r="P24" s="159">
        <v>16</v>
      </c>
      <c r="Q24" s="159">
        <v>12</v>
      </c>
      <c r="R24" s="152">
        <f>SUM(S24:T24)</f>
        <v>0</v>
      </c>
      <c r="S24" s="159">
        <v>0</v>
      </c>
      <c r="T24" s="159">
        <v>0</v>
      </c>
    </row>
    <row r="25" spans="1:20" s="273" customFormat="1" ht="13.5" customHeight="1">
      <c r="A25" s="277" t="s">
        <v>176</v>
      </c>
      <c r="B25" s="169" t="s">
        <v>11</v>
      </c>
      <c r="C25" s="156">
        <f>SUM(D25:E25)</f>
        <v>128</v>
      </c>
      <c r="D25" s="152">
        <f t="shared" si="1"/>
        <v>28</v>
      </c>
      <c r="E25" s="152">
        <f t="shared" si="1"/>
        <v>100</v>
      </c>
      <c r="F25" s="152">
        <f>SUM(G25:H25)</f>
        <v>0</v>
      </c>
      <c r="G25" s="159">
        <v>0</v>
      </c>
      <c r="H25" s="159">
        <v>0</v>
      </c>
      <c r="I25" s="152">
        <f>SUM(J25:K25)</f>
        <v>0</v>
      </c>
      <c r="J25" s="159">
        <v>0</v>
      </c>
      <c r="K25" s="159">
        <v>0</v>
      </c>
      <c r="L25" s="152">
        <f>SUM(M25:N25)</f>
        <v>128</v>
      </c>
      <c r="M25" s="159">
        <v>28</v>
      </c>
      <c r="N25" s="159">
        <v>100</v>
      </c>
      <c r="O25" s="152">
        <f>SUM(P25:Q25)</f>
        <v>128</v>
      </c>
      <c r="P25" s="159">
        <v>28</v>
      </c>
      <c r="Q25" s="159">
        <v>100</v>
      </c>
      <c r="R25" s="152">
        <f>SUM(S25:T25)</f>
        <v>0</v>
      </c>
      <c r="S25" s="159">
        <v>0</v>
      </c>
      <c r="T25" s="159">
        <v>0</v>
      </c>
    </row>
    <row r="26" spans="1:20" s="273" customFormat="1" ht="13.5" customHeight="1">
      <c r="A26" s="277"/>
      <c r="B26" s="169" t="s">
        <v>328</v>
      </c>
      <c r="C26" s="156">
        <f>SUM(D26:E26)</f>
        <v>32</v>
      </c>
      <c r="D26" s="152">
        <f t="shared" si="1"/>
        <v>6</v>
      </c>
      <c r="E26" s="152">
        <f t="shared" si="1"/>
        <v>26</v>
      </c>
      <c r="F26" s="152">
        <f>SUM(G26:H26)</f>
        <v>0</v>
      </c>
      <c r="G26" s="159">
        <v>0</v>
      </c>
      <c r="H26" s="159">
        <v>0</v>
      </c>
      <c r="I26" s="152">
        <f>SUM(J26:K26)</f>
        <v>0</v>
      </c>
      <c r="J26" s="159">
        <v>0</v>
      </c>
      <c r="K26" s="159">
        <v>0</v>
      </c>
      <c r="L26" s="152">
        <f>SUM(M26:N26)</f>
        <v>32</v>
      </c>
      <c r="M26" s="159">
        <v>6</v>
      </c>
      <c r="N26" s="159">
        <v>26</v>
      </c>
      <c r="O26" s="152">
        <f>SUM(P26:Q26)</f>
        <v>32</v>
      </c>
      <c r="P26" s="159">
        <v>6</v>
      </c>
      <c r="Q26" s="159">
        <v>26</v>
      </c>
      <c r="R26" s="152">
        <f>SUM(S26:T26)</f>
        <v>0</v>
      </c>
      <c r="S26" s="159">
        <v>0</v>
      </c>
      <c r="T26" s="159">
        <v>0</v>
      </c>
    </row>
    <row r="27" spans="1:20" s="273" customFormat="1" ht="4.5" customHeight="1">
      <c r="A27" s="149"/>
      <c r="B27" s="169"/>
      <c r="C27" s="286"/>
      <c r="D27" s="289"/>
      <c r="E27" s="289"/>
      <c r="F27" s="288"/>
      <c r="G27" s="290"/>
      <c r="H27" s="290"/>
      <c r="I27" s="288"/>
      <c r="J27" s="290"/>
      <c r="K27" s="290"/>
      <c r="L27" s="289"/>
      <c r="M27" s="289"/>
      <c r="N27" s="289"/>
      <c r="O27" s="289"/>
      <c r="P27" s="289"/>
      <c r="Q27" s="289"/>
      <c r="R27" s="288"/>
      <c r="S27" s="290"/>
      <c r="T27" s="290"/>
    </row>
    <row r="28" spans="1:20" s="273" customFormat="1" ht="13.5" customHeight="1">
      <c r="A28" s="644" t="s">
        <v>54</v>
      </c>
      <c r="B28" s="169" t="s">
        <v>5</v>
      </c>
      <c r="C28" s="156">
        <f>IF(SUM(C29:C32)=SUM(D28:E28),SUM(D28:E28),FALSE)</f>
        <v>166</v>
      </c>
      <c r="D28" s="152">
        <f>SUM(D29:D32)</f>
        <v>40</v>
      </c>
      <c r="E28" s="152">
        <f>SUM(E29:E32)</f>
        <v>126</v>
      </c>
      <c r="F28" s="152">
        <f>IF(SUM(F29:F32)=SUM(G28:H28),SUM(G28:H28),FALSE)</f>
        <v>0</v>
      </c>
      <c r="G28" s="159">
        <v>0</v>
      </c>
      <c r="H28" s="159">
        <v>0</v>
      </c>
      <c r="I28" s="152">
        <f>IF(SUM(I29:I32)=SUM(J28:K28),SUM(J28:K28),FALSE)</f>
        <v>0</v>
      </c>
      <c r="J28" s="152">
        <f>SUM(J29:J32)</f>
        <v>0</v>
      </c>
      <c r="K28" s="152">
        <f>SUM(K29:K32)</f>
        <v>0</v>
      </c>
      <c r="L28" s="152">
        <f>IF(SUM(L29:L32)=SUM(M28:N28),SUM(M28:N28),FALSE)</f>
        <v>166</v>
      </c>
      <c r="M28" s="152">
        <f>SUM(M29:M32)</f>
        <v>40</v>
      </c>
      <c r="N28" s="152">
        <f>SUM(N29:N32)</f>
        <v>126</v>
      </c>
      <c r="O28" s="152">
        <f>IF(SUM(O29:O32)=SUM(P28:Q28),SUM(P28:Q28),FALSE)</f>
        <v>166</v>
      </c>
      <c r="P28" s="152">
        <f>SUM(P29:P32)</f>
        <v>40</v>
      </c>
      <c r="Q28" s="152">
        <f>SUM(Q29:Q32)</f>
        <v>126</v>
      </c>
      <c r="R28" s="152">
        <f>IF(SUM(R29:R32)=SUM(S28:T28),SUM(S28:T28),FALSE)</f>
        <v>0</v>
      </c>
      <c r="S28" s="152">
        <v>0</v>
      </c>
      <c r="T28" s="152">
        <v>0</v>
      </c>
    </row>
    <row r="29" spans="1:20" s="273" customFormat="1" ht="13.5" customHeight="1">
      <c r="A29" s="644"/>
      <c r="B29" s="169" t="s">
        <v>212</v>
      </c>
      <c r="C29" s="156">
        <f>SUM(D29:E29)</f>
        <v>76</v>
      </c>
      <c r="D29" s="152">
        <f t="shared" ref="D29:E32" si="2">G29+J29+M29</f>
        <v>12</v>
      </c>
      <c r="E29" s="152">
        <f t="shared" si="2"/>
        <v>64</v>
      </c>
      <c r="F29" s="152">
        <f>IF(SUM(F30:F31)=SUM(G29:H29),SUM(G29:H29),FALSE)</f>
        <v>0</v>
      </c>
      <c r="G29" s="159">
        <v>0</v>
      </c>
      <c r="H29" s="159">
        <v>0</v>
      </c>
      <c r="I29" s="152">
        <f>IF(SUM(I30:I31)=SUM(J29:K29),SUM(J29:K29),FALSE)</f>
        <v>0</v>
      </c>
      <c r="J29" s="159">
        <v>0</v>
      </c>
      <c r="K29" s="159">
        <v>0</v>
      </c>
      <c r="L29" s="152">
        <f>SUM(M29:N29)</f>
        <v>76</v>
      </c>
      <c r="M29" s="159">
        <v>12</v>
      </c>
      <c r="N29" s="159">
        <v>64</v>
      </c>
      <c r="O29" s="152">
        <f>SUM(P29:Q29)</f>
        <v>76</v>
      </c>
      <c r="P29" s="159">
        <v>12</v>
      </c>
      <c r="Q29" s="159">
        <v>64</v>
      </c>
      <c r="R29" s="152">
        <f>IF(SUM(R30:R31)=SUM(S29:T29),SUM(S29:T29),FALSE)</f>
        <v>0</v>
      </c>
      <c r="S29" s="159">
        <v>0</v>
      </c>
      <c r="T29" s="159">
        <v>0</v>
      </c>
    </row>
    <row r="30" spans="1:20" s="273" customFormat="1" ht="13.5" customHeight="1">
      <c r="A30" s="644"/>
      <c r="B30" s="169" t="s">
        <v>366</v>
      </c>
      <c r="C30" s="156">
        <f>SUM(D30:E30)</f>
        <v>90</v>
      </c>
      <c r="D30" s="152">
        <f t="shared" si="2"/>
        <v>28</v>
      </c>
      <c r="E30" s="152">
        <f t="shared" si="2"/>
        <v>62</v>
      </c>
      <c r="F30" s="152">
        <f>SUM(G30:H30)</f>
        <v>0</v>
      </c>
      <c r="G30" s="159">
        <v>0</v>
      </c>
      <c r="H30" s="159">
        <v>0</v>
      </c>
      <c r="I30" s="152">
        <f>SUM(J30:K30)</f>
        <v>0</v>
      </c>
      <c r="J30" s="159">
        <v>0</v>
      </c>
      <c r="K30" s="159">
        <v>0</v>
      </c>
      <c r="L30" s="152">
        <f>SUM(M30:N30)</f>
        <v>90</v>
      </c>
      <c r="M30" s="159">
        <v>28</v>
      </c>
      <c r="N30" s="159">
        <v>62</v>
      </c>
      <c r="O30" s="152">
        <f>SUM(P30:Q30)</f>
        <v>90</v>
      </c>
      <c r="P30" s="159">
        <v>28</v>
      </c>
      <c r="Q30" s="159">
        <v>62</v>
      </c>
      <c r="R30" s="152">
        <f>SUM(S30:T30)</f>
        <v>0</v>
      </c>
      <c r="S30" s="159">
        <v>0</v>
      </c>
      <c r="T30" s="159">
        <v>0</v>
      </c>
    </row>
    <row r="31" spans="1:20" s="273" customFormat="1" ht="13.5" customHeight="1">
      <c r="A31" s="581"/>
      <c r="B31" s="169" t="s">
        <v>334</v>
      </c>
      <c r="C31" s="156">
        <f>SUM(D31:E31)</f>
        <v>0</v>
      </c>
      <c r="D31" s="152">
        <f t="shared" si="2"/>
        <v>0</v>
      </c>
      <c r="E31" s="152">
        <f t="shared" si="2"/>
        <v>0</v>
      </c>
      <c r="F31" s="152">
        <f>SUM(G31:H31)</f>
        <v>0</v>
      </c>
      <c r="G31" s="159">
        <v>0</v>
      </c>
      <c r="H31" s="159">
        <v>0</v>
      </c>
      <c r="I31" s="152">
        <f>SUM(J31:K31)</f>
        <v>0</v>
      </c>
      <c r="J31" s="159">
        <v>0</v>
      </c>
      <c r="K31" s="159">
        <v>0</v>
      </c>
      <c r="L31" s="152">
        <f>SUM(M31:N31)</f>
        <v>0</v>
      </c>
      <c r="M31" s="159">
        <v>0</v>
      </c>
      <c r="N31" s="159">
        <v>0</v>
      </c>
      <c r="O31" s="152">
        <f>SUM(P31:Q31)</f>
        <v>0</v>
      </c>
      <c r="P31" s="159">
        <v>0</v>
      </c>
      <c r="Q31" s="159">
        <v>0</v>
      </c>
      <c r="R31" s="152">
        <f>SUM(S31:T31)</f>
        <v>0</v>
      </c>
      <c r="S31" s="159">
        <v>0</v>
      </c>
      <c r="T31" s="159">
        <v>0</v>
      </c>
    </row>
    <row r="32" spans="1:20" s="43" customFormat="1" ht="13.5" customHeight="1">
      <c r="A32" s="581"/>
      <c r="B32" s="169" t="s">
        <v>331</v>
      </c>
      <c r="C32" s="156">
        <f>SUM(D32:E32)</f>
        <v>0</v>
      </c>
      <c r="D32" s="152">
        <f t="shared" si="2"/>
        <v>0</v>
      </c>
      <c r="E32" s="152">
        <f t="shared" si="2"/>
        <v>0</v>
      </c>
      <c r="F32" s="152">
        <f>SUM(G32:H32)</f>
        <v>0</v>
      </c>
      <c r="G32" s="159">
        <v>0</v>
      </c>
      <c r="H32" s="159">
        <v>0</v>
      </c>
      <c r="I32" s="152">
        <f>SUM(J32:K32)</f>
        <v>0</v>
      </c>
      <c r="J32" s="159">
        <v>0</v>
      </c>
      <c r="K32" s="159">
        <v>0</v>
      </c>
      <c r="L32" s="152">
        <f>SUM(M32:N32)</f>
        <v>0</v>
      </c>
      <c r="M32" s="159">
        <v>0</v>
      </c>
      <c r="N32" s="159">
        <v>0</v>
      </c>
      <c r="O32" s="152">
        <f>SUM(P32:Q32)</f>
        <v>0</v>
      </c>
      <c r="P32" s="159">
        <v>0</v>
      </c>
      <c r="Q32" s="159">
        <v>0</v>
      </c>
      <c r="R32" s="152">
        <f>SUM(S32:T32)</f>
        <v>0</v>
      </c>
      <c r="S32" s="159">
        <v>0</v>
      </c>
      <c r="T32" s="159">
        <v>0</v>
      </c>
    </row>
    <row r="33" spans="1:20" s="273" customFormat="1" ht="4.5" customHeight="1">
      <c r="A33" s="149"/>
      <c r="B33" s="169"/>
      <c r="C33" s="286"/>
      <c r="D33" s="289"/>
      <c r="E33" s="289"/>
      <c r="F33" s="288"/>
      <c r="G33" s="288"/>
      <c r="H33" s="288"/>
      <c r="I33" s="288"/>
      <c r="J33" s="288"/>
      <c r="K33" s="288"/>
      <c r="L33" s="289"/>
      <c r="M33" s="289"/>
      <c r="N33" s="289"/>
      <c r="O33" s="289"/>
      <c r="P33" s="289"/>
      <c r="Q33" s="289"/>
      <c r="R33" s="288"/>
      <c r="S33" s="288"/>
      <c r="T33" s="288"/>
    </row>
    <row r="34" spans="1:20" s="273" customFormat="1" ht="13.5" customHeight="1">
      <c r="A34" s="644" t="s">
        <v>472</v>
      </c>
      <c r="B34" s="169" t="s">
        <v>5</v>
      </c>
      <c r="C34" s="156">
        <f>IF(SUM(C35:C38)=SUM(D34:E34),SUM(D34:E34),FALSE)</f>
        <v>157</v>
      </c>
      <c r="D34" s="152">
        <f>SUM(D35:D38)</f>
        <v>69</v>
      </c>
      <c r="E34" s="152">
        <f>SUM(E35:E38)</f>
        <v>88</v>
      </c>
      <c r="F34" s="152">
        <f>IF(SUM(F35:F38)=SUM(G34:H34),SUM(G34:H34),FALSE)</f>
        <v>0</v>
      </c>
      <c r="G34" s="152">
        <v>0</v>
      </c>
      <c r="H34" s="152">
        <v>0</v>
      </c>
      <c r="I34" s="152">
        <f>IF(SUM(I35:I38)=SUM(J34:K34),SUM(J34:K34),FALSE)</f>
        <v>0</v>
      </c>
      <c r="J34" s="152">
        <f>SUM(J35:J38)</f>
        <v>0</v>
      </c>
      <c r="K34" s="152">
        <f>SUM(K35:K38)</f>
        <v>0</v>
      </c>
      <c r="L34" s="152">
        <f>IF(SUM(L35:L38)=SUM(M34:N34),SUM(M34:N34),FALSE)</f>
        <v>157</v>
      </c>
      <c r="M34" s="152">
        <f>SUM(M35:M38)</f>
        <v>69</v>
      </c>
      <c r="N34" s="152">
        <f>SUM(N35:N38)</f>
        <v>88</v>
      </c>
      <c r="O34" s="152">
        <f>IF(SUM(O35:O38)=SUM(P34:Q34),SUM(P34:Q34),FALSE)</f>
        <v>157</v>
      </c>
      <c r="P34" s="152">
        <f>SUM(P35:P38)</f>
        <v>69</v>
      </c>
      <c r="Q34" s="152">
        <f>SUM(Q35:Q38)</f>
        <v>88</v>
      </c>
      <c r="R34" s="152">
        <f>IF(SUM(R35:R38)=SUM(S34:T34),SUM(S34:T34),FALSE)</f>
        <v>0</v>
      </c>
      <c r="S34" s="152">
        <v>0</v>
      </c>
      <c r="T34" s="152">
        <v>0</v>
      </c>
    </row>
    <row r="35" spans="1:20" s="273" customFormat="1" ht="13.5" customHeight="1">
      <c r="A35" s="581"/>
      <c r="B35" s="169" t="s">
        <v>322</v>
      </c>
      <c r="C35" s="156">
        <f>SUM(D35:E35)</f>
        <v>59</v>
      </c>
      <c r="D35" s="152">
        <f t="shared" ref="D35:E38" si="3">G35+J35+M35</f>
        <v>34</v>
      </c>
      <c r="E35" s="152">
        <f t="shared" si="3"/>
        <v>25</v>
      </c>
      <c r="F35" s="152">
        <f>SUM(G35:H35)</f>
        <v>0</v>
      </c>
      <c r="G35" s="159">
        <v>0</v>
      </c>
      <c r="H35" s="159">
        <v>0</v>
      </c>
      <c r="I35" s="152">
        <f>SUM(J35:K35)</f>
        <v>0</v>
      </c>
      <c r="J35" s="159">
        <v>0</v>
      </c>
      <c r="K35" s="159">
        <v>0</v>
      </c>
      <c r="L35" s="152">
        <f>SUM(M35:N35)</f>
        <v>59</v>
      </c>
      <c r="M35" s="159">
        <v>34</v>
      </c>
      <c r="N35" s="159">
        <v>25</v>
      </c>
      <c r="O35" s="152">
        <f>SUM(P35:Q35)</f>
        <v>59</v>
      </c>
      <c r="P35" s="159">
        <v>34</v>
      </c>
      <c r="Q35" s="159">
        <v>25</v>
      </c>
      <c r="R35" s="152">
        <f>SUM(S35:T35)</f>
        <v>0</v>
      </c>
      <c r="S35" s="159">
        <v>0</v>
      </c>
      <c r="T35" s="159">
        <v>0</v>
      </c>
    </row>
    <row r="36" spans="1:20" s="273" customFormat="1" ht="13.5" customHeight="1">
      <c r="A36" s="581"/>
      <c r="B36" s="169" t="s">
        <v>2</v>
      </c>
      <c r="C36" s="156">
        <f>SUM(D36:E36)</f>
        <v>37</v>
      </c>
      <c r="D36" s="152">
        <f t="shared" si="3"/>
        <v>4</v>
      </c>
      <c r="E36" s="152">
        <f t="shared" si="3"/>
        <v>33</v>
      </c>
      <c r="F36" s="152">
        <f>SUM(G36:H36)</f>
        <v>0</v>
      </c>
      <c r="G36" s="159">
        <v>0</v>
      </c>
      <c r="H36" s="159">
        <v>0</v>
      </c>
      <c r="I36" s="152">
        <f>SUM(J36:K36)</f>
        <v>0</v>
      </c>
      <c r="J36" s="159">
        <v>0</v>
      </c>
      <c r="K36" s="159">
        <v>0</v>
      </c>
      <c r="L36" s="152">
        <f>SUM(M36:N36)</f>
        <v>37</v>
      </c>
      <c r="M36" s="159">
        <v>4</v>
      </c>
      <c r="N36" s="159">
        <v>33</v>
      </c>
      <c r="O36" s="152">
        <f>SUM(P36:Q36)</f>
        <v>37</v>
      </c>
      <c r="P36" s="159">
        <v>4</v>
      </c>
      <c r="Q36" s="159">
        <v>33</v>
      </c>
      <c r="R36" s="152">
        <f>SUM(S36:T36)</f>
        <v>0</v>
      </c>
      <c r="S36" s="159">
        <v>0</v>
      </c>
      <c r="T36" s="159">
        <v>0</v>
      </c>
    </row>
    <row r="37" spans="1:20" s="273" customFormat="1" ht="13.5" customHeight="1">
      <c r="A37" s="581"/>
      <c r="B37" s="169" t="s">
        <v>124</v>
      </c>
      <c r="C37" s="156">
        <f>SUM(D37:E37)</f>
        <v>40</v>
      </c>
      <c r="D37" s="152">
        <f t="shared" si="3"/>
        <v>31</v>
      </c>
      <c r="E37" s="152">
        <f t="shared" si="3"/>
        <v>9</v>
      </c>
      <c r="F37" s="152">
        <f>SUM(G37:H37)</f>
        <v>0</v>
      </c>
      <c r="G37" s="159">
        <v>0</v>
      </c>
      <c r="H37" s="159">
        <v>0</v>
      </c>
      <c r="I37" s="152">
        <f>SUM(J37:K37)</f>
        <v>0</v>
      </c>
      <c r="J37" s="159">
        <v>0</v>
      </c>
      <c r="K37" s="159">
        <v>0</v>
      </c>
      <c r="L37" s="152">
        <f>SUM(M37:N37)</f>
        <v>40</v>
      </c>
      <c r="M37" s="159">
        <v>31</v>
      </c>
      <c r="N37" s="159">
        <v>9</v>
      </c>
      <c r="O37" s="152">
        <f>SUM(P37:Q37)</f>
        <v>40</v>
      </c>
      <c r="P37" s="159">
        <v>31</v>
      </c>
      <c r="Q37" s="159">
        <v>9</v>
      </c>
      <c r="R37" s="152">
        <f>SUM(S37:T37)</f>
        <v>0</v>
      </c>
      <c r="S37" s="159">
        <v>0</v>
      </c>
      <c r="T37" s="159">
        <v>0</v>
      </c>
    </row>
    <row r="38" spans="1:20" s="273" customFormat="1" ht="13.5" customHeight="1">
      <c r="A38" s="581"/>
      <c r="B38" s="169" t="s">
        <v>324</v>
      </c>
      <c r="C38" s="156">
        <f>SUM(D38:E38)</f>
        <v>21</v>
      </c>
      <c r="D38" s="152">
        <f t="shared" si="3"/>
        <v>0</v>
      </c>
      <c r="E38" s="152">
        <f t="shared" si="3"/>
        <v>21</v>
      </c>
      <c r="F38" s="152">
        <f>SUM(G38:H38)</f>
        <v>0</v>
      </c>
      <c r="G38" s="159">
        <v>0</v>
      </c>
      <c r="H38" s="159">
        <v>0</v>
      </c>
      <c r="I38" s="152">
        <f>SUM(J38:K38)</f>
        <v>0</v>
      </c>
      <c r="J38" s="159">
        <v>0</v>
      </c>
      <c r="K38" s="159">
        <v>0</v>
      </c>
      <c r="L38" s="152">
        <f>SUM(M38:N38)</f>
        <v>21</v>
      </c>
      <c r="M38" s="159">
        <v>0</v>
      </c>
      <c r="N38" s="159">
        <v>21</v>
      </c>
      <c r="O38" s="152">
        <f>SUM(P38:Q38)</f>
        <v>21</v>
      </c>
      <c r="P38" s="159">
        <v>0</v>
      </c>
      <c r="Q38" s="159">
        <v>21</v>
      </c>
      <c r="R38" s="152">
        <f>SUM(S38:T38)</f>
        <v>0</v>
      </c>
      <c r="S38" s="159">
        <v>0</v>
      </c>
      <c r="T38" s="159">
        <v>0</v>
      </c>
    </row>
    <row r="39" spans="1:20" s="273" customFormat="1" ht="4.5" customHeight="1">
      <c r="B39" s="169"/>
      <c r="C39" s="286"/>
      <c r="D39" s="288"/>
      <c r="E39" s="289"/>
      <c r="F39" s="288"/>
      <c r="G39" s="290"/>
      <c r="H39" s="290"/>
      <c r="I39" s="288"/>
      <c r="J39" s="290"/>
      <c r="K39" s="290"/>
      <c r="L39" s="289"/>
      <c r="M39" s="290"/>
      <c r="N39" s="289"/>
      <c r="O39" s="289"/>
      <c r="P39" s="290"/>
      <c r="Q39" s="289"/>
      <c r="R39" s="289"/>
      <c r="S39" s="290"/>
      <c r="T39" s="289"/>
    </row>
    <row r="40" spans="1:20" s="273" customFormat="1" ht="13.5" customHeight="1">
      <c r="A40" s="644" t="s">
        <v>303</v>
      </c>
      <c r="B40" s="169" t="s">
        <v>5</v>
      </c>
      <c r="C40" s="156">
        <f>IF(SUM(C41:C42)=SUM(D40:E40),SUM(D40:E40),FALSE)</f>
        <v>18</v>
      </c>
      <c r="D40" s="152">
        <f>SUM(D41:D42)</f>
        <v>0</v>
      </c>
      <c r="E40" s="152">
        <f>SUM(E41:E42)</f>
        <v>18</v>
      </c>
      <c r="F40" s="152">
        <f>IF(SUM(F41:F42)=SUM(G40:H40),SUM(G40:H40),FALSE)</f>
        <v>0</v>
      </c>
      <c r="G40" s="152">
        <v>0</v>
      </c>
      <c r="H40" s="152">
        <v>0</v>
      </c>
      <c r="I40" s="152">
        <f>IF(SUM(I41:I42)=SUM(J40:K40),SUM(J40:K40),FALSE)</f>
        <v>0</v>
      </c>
      <c r="J40" s="152">
        <f>SUM(J41:J42)</f>
        <v>0</v>
      </c>
      <c r="K40" s="152">
        <f>SUM(K41:K42)</f>
        <v>0</v>
      </c>
      <c r="L40" s="152">
        <f>IF(SUM(L41:L42)=SUM(M40:N40),SUM(M40:N40),FALSE)</f>
        <v>18</v>
      </c>
      <c r="M40" s="152">
        <f>SUM(M41:M42)</f>
        <v>0</v>
      </c>
      <c r="N40" s="152">
        <f>SUM(N41:N42)</f>
        <v>18</v>
      </c>
      <c r="O40" s="152">
        <f>IF(SUM(O41:O42)=SUM(P40:Q40),SUM(P40:Q40),FALSE)</f>
        <v>9</v>
      </c>
      <c r="P40" s="152">
        <f>SUM(P41:P42)</f>
        <v>0</v>
      </c>
      <c r="Q40" s="152">
        <f>SUM(Q41:Q42)</f>
        <v>9</v>
      </c>
      <c r="R40" s="152">
        <f>IF(SUM(R41:R42)=SUM(S40:T40),SUM(S40:T40),FALSE)</f>
        <v>9</v>
      </c>
      <c r="S40" s="152">
        <f>SUM(S41:S42)</f>
        <v>0</v>
      </c>
      <c r="T40" s="152">
        <f>SUM(T41:T42)</f>
        <v>9</v>
      </c>
    </row>
    <row r="41" spans="1:20" s="273" customFormat="1" ht="13.5" customHeight="1">
      <c r="A41" s="645"/>
      <c r="B41" s="169" t="s">
        <v>181</v>
      </c>
      <c r="C41" s="156">
        <f>SUM(D41:E41)</f>
        <v>10</v>
      </c>
      <c r="D41" s="152">
        <f>G41+J41+M41</f>
        <v>0</v>
      </c>
      <c r="E41" s="152">
        <f>H41+K41+N41</f>
        <v>10</v>
      </c>
      <c r="F41" s="152">
        <f>SUM(G41:H41)</f>
        <v>0</v>
      </c>
      <c r="G41" s="159">
        <v>0</v>
      </c>
      <c r="H41" s="159">
        <v>0</v>
      </c>
      <c r="I41" s="152">
        <f>SUM(J41:K41)</f>
        <v>0</v>
      </c>
      <c r="J41" s="159">
        <v>0</v>
      </c>
      <c r="K41" s="159">
        <v>0</v>
      </c>
      <c r="L41" s="152">
        <f>SUM(M41:N41)</f>
        <v>10</v>
      </c>
      <c r="M41" s="159">
        <v>0</v>
      </c>
      <c r="N41" s="159">
        <v>10</v>
      </c>
      <c r="O41" s="152">
        <f>SUM(P41:Q41)</f>
        <v>5</v>
      </c>
      <c r="P41" s="159">
        <v>0</v>
      </c>
      <c r="Q41" s="159">
        <v>5</v>
      </c>
      <c r="R41" s="152">
        <f>SUM(S41:T41)</f>
        <v>5</v>
      </c>
      <c r="S41" s="159">
        <v>0</v>
      </c>
      <c r="T41" s="159">
        <v>5</v>
      </c>
    </row>
    <row r="42" spans="1:20" s="273" customFormat="1" ht="13.5" customHeight="1">
      <c r="A42" s="645"/>
      <c r="B42" s="169" t="s">
        <v>317</v>
      </c>
      <c r="C42" s="156">
        <f>SUM(D42:E42)</f>
        <v>8</v>
      </c>
      <c r="D42" s="152">
        <f>G42+J42+M42</f>
        <v>0</v>
      </c>
      <c r="E42" s="152">
        <f>H42+K42+N42</f>
        <v>8</v>
      </c>
      <c r="F42" s="152">
        <f>SUM(G42:H42)</f>
        <v>0</v>
      </c>
      <c r="G42" s="159">
        <v>0</v>
      </c>
      <c r="H42" s="159">
        <v>0</v>
      </c>
      <c r="I42" s="152">
        <f>SUM(J42:K42)</f>
        <v>0</v>
      </c>
      <c r="J42" s="159">
        <v>0</v>
      </c>
      <c r="K42" s="159">
        <v>0</v>
      </c>
      <c r="L42" s="152">
        <f>SUM(M42:N42)</f>
        <v>8</v>
      </c>
      <c r="M42" s="159">
        <v>0</v>
      </c>
      <c r="N42" s="159">
        <v>8</v>
      </c>
      <c r="O42" s="152">
        <f>SUM(P42:Q42)</f>
        <v>4</v>
      </c>
      <c r="P42" s="159">
        <v>0</v>
      </c>
      <c r="Q42" s="159">
        <v>4</v>
      </c>
      <c r="R42" s="152">
        <f>SUM(S42:T42)</f>
        <v>4</v>
      </c>
      <c r="S42" s="159">
        <v>0</v>
      </c>
      <c r="T42" s="159">
        <v>4</v>
      </c>
    </row>
    <row r="43" spans="1:20" s="273" customFormat="1" ht="4.5" customHeight="1">
      <c r="A43" s="278"/>
      <c r="B43" s="169"/>
      <c r="C43" s="286"/>
      <c r="D43" s="289"/>
      <c r="E43" s="289"/>
      <c r="F43" s="288"/>
      <c r="G43" s="290"/>
      <c r="H43" s="290"/>
      <c r="I43" s="288"/>
      <c r="J43" s="290"/>
      <c r="K43" s="290"/>
      <c r="L43" s="289"/>
      <c r="M43" s="289"/>
      <c r="N43" s="289"/>
      <c r="O43" s="289"/>
      <c r="P43" s="289"/>
      <c r="Q43" s="289"/>
      <c r="R43" s="288"/>
      <c r="S43" s="290"/>
      <c r="T43" s="290"/>
    </row>
    <row r="44" spans="1:20" s="273" customFormat="1" ht="13.5" customHeight="1">
      <c r="A44" s="278"/>
      <c r="B44" s="169" t="s">
        <v>5</v>
      </c>
      <c r="C44" s="156">
        <f>IF(SUM(C45:C48)=SUM(D44:E44),SUM(D44:E44),FALSE)</f>
        <v>236</v>
      </c>
      <c r="D44" s="152">
        <f t="shared" ref="D44:E48" si="4">G44+J44+M44</f>
        <v>69</v>
      </c>
      <c r="E44" s="152">
        <f t="shared" si="4"/>
        <v>167</v>
      </c>
      <c r="F44" s="152">
        <f>IF(SUM(F45:F48)=SUM(G44:H44),SUM(G44:H44),FALSE)</f>
        <v>0</v>
      </c>
      <c r="G44" s="159">
        <v>0</v>
      </c>
      <c r="H44" s="159">
        <v>0</v>
      </c>
      <c r="I44" s="152">
        <f>IF(SUM(I45:I48)=SUM(J44:K44),SUM(J44:K44),FALSE)</f>
        <v>0</v>
      </c>
      <c r="J44" s="159">
        <v>0</v>
      </c>
      <c r="K44" s="159">
        <v>0</v>
      </c>
      <c r="L44" s="152">
        <f>IF(SUM(L45:L48)=SUM(M44:N44),SUM(M44:N44),FALSE)</f>
        <v>236</v>
      </c>
      <c r="M44" s="152">
        <f>SUM(M45:M48)</f>
        <v>69</v>
      </c>
      <c r="N44" s="152">
        <f>SUM(N45:N48)</f>
        <v>167</v>
      </c>
      <c r="O44" s="152">
        <f>IF(SUM(O45:O48)=SUM(P44:Q44),SUM(P44:Q44),FALSE)</f>
        <v>236</v>
      </c>
      <c r="P44" s="152">
        <f>SUM(P45:P48)</f>
        <v>69</v>
      </c>
      <c r="Q44" s="152">
        <f>SUM(Q45:Q48)</f>
        <v>167</v>
      </c>
      <c r="R44" s="152">
        <f>IF(SUM(R45:R48)=SUM(S44:T44),SUM(S44:T44),FALSE)</f>
        <v>0</v>
      </c>
      <c r="S44" s="159">
        <v>0</v>
      </c>
      <c r="T44" s="159">
        <v>0</v>
      </c>
    </row>
    <row r="45" spans="1:20" s="273" customFormat="1" ht="13.5" customHeight="1">
      <c r="A45" s="644" t="s">
        <v>356</v>
      </c>
      <c r="B45" s="487" t="s">
        <v>198</v>
      </c>
      <c r="C45" s="156">
        <f>SUM(D45:E45)</f>
        <v>70</v>
      </c>
      <c r="D45" s="152">
        <f t="shared" si="4"/>
        <v>22</v>
      </c>
      <c r="E45" s="152">
        <f t="shared" si="4"/>
        <v>48</v>
      </c>
      <c r="F45" s="152">
        <f>SUM(G45:H45)</f>
        <v>0</v>
      </c>
      <c r="G45" s="159">
        <v>0</v>
      </c>
      <c r="H45" s="159">
        <v>0</v>
      </c>
      <c r="I45" s="152">
        <f>SUM(J45:K45)</f>
        <v>0</v>
      </c>
      <c r="J45" s="159">
        <v>0</v>
      </c>
      <c r="K45" s="159">
        <v>0</v>
      </c>
      <c r="L45" s="152">
        <f>SUM(M45:N45)</f>
        <v>70</v>
      </c>
      <c r="M45" s="159">
        <v>22</v>
      </c>
      <c r="N45" s="159">
        <v>48</v>
      </c>
      <c r="O45" s="152">
        <f>SUM(P45:Q45)</f>
        <v>70</v>
      </c>
      <c r="P45" s="159">
        <v>22</v>
      </c>
      <c r="Q45" s="159">
        <v>48</v>
      </c>
      <c r="R45" s="152">
        <f>SUM(S45:T45)</f>
        <v>0</v>
      </c>
      <c r="S45" s="159">
        <v>0</v>
      </c>
      <c r="T45" s="159">
        <v>0</v>
      </c>
    </row>
    <row r="46" spans="1:20" s="273" customFormat="1" ht="13.5" customHeight="1">
      <c r="A46" s="581"/>
      <c r="B46" s="487" t="s">
        <v>325</v>
      </c>
      <c r="C46" s="156">
        <f>SUM(D46:E46)</f>
        <v>119</v>
      </c>
      <c r="D46" s="152">
        <f t="shared" si="4"/>
        <v>16</v>
      </c>
      <c r="E46" s="152">
        <f t="shared" si="4"/>
        <v>103</v>
      </c>
      <c r="F46" s="152">
        <f>SUM(G46:H46)</f>
        <v>0</v>
      </c>
      <c r="G46" s="159">
        <v>0</v>
      </c>
      <c r="H46" s="159">
        <v>0</v>
      </c>
      <c r="I46" s="152">
        <f>SUM(J46:K46)</f>
        <v>0</v>
      </c>
      <c r="J46" s="159">
        <v>0</v>
      </c>
      <c r="K46" s="159">
        <v>0</v>
      </c>
      <c r="L46" s="152">
        <f>SUM(M46:N46)</f>
        <v>119</v>
      </c>
      <c r="M46" s="159">
        <v>16</v>
      </c>
      <c r="N46" s="159">
        <v>103</v>
      </c>
      <c r="O46" s="152">
        <f>SUM(P46:Q46)</f>
        <v>119</v>
      </c>
      <c r="P46" s="159">
        <v>16</v>
      </c>
      <c r="Q46" s="159">
        <v>103</v>
      </c>
      <c r="R46" s="152">
        <f>SUM(S46:T46)</f>
        <v>0</v>
      </c>
      <c r="S46" s="159">
        <v>0</v>
      </c>
      <c r="T46" s="159">
        <v>0</v>
      </c>
    </row>
    <row r="47" spans="1:20" s="273" customFormat="1" ht="13.5" customHeight="1">
      <c r="A47" s="149"/>
      <c r="B47" s="487" t="s">
        <v>86</v>
      </c>
      <c r="C47" s="156">
        <f>SUM(D47:E47)</f>
        <v>35</v>
      </c>
      <c r="D47" s="152">
        <f t="shared" si="4"/>
        <v>26</v>
      </c>
      <c r="E47" s="152">
        <f t="shared" si="4"/>
        <v>9</v>
      </c>
      <c r="F47" s="152">
        <f>SUM(G47:H47)</f>
        <v>0</v>
      </c>
      <c r="G47" s="159">
        <v>0</v>
      </c>
      <c r="H47" s="159">
        <v>0</v>
      </c>
      <c r="I47" s="152">
        <f>SUM(J47:K47)</f>
        <v>0</v>
      </c>
      <c r="J47" s="159">
        <v>0</v>
      </c>
      <c r="K47" s="159">
        <v>0</v>
      </c>
      <c r="L47" s="152">
        <f>SUM(M47:N47)</f>
        <v>35</v>
      </c>
      <c r="M47" s="159">
        <v>26</v>
      </c>
      <c r="N47" s="159">
        <v>9</v>
      </c>
      <c r="O47" s="152">
        <f>SUM(P47:Q47)</f>
        <v>35</v>
      </c>
      <c r="P47" s="159">
        <v>26</v>
      </c>
      <c r="Q47" s="159">
        <v>9</v>
      </c>
      <c r="R47" s="152">
        <f>SUM(S47:T47)</f>
        <v>0</v>
      </c>
      <c r="S47" s="159">
        <v>0</v>
      </c>
      <c r="T47" s="159">
        <v>0</v>
      </c>
    </row>
    <row r="48" spans="1:20" s="273" customFormat="1" ht="13.5" customHeight="1">
      <c r="B48" s="283" t="s">
        <v>331</v>
      </c>
      <c r="C48" s="156">
        <f>SUM(D48:E48)</f>
        <v>12</v>
      </c>
      <c r="D48" s="152">
        <f t="shared" si="4"/>
        <v>5</v>
      </c>
      <c r="E48" s="152">
        <f t="shared" si="4"/>
        <v>7</v>
      </c>
      <c r="F48" s="152">
        <f>SUM(G48:H48)</f>
        <v>0</v>
      </c>
      <c r="G48" s="159">
        <v>0</v>
      </c>
      <c r="H48" s="159">
        <v>0</v>
      </c>
      <c r="I48" s="152">
        <f>SUM(J48:K48)</f>
        <v>0</v>
      </c>
      <c r="J48" s="159">
        <v>0</v>
      </c>
      <c r="K48" s="159">
        <v>0</v>
      </c>
      <c r="L48" s="152">
        <f>SUM(M48:N48)</f>
        <v>12</v>
      </c>
      <c r="M48" s="159">
        <v>5</v>
      </c>
      <c r="N48" s="159">
        <v>7</v>
      </c>
      <c r="O48" s="152">
        <f>SUM(P48:Q48)</f>
        <v>12</v>
      </c>
      <c r="P48" s="159">
        <v>5</v>
      </c>
      <c r="Q48" s="159">
        <v>7</v>
      </c>
      <c r="R48" s="152">
        <f>SUM(S48:T48)</f>
        <v>0</v>
      </c>
      <c r="S48" s="159">
        <v>0</v>
      </c>
      <c r="T48" s="159">
        <v>0</v>
      </c>
    </row>
    <row r="49" spans="1:20" s="272" customFormat="1" ht="4.5" customHeight="1">
      <c r="A49" s="279"/>
      <c r="B49" s="284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</row>
    <row r="50" spans="1:20" s="272" customFormat="1" ht="13.5" customHeight="1"/>
    <row r="51" spans="1:20" ht="13.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spans="1:20" ht="13.5" customHeight="1">
      <c r="G52" s="291"/>
    </row>
    <row r="53" spans="1:20" ht="13.5" customHeight="1"/>
  </sheetData>
  <mergeCells count="17">
    <mergeCell ref="A34:A38"/>
    <mergeCell ref="A40:A42"/>
    <mergeCell ref="A45:A46"/>
    <mergeCell ref="A7:B7"/>
    <mergeCell ref="A9:A11"/>
    <mergeCell ref="A13:A14"/>
    <mergeCell ref="A18:A19"/>
    <mergeCell ref="A28:A32"/>
    <mergeCell ref="C3:N3"/>
    <mergeCell ref="O3:T3"/>
    <mergeCell ref="A4:B4"/>
    <mergeCell ref="C4:E4"/>
    <mergeCell ref="F4:H4"/>
    <mergeCell ref="I4:K4"/>
    <mergeCell ref="L4:N4"/>
    <mergeCell ref="O4:Q4"/>
    <mergeCell ref="R4:T4"/>
  </mergeCells>
  <phoneticPr fontId="2"/>
  <pageMargins left="0.39370078740157483" right="0.39370078740157483" top="0.47244094488188981" bottom="0.47244094488188981" header="0.59055118110236227" footer="0.51181102362204722"/>
  <pageSetup paperSize="9" scale="9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0"/>
  <sheetViews>
    <sheetView showGridLines="0" view="pageBreakPreview" zoomScaleNormal="115" zoomScaleSheetLayoutView="100" workbookViewId="0"/>
  </sheetViews>
  <sheetFormatPr defaultRowHeight="10.5"/>
  <cols>
    <col min="1" max="1" width="12.625" style="293" customWidth="1"/>
    <col min="2" max="2" width="9.625" style="293" customWidth="1"/>
    <col min="3" max="18" width="7.125" style="293" customWidth="1"/>
    <col min="19" max="19" width="9" style="293" customWidth="1"/>
    <col min="20" max="16384" width="9" style="293"/>
  </cols>
  <sheetData>
    <row r="1" spans="1:18" ht="18" customHeight="1">
      <c r="A1" s="44" t="s">
        <v>177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s="294" customFormat="1" ht="13.5" customHeight="1"/>
    <row r="3" spans="1:18" s="167" customFormat="1" ht="51" customHeight="1">
      <c r="A3" s="654" t="s">
        <v>102</v>
      </c>
      <c r="B3" s="655"/>
      <c r="C3" s="307" t="s">
        <v>358</v>
      </c>
      <c r="D3" s="658" t="s">
        <v>183</v>
      </c>
      <c r="E3" s="650"/>
      <c r="F3" s="651"/>
      <c r="G3" s="649" t="s">
        <v>357</v>
      </c>
      <c r="H3" s="650"/>
      <c r="I3" s="651"/>
      <c r="J3" s="649" t="s">
        <v>342</v>
      </c>
      <c r="K3" s="650"/>
      <c r="L3" s="651"/>
      <c r="M3" s="649" t="s">
        <v>257</v>
      </c>
      <c r="N3" s="650"/>
      <c r="O3" s="651"/>
      <c r="P3" s="649" t="s">
        <v>315</v>
      </c>
      <c r="Q3" s="650"/>
      <c r="R3" s="650"/>
    </row>
    <row r="4" spans="1:18" s="167" customFormat="1" ht="24" customHeight="1">
      <c r="A4" s="656"/>
      <c r="B4" s="657"/>
      <c r="C4" s="308" t="s">
        <v>5</v>
      </c>
      <c r="D4" s="312" t="s">
        <v>5</v>
      </c>
      <c r="E4" s="312" t="s">
        <v>38</v>
      </c>
      <c r="F4" s="312" t="s">
        <v>50</v>
      </c>
      <c r="G4" s="312" t="s">
        <v>5</v>
      </c>
      <c r="H4" s="312" t="s">
        <v>38</v>
      </c>
      <c r="I4" s="312" t="s">
        <v>50</v>
      </c>
      <c r="J4" s="312" t="s">
        <v>5</v>
      </c>
      <c r="K4" s="312" t="s">
        <v>38</v>
      </c>
      <c r="L4" s="312" t="s">
        <v>50</v>
      </c>
      <c r="M4" s="312" t="s">
        <v>5</v>
      </c>
      <c r="N4" s="312" t="s">
        <v>38</v>
      </c>
      <c r="O4" s="312" t="s">
        <v>50</v>
      </c>
      <c r="P4" s="312" t="s">
        <v>5</v>
      </c>
      <c r="Q4" s="312" t="s">
        <v>38</v>
      </c>
      <c r="R4" s="312" t="s">
        <v>50</v>
      </c>
    </row>
    <row r="5" spans="1:18" s="167" customFormat="1" ht="21" customHeight="1">
      <c r="A5" s="295"/>
      <c r="B5" s="300"/>
      <c r="C5" s="309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18" s="167" customFormat="1" ht="24" customHeight="1">
      <c r="A6" s="652" t="s">
        <v>184</v>
      </c>
      <c r="B6" s="653"/>
      <c r="C6" s="109">
        <f>SUM(C7:C16)</f>
        <v>4</v>
      </c>
      <c r="D6" s="109">
        <f>SUM(E6:F6)</f>
        <v>81</v>
      </c>
      <c r="E6" s="109">
        <f>SUM(E7:E16)</f>
        <v>22</v>
      </c>
      <c r="F6" s="109">
        <f>SUM(F7:F16)</f>
        <v>59</v>
      </c>
      <c r="G6" s="109">
        <f>SUM(H6:I6)</f>
        <v>34</v>
      </c>
      <c r="H6" s="109">
        <f>SUM(H7:H16)</f>
        <v>12</v>
      </c>
      <c r="I6" s="109">
        <f>SUM(I7:I16)</f>
        <v>22</v>
      </c>
      <c r="J6" s="109">
        <f>SUM(K6:L6)</f>
        <v>47</v>
      </c>
      <c r="K6" s="109">
        <f>SUM(K7:K16)</f>
        <v>10</v>
      </c>
      <c r="L6" s="109">
        <f>SUM(L7:L16)</f>
        <v>37</v>
      </c>
      <c r="M6" s="109">
        <f>SUM(N6:O6)</f>
        <v>81</v>
      </c>
      <c r="N6" s="109">
        <f>SUM(N7:N16)</f>
        <v>22</v>
      </c>
      <c r="O6" s="109">
        <f>SUM(O7:O16)</f>
        <v>59</v>
      </c>
      <c r="P6" s="109">
        <f>SUM(Q6:R6)</f>
        <v>1</v>
      </c>
      <c r="Q6" s="109">
        <f>SUM(Q7:Q16)</f>
        <v>0</v>
      </c>
      <c r="R6" s="109">
        <f>SUM(R7:R16)</f>
        <v>1</v>
      </c>
    </row>
    <row r="7" spans="1:18" s="167" customFormat="1" ht="21" customHeight="1">
      <c r="A7" s="296"/>
      <c r="B7" s="302"/>
      <c r="C7" s="113"/>
      <c r="D7" s="113"/>
      <c r="E7" s="113"/>
      <c r="F7" s="113"/>
      <c r="G7" s="113">
        <v>0</v>
      </c>
      <c r="H7" s="113"/>
      <c r="I7" s="113"/>
      <c r="J7" s="113">
        <v>0</v>
      </c>
      <c r="K7" s="113"/>
      <c r="L7" s="113"/>
      <c r="M7" s="113">
        <v>0</v>
      </c>
      <c r="N7" s="113"/>
      <c r="O7" s="113"/>
      <c r="P7" s="113">
        <v>0</v>
      </c>
      <c r="Q7" s="113"/>
      <c r="R7" s="113"/>
    </row>
    <row r="8" spans="1:18" s="167" customFormat="1" ht="24" customHeight="1">
      <c r="A8" s="297" t="s">
        <v>171</v>
      </c>
      <c r="B8" s="303" t="s">
        <v>329</v>
      </c>
      <c r="C8" s="113">
        <v>2</v>
      </c>
      <c r="D8" s="109">
        <f>SUM(E8:F8)</f>
        <v>46</v>
      </c>
      <c r="E8" s="112">
        <v>10</v>
      </c>
      <c r="F8" s="112">
        <v>36</v>
      </c>
      <c r="G8" s="109">
        <f>SUM(H8:I8)</f>
        <v>0</v>
      </c>
      <c r="H8" s="113">
        <v>0</v>
      </c>
      <c r="I8" s="113">
        <v>0</v>
      </c>
      <c r="J8" s="109">
        <f>SUM(K8:L8)</f>
        <v>46</v>
      </c>
      <c r="K8" s="112">
        <v>10</v>
      </c>
      <c r="L8" s="112">
        <v>36</v>
      </c>
      <c r="M8" s="109">
        <f>SUM(N8:O8)</f>
        <v>46</v>
      </c>
      <c r="N8" s="112">
        <v>10</v>
      </c>
      <c r="O8" s="112">
        <v>36</v>
      </c>
      <c r="P8" s="109">
        <f>SUM(Q8:R8)</f>
        <v>0</v>
      </c>
      <c r="Q8" s="493">
        <v>0</v>
      </c>
      <c r="R8" s="493">
        <v>0</v>
      </c>
    </row>
    <row r="9" spans="1:18" s="167" customFormat="1" ht="21" customHeight="1">
      <c r="A9" s="296"/>
      <c r="B9" s="304" t="s">
        <v>354</v>
      </c>
      <c r="C9" s="113"/>
      <c r="D9" s="314">
        <f>IFERROR(ROUND(D8/$D$6,3),"-")</f>
        <v>0.56799999999999995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spans="1:18" s="167" customFormat="1" ht="21" customHeight="1">
      <c r="A10" s="296"/>
      <c r="B10" s="301"/>
      <c r="C10" s="113"/>
      <c r="D10" s="315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spans="1:18" s="167" customFormat="1" ht="24" customHeight="1">
      <c r="A11" s="297" t="s">
        <v>332</v>
      </c>
      <c r="B11" s="303" t="s">
        <v>331</v>
      </c>
      <c r="C11" s="113">
        <v>1</v>
      </c>
      <c r="D11" s="109">
        <f>SUM(E11:F11)</f>
        <v>34</v>
      </c>
      <c r="E11" s="112">
        <v>12</v>
      </c>
      <c r="F11" s="112">
        <v>22</v>
      </c>
      <c r="G11" s="109">
        <f>SUM(H11:I11)</f>
        <v>34</v>
      </c>
      <c r="H11" s="112">
        <v>12</v>
      </c>
      <c r="I11" s="112">
        <v>22</v>
      </c>
      <c r="J11" s="109">
        <f>SUM(K11:L11)</f>
        <v>0</v>
      </c>
      <c r="K11" s="113">
        <v>0</v>
      </c>
      <c r="L11" s="113">
        <v>0</v>
      </c>
      <c r="M11" s="109">
        <f>SUM(N11:O11)</f>
        <v>34</v>
      </c>
      <c r="N11" s="112">
        <v>12</v>
      </c>
      <c r="O11" s="112">
        <v>22</v>
      </c>
      <c r="P11" s="109">
        <f>SUM(Q11:R11)</f>
        <v>0</v>
      </c>
      <c r="Q11" s="493">
        <v>0</v>
      </c>
      <c r="R11" s="493">
        <v>0</v>
      </c>
    </row>
    <row r="12" spans="1:18" s="167" customFormat="1" ht="21" customHeight="1">
      <c r="A12" s="296"/>
      <c r="B12" s="304" t="s">
        <v>354</v>
      </c>
      <c r="C12" s="113"/>
      <c r="D12" s="314">
        <f>IFERROR(ROUND(D11/$D$6,3),"-")</f>
        <v>0.42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spans="1:18" s="167" customFormat="1" ht="21" customHeight="1">
      <c r="A13" s="296"/>
      <c r="B13" s="301"/>
      <c r="C13" s="113"/>
      <c r="D13" s="315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spans="1:18" s="167" customFormat="1" ht="24" customHeight="1">
      <c r="A14" s="297" t="s">
        <v>323</v>
      </c>
      <c r="B14" s="303" t="s">
        <v>277</v>
      </c>
      <c r="C14" s="113">
        <v>1</v>
      </c>
      <c r="D14" s="109">
        <f>SUM(E14:F14)</f>
        <v>1</v>
      </c>
      <c r="E14" s="112">
        <v>0</v>
      </c>
      <c r="F14" s="112">
        <v>1</v>
      </c>
      <c r="G14" s="109">
        <f>SUM(H14:I14)</f>
        <v>0</v>
      </c>
      <c r="H14" s="113">
        <v>0</v>
      </c>
      <c r="I14" s="113">
        <v>0</v>
      </c>
      <c r="J14" s="109">
        <f>SUM(K14:L14)</f>
        <v>1</v>
      </c>
      <c r="K14" s="112">
        <v>0</v>
      </c>
      <c r="L14" s="112">
        <v>1</v>
      </c>
      <c r="M14" s="109">
        <f>SUM(N14:O14)</f>
        <v>1</v>
      </c>
      <c r="N14" s="112">
        <v>0</v>
      </c>
      <c r="O14" s="112">
        <v>1</v>
      </c>
      <c r="P14" s="109">
        <f>SUM(Q14:R14)</f>
        <v>1</v>
      </c>
      <c r="Q14" s="492">
        <v>0</v>
      </c>
      <c r="R14" s="492">
        <v>1</v>
      </c>
    </row>
    <row r="15" spans="1:18" s="167" customFormat="1" ht="21" customHeight="1">
      <c r="A15" s="296"/>
      <c r="B15" s="304" t="s">
        <v>354</v>
      </c>
      <c r="C15" s="113"/>
      <c r="D15" s="314">
        <f>IFERROR(ROUND(D14/$D$6,3),"-")</f>
        <v>1.2E-2</v>
      </c>
      <c r="E15" s="112"/>
      <c r="F15" s="112"/>
      <c r="G15" s="109"/>
      <c r="H15" s="113"/>
      <c r="I15" s="113"/>
      <c r="J15" s="109"/>
      <c r="K15" s="112"/>
      <c r="L15" s="112"/>
      <c r="M15" s="109"/>
      <c r="N15" s="112"/>
      <c r="O15" s="112"/>
      <c r="P15" s="109"/>
      <c r="Q15" s="112"/>
      <c r="R15" s="112"/>
    </row>
    <row r="16" spans="1:18" s="294" customFormat="1" ht="21" customHeight="1">
      <c r="A16" s="298"/>
      <c r="B16" s="305"/>
      <c r="C16" s="310"/>
      <c r="D16" s="316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</row>
    <row r="17" spans="1:18" s="294" customFormat="1" ht="13.5" customHeight="1">
      <c r="A17" s="299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</row>
    <row r="18" spans="1:18" ht="13.5" customHeight="1">
      <c r="A18" s="299" t="s">
        <v>426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</row>
    <row r="19" spans="1:18" ht="13.5" customHeight="1">
      <c r="A19" s="299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</row>
    <row r="20" spans="1:18">
      <c r="C20" s="311"/>
    </row>
  </sheetData>
  <mergeCells count="7">
    <mergeCell ref="M3:O3"/>
    <mergeCell ref="P3:R3"/>
    <mergeCell ref="A6:B6"/>
    <mergeCell ref="A3:B4"/>
    <mergeCell ref="D3:F3"/>
    <mergeCell ref="G3:I3"/>
    <mergeCell ref="J3:L3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4"/>
  <sheetViews>
    <sheetView showGridLines="0" view="pageBreakPreview" zoomScaleSheetLayoutView="100" workbookViewId="0"/>
  </sheetViews>
  <sheetFormatPr defaultColWidth="10" defaultRowHeight="17.850000000000001" customHeight="1"/>
  <cols>
    <col min="1" max="10" width="12.625" style="317" customWidth="1"/>
    <col min="11" max="16384" width="10" style="317"/>
  </cols>
  <sheetData>
    <row r="1" spans="1:11" ht="18" customHeight="1">
      <c r="A1" s="44" t="s">
        <v>269</v>
      </c>
    </row>
    <row r="2" spans="1:11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318" customFormat="1" ht="19.5" customHeight="1">
      <c r="A3" s="666" t="s">
        <v>186</v>
      </c>
      <c r="B3" s="667" t="s">
        <v>225</v>
      </c>
      <c r="C3" s="669" t="s">
        <v>188</v>
      </c>
      <c r="D3" s="669" t="s">
        <v>121</v>
      </c>
      <c r="E3" s="669" t="s">
        <v>189</v>
      </c>
      <c r="F3" s="342" t="s">
        <v>191</v>
      </c>
      <c r="G3" s="659" t="s">
        <v>213</v>
      </c>
      <c r="H3" s="660"/>
    </row>
    <row r="4" spans="1:11" s="318" customFormat="1" ht="19.5" customHeight="1">
      <c r="A4" s="592"/>
      <c r="B4" s="668"/>
      <c r="C4" s="668"/>
      <c r="D4" s="668"/>
      <c r="E4" s="668"/>
      <c r="F4" s="343" t="s">
        <v>193</v>
      </c>
      <c r="G4" s="346" t="s">
        <v>340</v>
      </c>
      <c r="H4" s="346" t="s">
        <v>194</v>
      </c>
    </row>
    <row r="5" spans="1:11" s="318" customFormat="1" ht="21" customHeight="1">
      <c r="A5" s="319" t="s">
        <v>106</v>
      </c>
      <c r="B5" s="514" t="s">
        <v>195</v>
      </c>
      <c r="C5" s="514" t="s">
        <v>391</v>
      </c>
      <c r="D5" s="498">
        <v>0</v>
      </c>
      <c r="E5" s="511">
        <v>48</v>
      </c>
      <c r="F5" s="511">
        <v>148</v>
      </c>
      <c r="G5" s="512">
        <v>130</v>
      </c>
      <c r="H5" s="512">
        <v>972</v>
      </c>
      <c r="I5" s="328"/>
      <c r="J5" s="328"/>
    </row>
    <row r="6" spans="1:11" ht="30" customHeight="1">
      <c r="A6" s="320"/>
      <c r="B6" s="320"/>
      <c r="C6" s="320"/>
      <c r="D6" s="320"/>
      <c r="E6" s="320"/>
      <c r="F6" s="320"/>
      <c r="G6" s="320"/>
      <c r="H6" s="320"/>
      <c r="I6" s="330"/>
      <c r="J6" s="330"/>
    </row>
    <row r="7" spans="1:11" ht="18" customHeight="1">
      <c r="A7" s="321" t="s">
        <v>393</v>
      </c>
      <c r="B7" s="330"/>
      <c r="C7" s="330"/>
      <c r="D7" s="330"/>
      <c r="E7" s="330"/>
      <c r="F7" s="330"/>
      <c r="G7" s="330"/>
      <c r="H7" s="330"/>
      <c r="I7" s="330"/>
      <c r="J7" s="330"/>
    </row>
    <row r="8" spans="1:11" ht="4.5" customHeight="1">
      <c r="A8" s="322"/>
      <c r="B8" s="330"/>
      <c r="C8" s="330"/>
      <c r="D8" s="330"/>
      <c r="E8" s="330"/>
      <c r="F8" s="330"/>
      <c r="G8" s="330"/>
      <c r="H8" s="330"/>
      <c r="I8" s="330"/>
      <c r="J8" s="330"/>
    </row>
    <row r="9" spans="1:11" s="318" customFormat="1" ht="24.75" customHeight="1">
      <c r="A9" s="323" t="s">
        <v>102</v>
      </c>
      <c r="B9" s="332" t="s">
        <v>115</v>
      </c>
      <c r="C9" s="332" t="s">
        <v>197</v>
      </c>
      <c r="D9" s="332" t="s">
        <v>199</v>
      </c>
      <c r="E9" s="332" t="s">
        <v>204</v>
      </c>
      <c r="F9" s="344" t="s">
        <v>368</v>
      </c>
      <c r="G9" s="328"/>
      <c r="H9" s="328"/>
      <c r="I9" s="328"/>
      <c r="J9" s="328"/>
    </row>
    <row r="10" spans="1:11" s="318" customFormat="1" ht="21" customHeight="1">
      <c r="A10" s="324" t="s">
        <v>5</v>
      </c>
      <c r="B10" s="333">
        <f>SUM(B11:B12)</f>
        <v>198</v>
      </c>
      <c r="C10" s="333">
        <f>SUM(C11:C12)</f>
        <v>4</v>
      </c>
      <c r="D10" s="333">
        <f>SUM(D11:D12)</f>
        <v>47</v>
      </c>
      <c r="E10" s="333">
        <f>SUM(E11:E12)</f>
        <v>35</v>
      </c>
      <c r="F10" s="333">
        <f>SUM(F11:F12)</f>
        <v>30</v>
      </c>
      <c r="G10" s="328"/>
      <c r="H10" s="328"/>
      <c r="I10" s="328"/>
      <c r="J10" s="328"/>
    </row>
    <row r="11" spans="1:11" s="318" customFormat="1" ht="21" customHeight="1">
      <c r="A11" s="325" t="s">
        <v>38</v>
      </c>
      <c r="B11" s="112">
        <v>95</v>
      </c>
      <c r="C11" s="112">
        <v>2</v>
      </c>
      <c r="D11" s="113">
        <v>19</v>
      </c>
      <c r="E11" s="522">
        <v>11</v>
      </c>
      <c r="F11" s="113">
        <v>20</v>
      </c>
      <c r="G11" s="328"/>
      <c r="H11" s="328"/>
      <c r="I11" s="328"/>
      <c r="J11" s="328"/>
    </row>
    <row r="12" spans="1:11" s="318" customFormat="1" ht="21" customHeight="1">
      <c r="A12" s="326" t="s">
        <v>50</v>
      </c>
      <c r="B12" s="112">
        <v>103</v>
      </c>
      <c r="C12" s="112">
        <v>2</v>
      </c>
      <c r="D12" s="113">
        <v>28</v>
      </c>
      <c r="E12" s="522">
        <v>24</v>
      </c>
      <c r="F12" s="513">
        <v>10</v>
      </c>
      <c r="G12" s="328"/>
      <c r="H12" s="328"/>
      <c r="I12" s="328"/>
      <c r="J12" s="328"/>
    </row>
    <row r="13" spans="1:11" ht="30" customHeight="1">
      <c r="A13" s="320"/>
      <c r="B13" s="320"/>
      <c r="C13" s="320"/>
      <c r="D13" s="320"/>
      <c r="E13" s="320"/>
      <c r="F13" s="345"/>
      <c r="G13" s="330"/>
      <c r="H13" s="330"/>
      <c r="I13" s="330"/>
      <c r="J13" s="330"/>
    </row>
    <row r="14" spans="1:11" ht="18" customHeight="1">
      <c r="A14" s="321" t="s">
        <v>170</v>
      </c>
      <c r="B14" s="330"/>
      <c r="C14" s="330"/>
      <c r="D14" s="330"/>
      <c r="E14" s="330"/>
      <c r="F14" s="330"/>
      <c r="G14" s="330"/>
      <c r="H14" s="330"/>
      <c r="I14" s="330"/>
      <c r="J14" s="330"/>
    </row>
    <row r="15" spans="1:11" ht="4.5" customHeight="1">
      <c r="A15" s="322"/>
      <c r="B15" s="330"/>
      <c r="C15" s="330"/>
      <c r="D15" s="330"/>
      <c r="E15" s="330"/>
      <c r="F15" s="330"/>
      <c r="G15" s="330"/>
      <c r="H15" s="330"/>
      <c r="I15" s="330"/>
      <c r="J15" s="330"/>
    </row>
    <row r="16" spans="1:11" s="318" customFormat="1" ht="18" customHeight="1">
      <c r="A16" s="327"/>
      <c r="B16" s="670" t="s">
        <v>55</v>
      </c>
      <c r="C16" s="671"/>
      <c r="D16" s="671"/>
      <c r="E16" s="671"/>
      <c r="F16" s="671"/>
      <c r="G16" s="672"/>
      <c r="H16" s="661" t="s">
        <v>214</v>
      </c>
      <c r="I16" s="662"/>
      <c r="J16" s="662"/>
    </row>
    <row r="17" spans="1:10" s="318" customFormat="1" ht="19.5" customHeight="1">
      <c r="A17" s="328" t="s">
        <v>102</v>
      </c>
      <c r="B17" s="673"/>
      <c r="C17" s="674"/>
      <c r="D17" s="674"/>
      <c r="E17" s="674"/>
      <c r="F17" s="674"/>
      <c r="G17" s="675"/>
      <c r="H17" s="676" t="s">
        <v>5</v>
      </c>
      <c r="I17" s="350" t="s">
        <v>205</v>
      </c>
      <c r="J17" s="351" t="s">
        <v>215</v>
      </c>
    </row>
    <row r="18" spans="1:10" s="318" customFormat="1" ht="19.5" customHeight="1">
      <c r="A18" s="328"/>
      <c r="B18" s="331" t="s">
        <v>5</v>
      </c>
      <c r="C18" s="331" t="s">
        <v>206</v>
      </c>
      <c r="D18" s="331" t="s">
        <v>207</v>
      </c>
      <c r="E18" s="331" t="s">
        <v>209</v>
      </c>
      <c r="F18" s="331" t="s">
        <v>210</v>
      </c>
      <c r="G18" s="347" t="s">
        <v>297</v>
      </c>
      <c r="H18" s="677"/>
      <c r="I18" s="663" t="s">
        <v>216</v>
      </c>
      <c r="J18" s="664"/>
    </row>
    <row r="19" spans="1:10" s="318" customFormat="1" ht="21" customHeight="1">
      <c r="A19" s="319" t="s">
        <v>5</v>
      </c>
      <c r="B19" s="336">
        <f>IF(SUM(C19:G19)=SUM(B20:B21),SUM(C19:G19),FALSE)</f>
        <v>15</v>
      </c>
      <c r="C19" s="333">
        <f>SUM(C20:C21)</f>
        <v>0</v>
      </c>
      <c r="D19" s="333">
        <f>SUM(D20:D21)</f>
        <v>1</v>
      </c>
      <c r="E19" s="333">
        <f>SUM(E20:E21)</f>
        <v>13</v>
      </c>
      <c r="F19" s="333">
        <f>SUM(F20:F21)</f>
        <v>0</v>
      </c>
      <c r="G19" s="333">
        <f>SUM(G20:G21)</f>
        <v>1</v>
      </c>
      <c r="H19" s="333">
        <f>IF(SUM(I19:J19)=SUM(H20:H21),SUM(I19:J19),FALSE)</f>
        <v>6</v>
      </c>
      <c r="I19" s="333">
        <f>SUM(I20:I21)</f>
        <v>0</v>
      </c>
      <c r="J19" s="333">
        <f>SUM(J20:J21)</f>
        <v>6</v>
      </c>
    </row>
    <row r="20" spans="1:10" s="318" customFormat="1" ht="21" customHeight="1">
      <c r="A20" s="328" t="s">
        <v>38</v>
      </c>
      <c r="B20" s="337">
        <v>8</v>
      </c>
      <c r="C20" s="515">
        <v>0</v>
      </c>
      <c r="D20" s="515">
        <v>0</v>
      </c>
      <c r="E20" s="515">
        <v>8</v>
      </c>
      <c r="F20" s="515">
        <v>0</v>
      </c>
      <c r="G20" s="515">
        <v>0</v>
      </c>
      <c r="H20" s="348">
        <f>SUM(I20:J20)</f>
        <v>1</v>
      </c>
      <c r="I20" s="515">
        <v>0</v>
      </c>
      <c r="J20" s="515">
        <v>1</v>
      </c>
    </row>
    <row r="21" spans="1:10" s="318" customFormat="1" ht="21" customHeight="1">
      <c r="A21" s="328" t="s">
        <v>50</v>
      </c>
      <c r="B21" s="338">
        <v>7</v>
      </c>
      <c r="C21" s="515">
        <v>0</v>
      </c>
      <c r="D21" s="515">
        <v>1</v>
      </c>
      <c r="E21" s="515">
        <v>5</v>
      </c>
      <c r="F21" s="515">
        <v>0</v>
      </c>
      <c r="G21" s="515">
        <v>1</v>
      </c>
      <c r="H21" s="349">
        <f>SUM(I21:J21)</f>
        <v>5</v>
      </c>
      <c r="I21" s="513">
        <v>0</v>
      </c>
      <c r="J21" s="513">
        <v>5</v>
      </c>
    </row>
    <row r="22" spans="1:10" ht="30" customHeight="1">
      <c r="A22" s="320"/>
      <c r="B22" s="320"/>
      <c r="C22" s="320"/>
      <c r="D22" s="320"/>
      <c r="E22" s="320"/>
      <c r="F22" s="320"/>
      <c r="G22" s="320"/>
      <c r="H22" s="320"/>
      <c r="I22" s="330"/>
      <c r="J22" s="330"/>
    </row>
    <row r="23" spans="1:10" ht="18" customHeight="1">
      <c r="A23" s="321" t="s">
        <v>414</v>
      </c>
      <c r="B23" s="330"/>
      <c r="C23" s="330"/>
      <c r="D23" s="330"/>
      <c r="E23" s="330"/>
      <c r="F23" s="330"/>
      <c r="G23" s="330"/>
      <c r="H23" s="330"/>
      <c r="I23" s="330"/>
      <c r="J23" s="330"/>
    </row>
    <row r="24" spans="1:10" ht="4.5" customHeight="1">
      <c r="A24" s="322"/>
      <c r="B24" s="330"/>
      <c r="C24" s="330"/>
      <c r="D24" s="330"/>
      <c r="E24" s="330"/>
      <c r="F24" s="330"/>
      <c r="G24" s="330"/>
      <c r="H24" s="330"/>
      <c r="I24" s="330"/>
      <c r="J24" s="330"/>
    </row>
    <row r="25" spans="1:10" s="318" customFormat="1" ht="19.5" customHeight="1">
      <c r="A25" s="672" t="s">
        <v>102</v>
      </c>
      <c r="B25" s="661" t="s">
        <v>174</v>
      </c>
      <c r="C25" s="665"/>
      <c r="D25" s="678" t="s">
        <v>134</v>
      </c>
      <c r="E25" s="340" t="s">
        <v>359</v>
      </c>
      <c r="F25" s="678" t="s">
        <v>211</v>
      </c>
      <c r="G25" s="340" t="s">
        <v>275</v>
      </c>
      <c r="H25" s="678" t="s">
        <v>157</v>
      </c>
      <c r="I25" s="352" t="s">
        <v>35</v>
      </c>
      <c r="J25" s="328"/>
    </row>
    <row r="26" spans="1:10" s="318" customFormat="1" ht="19.5" customHeight="1">
      <c r="A26" s="675"/>
      <c r="B26" s="331" t="s">
        <v>302</v>
      </c>
      <c r="C26" s="331" t="s">
        <v>173</v>
      </c>
      <c r="D26" s="677"/>
      <c r="E26" s="341" t="s">
        <v>360</v>
      </c>
      <c r="F26" s="677"/>
      <c r="G26" s="341" t="s">
        <v>337</v>
      </c>
      <c r="H26" s="677"/>
      <c r="I26" s="353" t="s">
        <v>173</v>
      </c>
      <c r="J26" s="328"/>
    </row>
    <row r="27" spans="1:10" s="318" customFormat="1" ht="21" customHeight="1">
      <c r="A27" s="319" t="s">
        <v>5</v>
      </c>
      <c r="B27" s="336">
        <f t="shared" ref="B27:I27" si="0">SUM(B28:B29)</f>
        <v>3</v>
      </c>
      <c r="C27" s="333">
        <f t="shared" si="0"/>
        <v>0</v>
      </c>
      <c r="D27" s="333">
        <f t="shared" si="0"/>
        <v>0</v>
      </c>
      <c r="E27" s="333">
        <f t="shared" si="0"/>
        <v>0</v>
      </c>
      <c r="F27" s="333">
        <f t="shared" si="0"/>
        <v>0</v>
      </c>
      <c r="G27" s="333">
        <f t="shared" si="0"/>
        <v>0</v>
      </c>
      <c r="H27" s="333">
        <f t="shared" si="0"/>
        <v>0</v>
      </c>
      <c r="I27" s="333">
        <f t="shared" si="0"/>
        <v>0</v>
      </c>
      <c r="J27" s="328"/>
    </row>
    <row r="28" spans="1:10" s="318" customFormat="1" ht="21" customHeight="1">
      <c r="A28" s="328" t="s">
        <v>38</v>
      </c>
      <c r="B28" s="516">
        <v>2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328"/>
    </row>
    <row r="29" spans="1:10" s="318" customFormat="1" ht="21" customHeight="1">
      <c r="A29" s="329" t="s">
        <v>50</v>
      </c>
      <c r="B29" s="517">
        <v>1</v>
      </c>
      <c r="C29" s="518">
        <v>0</v>
      </c>
      <c r="D29" s="518">
        <v>0</v>
      </c>
      <c r="E29" s="518">
        <v>0</v>
      </c>
      <c r="F29" s="518">
        <v>0</v>
      </c>
      <c r="G29" s="518">
        <v>0</v>
      </c>
      <c r="H29" s="518">
        <v>0</v>
      </c>
      <c r="I29" s="518">
        <v>0</v>
      </c>
      <c r="J29" s="328"/>
    </row>
    <row r="30" spans="1:10" ht="12">
      <c r="A30" s="330"/>
      <c r="B30" s="330"/>
      <c r="C30" s="330"/>
      <c r="D30" s="330"/>
      <c r="E30" s="330"/>
      <c r="F30" s="330"/>
      <c r="G30" s="330"/>
      <c r="H30" s="330"/>
      <c r="I30" s="330"/>
      <c r="J30" s="330"/>
    </row>
    <row r="31" spans="1:10" ht="12"/>
    <row r="32" spans="1:10" ht="12"/>
    <row r="33" ht="12"/>
    <row r="34" ht="12"/>
  </sheetData>
  <mergeCells count="15">
    <mergeCell ref="G3:H3"/>
    <mergeCell ref="H16:J16"/>
    <mergeCell ref="I18:J18"/>
    <mergeCell ref="B25:C25"/>
    <mergeCell ref="A3:A4"/>
    <mergeCell ref="B3:B4"/>
    <mergeCell ref="C3:C4"/>
    <mergeCell ref="D3:D4"/>
    <mergeCell ref="E3:E4"/>
    <mergeCell ref="B16:G17"/>
    <mergeCell ref="H17:H18"/>
    <mergeCell ref="A25:A26"/>
    <mergeCell ref="D25:D26"/>
    <mergeCell ref="F25:F26"/>
    <mergeCell ref="H25:H26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72"/>
  <sheetViews>
    <sheetView showGridLines="0" view="pageBreakPreview" zoomScaleSheetLayoutView="100" workbookViewId="0">
      <pane ySplit="4" topLeftCell="A23" activePane="bottomLeft" state="frozen"/>
      <selection pane="bottomLeft" sqref="A1:L1"/>
    </sheetView>
  </sheetViews>
  <sheetFormatPr defaultColWidth="10" defaultRowHeight="13.7" customHeight="1"/>
  <cols>
    <col min="1" max="1" width="14.125" style="14" customWidth="1"/>
    <col min="2" max="2" width="0.875" style="14" customWidth="1"/>
    <col min="3" max="3" width="5.625" style="14" customWidth="1"/>
    <col min="4" max="6" width="5.375" style="14" customWidth="1"/>
    <col min="7" max="7" width="7.125" style="14" customWidth="1"/>
    <col min="8" max="12" width="8.625" style="14" customWidth="1"/>
    <col min="13" max="13" width="5.625" style="14" customWidth="1"/>
    <col min="14" max="14" width="14.125" style="14" customWidth="1"/>
    <col min="15" max="15" width="0.875" style="14" customWidth="1"/>
    <col min="16" max="16" width="5.625" style="14" customWidth="1"/>
    <col min="17" max="19" width="7.625" style="14" customWidth="1"/>
    <col min="20" max="20" width="7.125" style="14" customWidth="1"/>
    <col min="21" max="25" width="8.625" style="14" customWidth="1"/>
    <col min="26" max="16384" width="10" style="14"/>
  </cols>
  <sheetData>
    <row r="1" spans="1:25" ht="18" customHeight="1">
      <c r="A1" s="527" t="s">
        <v>185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3.5" customHeight="1"/>
    <row r="3" spans="1:25" ht="22.5" customHeight="1">
      <c r="A3" s="530" t="s">
        <v>208</v>
      </c>
      <c r="B3" s="15"/>
      <c r="C3" s="532" t="s">
        <v>348</v>
      </c>
      <c r="D3" s="528" t="s">
        <v>82</v>
      </c>
      <c r="E3" s="529"/>
      <c r="F3" s="529"/>
      <c r="G3" s="532" t="s">
        <v>422</v>
      </c>
      <c r="H3" s="534" t="s">
        <v>267</v>
      </c>
      <c r="I3" s="534" t="s">
        <v>432</v>
      </c>
      <c r="J3" s="535" t="s">
        <v>434</v>
      </c>
      <c r="K3" s="534" t="s">
        <v>119</v>
      </c>
      <c r="L3" s="535" t="s">
        <v>435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2.5" customHeight="1">
      <c r="A4" s="531"/>
      <c r="B4" s="16"/>
      <c r="C4" s="533"/>
      <c r="D4" s="26" t="s">
        <v>339</v>
      </c>
      <c r="E4" s="27" t="s">
        <v>219</v>
      </c>
      <c r="F4" s="27" t="s">
        <v>428</v>
      </c>
      <c r="G4" s="533"/>
      <c r="H4" s="533"/>
      <c r="I4" s="533"/>
      <c r="J4" s="536"/>
      <c r="K4" s="533"/>
      <c r="L4" s="536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5.0999999999999996" customHeight="1">
      <c r="A5" s="17"/>
      <c r="B5" s="17"/>
      <c r="C5" s="17"/>
      <c r="D5" s="23"/>
      <c r="E5" s="23"/>
      <c r="F5" s="23"/>
      <c r="G5" s="23"/>
      <c r="H5" s="23"/>
      <c r="I5" s="28"/>
      <c r="J5" s="28"/>
      <c r="K5" s="29"/>
      <c r="L5" s="29"/>
      <c r="N5" s="25"/>
      <c r="O5" s="25"/>
      <c r="P5" s="25"/>
      <c r="Q5" s="25"/>
      <c r="R5" s="25"/>
      <c r="S5" s="25"/>
      <c r="T5" s="25"/>
      <c r="U5" s="25"/>
      <c r="V5" s="39"/>
      <c r="W5" s="39"/>
      <c r="X5" s="25"/>
      <c r="Y5" s="25"/>
    </row>
    <row r="6" spans="1:25" ht="14.1" customHeight="1">
      <c r="A6" s="18"/>
      <c r="B6" s="18"/>
      <c r="C6" s="23">
        <v>30</v>
      </c>
      <c r="D6" s="33">
        <v>131</v>
      </c>
      <c r="E6" s="33">
        <v>129</v>
      </c>
      <c r="F6" s="33">
        <v>2</v>
      </c>
      <c r="G6" s="33">
        <v>321</v>
      </c>
      <c r="H6" s="502">
        <v>5802</v>
      </c>
      <c r="I6" s="502">
        <v>624</v>
      </c>
      <c r="J6" s="502">
        <v>52</v>
      </c>
      <c r="K6" s="30">
        <f>ROUND(H6/I6,1)</f>
        <v>9.3000000000000007</v>
      </c>
      <c r="L6" s="30">
        <f>ROUND(H6/G6,1)</f>
        <v>18.100000000000001</v>
      </c>
      <c r="N6" s="35"/>
      <c r="O6" s="35"/>
      <c r="P6" s="25"/>
      <c r="Q6" s="37"/>
      <c r="R6" s="37"/>
      <c r="S6" s="37"/>
      <c r="T6" s="37"/>
      <c r="U6" s="38"/>
      <c r="V6" s="38"/>
      <c r="W6" s="38"/>
      <c r="X6" s="40"/>
      <c r="Y6" s="40"/>
    </row>
    <row r="7" spans="1:25" ht="14.1" customHeight="1">
      <c r="A7" s="18"/>
      <c r="B7" s="18"/>
      <c r="C7" s="23" t="s">
        <v>475</v>
      </c>
      <c r="D7" s="33">
        <v>122</v>
      </c>
      <c r="E7" s="33">
        <v>120</v>
      </c>
      <c r="F7" s="33">
        <v>2</v>
      </c>
      <c r="G7" s="33">
        <v>304</v>
      </c>
      <c r="H7" s="33">
        <v>5452</v>
      </c>
      <c r="I7" s="33">
        <v>620</v>
      </c>
      <c r="J7" s="33">
        <v>62</v>
      </c>
      <c r="K7" s="30">
        <f>ROUND(H7/I7,1)</f>
        <v>8.8000000000000007</v>
      </c>
      <c r="L7" s="30">
        <f>ROUND(H7/G7,1)</f>
        <v>17.899999999999999</v>
      </c>
      <c r="N7" s="35"/>
      <c r="O7" s="35"/>
      <c r="P7" s="25"/>
      <c r="Q7" s="37"/>
      <c r="R7" s="37"/>
      <c r="S7" s="37"/>
      <c r="T7" s="37"/>
      <c r="U7" s="37"/>
      <c r="V7" s="37"/>
      <c r="W7" s="37"/>
      <c r="X7" s="40"/>
      <c r="Y7" s="40"/>
    </row>
    <row r="8" spans="1:25" ht="14.1" customHeight="1">
      <c r="A8" s="19" t="s">
        <v>16</v>
      </c>
      <c r="B8" s="19"/>
      <c r="C8" s="23">
        <v>2</v>
      </c>
      <c r="D8" s="33">
        <v>111</v>
      </c>
      <c r="E8" s="33">
        <v>109</v>
      </c>
      <c r="F8" s="33">
        <v>2</v>
      </c>
      <c r="G8" s="33">
        <v>280</v>
      </c>
      <c r="H8" s="33">
        <v>4927</v>
      </c>
      <c r="I8" s="33">
        <v>557</v>
      </c>
      <c r="J8" s="33">
        <v>68</v>
      </c>
      <c r="K8" s="30">
        <f>ROUND(H8/I8,1)</f>
        <v>8.8000000000000007</v>
      </c>
      <c r="L8" s="30">
        <f>ROUND(H8/G8,1)</f>
        <v>17.600000000000001</v>
      </c>
      <c r="N8" s="36"/>
      <c r="O8" s="36"/>
      <c r="P8" s="25"/>
      <c r="Q8" s="37"/>
      <c r="R8" s="37"/>
      <c r="S8" s="37"/>
      <c r="T8" s="37"/>
      <c r="U8" s="37"/>
      <c r="V8" s="37"/>
      <c r="W8" s="37"/>
      <c r="X8" s="40"/>
      <c r="Y8" s="40"/>
    </row>
    <row r="9" spans="1:25" ht="14.1" customHeight="1">
      <c r="A9" s="19"/>
      <c r="B9" s="19"/>
      <c r="C9" s="23">
        <v>3</v>
      </c>
      <c r="D9" s="33">
        <v>106</v>
      </c>
      <c r="E9" s="33">
        <v>104</v>
      </c>
      <c r="F9" s="33">
        <v>2</v>
      </c>
      <c r="G9" s="33">
        <v>278</v>
      </c>
      <c r="H9" s="33">
        <v>4670</v>
      </c>
      <c r="I9" s="33">
        <v>566</v>
      </c>
      <c r="J9" s="33">
        <v>56</v>
      </c>
      <c r="K9" s="30">
        <f>ROUND(H9/I9,1)</f>
        <v>8.3000000000000007</v>
      </c>
      <c r="L9" s="30">
        <f>ROUND(H9/G9,1)</f>
        <v>16.8</v>
      </c>
      <c r="N9" s="36"/>
      <c r="O9" s="36"/>
      <c r="P9" s="25"/>
      <c r="Q9" s="37"/>
      <c r="R9" s="37"/>
      <c r="S9" s="37"/>
      <c r="T9" s="37"/>
      <c r="U9" s="37"/>
      <c r="V9" s="37"/>
      <c r="W9" s="37"/>
      <c r="X9" s="40"/>
      <c r="Y9" s="40"/>
    </row>
    <row r="10" spans="1:25" ht="14.1" customHeight="1">
      <c r="A10" s="19"/>
      <c r="B10" s="19"/>
      <c r="C10" s="23">
        <v>4</v>
      </c>
      <c r="D10" s="33">
        <v>94</v>
      </c>
      <c r="E10" s="33">
        <v>92</v>
      </c>
      <c r="F10" s="33">
        <v>2</v>
      </c>
      <c r="G10" s="33">
        <v>257</v>
      </c>
      <c r="H10" s="33">
        <v>4134</v>
      </c>
      <c r="I10" s="33">
        <v>552</v>
      </c>
      <c r="J10" s="33">
        <v>59</v>
      </c>
      <c r="K10" s="30">
        <f>ROUND(H10/I10,1)</f>
        <v>7.5</v>
      </c>
      <c r="L10" s="30">
        <f>ROUND(H10/G10,1)</f>
        <v>16.100000000000001</v>
      </c>
      <c r="N10" s="36"/>
      <c r="O10" s="36"/>
      <c r="P10" s="25"/>
      <c r="Q10" s="37"/>
      <c r="R10" s="37"/>
      <c r="S10" s="37"/>
      <c r="T10" s="37"/>
      <c r="U10" s="37"/>
      <c r="V10" s="37"/>
      <c r="W10" s="37"/>
      <c r="X10" s="40"/>
      <c r="Y10" s="40"/>
    </row>
    <row r="11" spans="1:25" ht="5.0999999999999996" customHeight="1">
      <c r="A11" s="20"/>
      <c r="B11" s="20"/>
      <c r="C11" s="490"/>
      <c r="D11" s="491"/>
      <c r="E11" s="491"/>
      <c r="F11" s="491"/>
      <c r="G11" s="491"/>
      <c r="H11" s="491"/>
      <c r="I11" s="491"/>
      <c r="J11" s="491"/>
      <c r="K11" s="31"/>
      <c r="L11" s="31"/>
      <c r="N11" s="36"/>
      <c r="O11" s="36"/>
      <c r="P11" s="25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5.0999999999999996" customHeight="1">
      <c r="A12" s="19"/>
      <c r="B12" s="19"/>
      <c r="C12" s="488"/>
      <c r="D12" s="489"/>
      <c r="E12" s="489"/>
      <c r="F12" s="489"/>
      <c r="G12" s="489"/>
      <c r="H12" s="489"/>
      <c r="I12" s="489"/>
      <c r="J12" s="489"/>
      <c r="K12" s="32"/>
      <c r="L12" s="32"/>
      <c r="N12" s="36"/>
      <c r="O12" s="36"/>
      <c r="P12" s="25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4.1" customHeight="1">
      <c r="A13" s="19"/>
      <c r="B13" s="19"/>
      <c r="C13" s="23">
        <v>30</v>
      </c>
      <c r="D13" s="33">
        <v>37</v>
      </c>
      <c r="E13" s="33">
        <v>37</v>
      </c>
      <c r="F13" s="33">
        <v>0</v>
      </c>
      <c r="G13" s="33">
        <v>149</v>
      </c>
      <c r="H13" s="502">
        <v>4442</v>
      </c>
      <c r="I13" s="502">
        <v>856</v>
      </c>
      <c r="J13" s="502">
        <v>159</v>
      </c>
      <c r="K13" s="30">
        <f>ROUND(H13/I13,1)</f>
        <v>5.2</v>
      </c>
      <c r="L13" s="30">
        <f>ROUND(H13/G13,1)</f>
        <v>29.8</v>
      </c>
      <c r="N13" s="36"/>
      <c r="O13" s="36"/>
      <c r="P13" s="25"/>
      <c r="Q13" s="37"/>
      <c r="R13" s="37"/>
      <c r="S13" s="37"/>
      <c r="T13" s="37"/>
      <c r="U13" s="38"/>
      <c r="V13" s="38"/>
      <c r="W13" s="38"/>
      <c r="X13" s="40"/>
      <c r="Y13" s="40"/>
    </row>
    <row r="14" spans="1:25" ht="14.1" customHeight="1">
      <c r="A14" s="525" t="s">
        <v>436</v>
      </c>
      <c r="B14" s="21"/>
      <c r="C14" s="23" t="s">
        <v>475</v>
      </c>
      <c r="D14" s="33">
        <v>43</v>
      </c>
      <c r="E14" s="33">
        <v>43</v>
      </c>
      <c r="F14" s="33">
        <v>0</v>
      </c>
      <c r="G14" s="33">
        <v>176</v>
      </c>
      <c r="H14" s="502">
        <v>5255</v>
      </c>
      <c r="I14" s="502">
        <v>1064</v>
      </c>
      <c r="J14" s="502">
        <v>196</v>
      </c>
      <c r="K14" s="30">
        <f>ROUND(H14/I14,1)</f>
        <v>4.9000000000000004</v>
      </c>
      <c r="L14" s="30">
        <f>ROUND(H14/G14,1)</f>
        <v>29.9</v>
      </c>
      <c r="N14" s="36"/>
      <c r="O14" s="36"/>
      <c r="P14" s="25"/>
      <c r="Q14" s="37"/>
      <c r="R14" s="37"/>
      <c r="S14" s="37"/>
      <c r="T14" s="37"/>
      <c r="U14" s="38"/>
      <c r="V14" s="38"/>
      <c r="W14" s="38"/>
      <c r="X14" s="40"/>
      <c r="Y14" s="40"/>
    </row>
    <row r="15" spans="1:25" ht="14.1" customHeight="1">
      <c r="A15" s="526"/>
      <c r="B15" s="19"/>
      <c r="C15" s="23">
        <v>2</v>
      </c>
      <c r="D15" s="33">
        <v>51</v>
      </c>
      <c r="E15" s="33">
        <v>51</v>
      </c>
      <c r="F15" s="33">
        <v>0</v>
      </c>
      <c r="G15" s="33">
        <v>200</v>
      </c>
      <c r="H15" s="502">
        <v>6231</v>
      </c>
      <c r="I15" s="502">
        <v>1242</v>
      </c>
      <c r="J15" s="502">
        <v>232</v>
      </c>
      <c r="K15" s="30">
        <f>ROUND(H15/I15,1)</f>
        <v>5</v>
      </c>
      <c r="L15" s="30">
        <f>ROUND(H15/G15,1)</f>
        <v>31.2</v>
      </c>
      <c r="N15" s="36"/>
      <c r="O15" s="36"/>
      <c r="P15" s="25"/>
      <c r="Q15" s="37"/>
      <c r="R15" s="37"/>
      <c r="S15" s="37"/>
      <c r="T15" s="37"/>
      <c r="U15" s="38"/>
      <c r="V15" s="38"/>
      <c r="W15" s="38"/>
      <c r="X15" s="40"/>
      <c r="Y15" s="40"/>
    </row>
    <row r="16" spans="1:25" ht="14.1" customHeight="1">
      <c r="A16" s="526"/>
      <c r="B16" s="19"/>
      <c r="C16" s="23">
        <v>3</v>
      </c>
      <c r="D16" s="33">
        <v>53</v>
      </c>
      <c r="E16" s="33">
        <v>53</v>
      </c>
      <c r="F16" s="33">
        <v>0</v>
      </c>
      <c r="G16" s="33">
        <v>219</v>
      </c>
      <c r="H16" s="502">
        <v>6465</v>
      </c>
      <c r="I16" s="502">
        <v>1302</v>
      </c>
      <c r="J16" s="502">
        <v>236</v>
      </c>
      <c r="K16" s="30">
        <f>ROUND(H16/I16,1)</f>
        <v>5</v>
      </c>
      <c r="L16" s="30">
        <f>ROUND(H16/G16,1)</f>
        <v>29.5</v>
      </c>
      <c r="N16" s="36"/>
      <c r="O16" s="36"/>
      <c r="P16" s="25"/>
      <c r="Q16" s="37"/>
      <c r="R16" s="37"/>
      <c r="S16" s="37"/>
      <c r="T16" s="37"/>
      <c r="U16" s="38"/>
      <c r="V16" s="38"/>
      <c r="W16" s="38"/>
      <c r="X16" s="40"/>
      <c r="Y16" s="40"/>
    </row>
    <row r="17" spans="1:25" ht="14.1" customHeight="1">
      <c r="A17" s="19"/>
      <c r="B17" s="19"/>
      <c r="C17" s="23">
        <v>4</v>
      </c>
      <c r="D17" s="33">
        <v>60</v>
      </c>
      <c r="E17" s="33">
        <v>60</v>
      </c>
      <c r="F17" s="33">
        <v>0</v>
      </c>
      <c r="G17" s="33">
        <v>244</v>
      </c>
      <c r="H17" s="33">
        <v>6962</v>
      </c>
      <c r="I17" s="33">
        <v>1459</v>
      </c>
      <c r="J17" s="33">
        <v>271</v>
      </c>
      <c r="K17" s="30">
        <f>ROUND(H17/I17,1)</f>
        <v>4.8</v>
      </c>
      <c r="L17" s="30">
        <f>ROUND(H17/G17,1)</f>
        <v>28.5</v>
      </c>
      <c r="N17" s="36"/>
      <c r="O17" s="36"/>
      <c r="P17" s="25"/>
      <c r="Q17" s="37"/>
      <c r="R17" s="37"/>
      <c r="S17" s="37"/>
      <c r="T17" s="37"/>
      <c r="U17" s="37"/>
      <c r="V17" s="37"/>
      <c r="W17" s="37"/>
      <c r="X17" s="40"/>
      <c r="Y17" s="40"/>
    </row>
    <row r="18" spans="1:25" ht="5.0999999999999996" customHeight="1">
      <c r="A18" s="20"/>
      <c r="B18" s="20"/>
      <c r="C18" s="490"/>
      <c r="D18" s="491"/>
      <c r="E18" s="491"/>
      <c r="F18" s="491"/>
      <c r="G18" s="491"/>
      <c r="H18" s="491"/>
      <c r="I18" s="491"/>
      <c r="J18" s="491"/>
      <c r="K18" s="31"/>
      <c r="L18" s="31"/>
      <c r="N18" s="36"/>
      <c r="O18" s="36"/>
      <c r="P18" s="25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5.0999999999999996" customHeight="1">
      <c r="A19" s="19"/>
      <c r="B19" s="19"/>
      <c r="C19" s="488"/>
      <c r="D19" s="489"/>
      <c r="E19" s="489"/>
      <c r="F19" s="489"/>
      <c r="G19" s="489"/>
      <c r="H19" s="489"/>
      <c r="I19" s="489"/>
      <c r="J19" s="489"/>
      <c r="K19" s="32"/>
      <c r="L19" s="32"/>
      <c r="N19" s="36"/>
      <c r="O19" s="36"/>
      <c r="P19" s="25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4.1" customHeight="1">
      <c r="A20" s="19"/>
      <c r="B20" s="19"/>
      <c r="C20" s="23">
        <v>30</v>
      </c>
      <c r="D20" s="33">
        <v>192</v>
      </c>
      <c r="E20" s="33">
        <v>189</v>
      </c>
      <c r="F20" s="33">
        <v>3</v>
      </c>
      <c r="G20" s="33">
        <v>1935</v>
      </c>
      <c r="H20" s="33">
        <v>35645</v>
      </c>
      <c r="I20" s="33">
        <v>3061</v>
      </c>
      <c r="J20" s="33">
        <v>674</v>
      </c>
      <c r="K20" s="30">
        <f>ROUND(H20/I20,1)</f>
        <v>11.6</v>
      </c>
      <c r="L20" s="30">
        <f>ROUND(H20/G20,1)</f>
        <v>18.399999999999999</v>
      </c>
      <c r="N20" s="36"/>
      <c r="O20" s="36"/>
      <c r="P20" s="25"/>
      <c r="Q20" s="37"/>
      <c r="R20" s="37"/>
      <c r="S20" s="37"/>
      <c r="T20" s="37"/>
      <c r="U20" s="37"/>
      <c r="V20" s="37"/>
      <c r="W20" s="37"/>
      <c r="X20" s="40"/>
      <c r="Y20" s="40"/>
    </row>
    <row r="21" spans="1:25" ht="14.1" customHeight="1">
      <c r="A21" s="19"/>
      <c r="B21" s="19"/>
      <c r="C21" s="23" t="s">
        <v>475</v>
      </c>
      <c r="D21" s="33">
        <v>191</v>
      </c>
      <c r="E21" s="33">
        <v>188</v>
      </c>
      <c r="F21" s="33">
        <v>3</v>
      </c>
      <c r="G21" s="33">
        <v>1942</v>
      </c>
      <c r="H21" s="33">
        <v>35153</v>
      </c>
      <c r="I21" s="33">
        <v>3042</v>
      </c>
      <c r="J21" s="33">
        <v>653</v>
      </c>
      <c r="K21" s="30">
        <f>ROUND(H21/I21,1)</f>
        <v>11.6</v>
      </c>
      <c r="L21" s="30">
        <f>ROUND(H21/G21,1)</f>
        <v>18.100000000000001</v>
      </c>
      <c r="N21" s="36"/>
      <c r="O21" s="36"/>
      <c r="P21" s="25"/>
      <c r="Q21" s="37"/>
      <c r="R21" s="37"/>
      <c r="S21" s="37"/>
      <c r="T21" s="37"/>
      <c r="U21" s="37"/>
      <c r="V21" s="37"/>
      <c r="W21" s="37"/>
      <c r="X21" s="40"/>
      <c r="Y21" s="40"/>
    </row>
    <row r="22" spans="1:25" ht="14.1" customHeight="1">
      <c r="A22" s="19" t="s">
        <v>20</v>
      </c>
      <c r="B22" s="19"/>
      <c r="C22" s="23">
        <v>2</v>
      </c>
      <c r="D22" s="33">
        <v>190</v>
      </c>
      <c r="E22" s="33">
        <v>187</v>
      </c>
      <c r="F22" s="33">
        <v>3</v>
      </c>
      <c r="G22" s="33">
        <v>1937</v>
      </c>
      <c r="H22" s="33">
        <v>34671</v>
      </c>
      <c r="I22" s="33">
        <v>3052</v>
      </c>
      <c r="J22" s="33">
        <v>610</v>
      </c>
      <c r="K22" s="30">
        <f>ROUND(H22/I22,1)</f>
        <v>11.4</v>
      </c>
      <c r="L22" s="30">
        <f>ROUND(H22/G22,1)</f>
        <v>17.899999999999999</v>
      </c>
      <c r="N22" s="36"/>
      <c r="O22" s="36"/>
      <c r="P22" s="25"/>
      <c r="Q22" s="37"/>
      <c r="R22" s="37"/>
      <c r="S22" s="37"/>
      <c r="T22" s="37"/>
      <c r="U22" s="37"/>
      <c r="V22" s="37"/>
      <c r="W22" s="37"/>
      <c r="X22" s="40"/>
      <c r="Y22" s="40"/>
    </row>
    <row r="23" spans="1:25" ht="14.1" customHeight="1">
      <c r="A23" s="19"/>
      <c r="B23" s="19"/>
      <c r="C23" s="23">
        <v>3</v>
      </c>
      <c r="D23" s="33">
        <v>187</v>
      </c>
      <c r="E23" s="33">
        <v>184</v>
      </c>
      <c r="F23" s="33">
        <v>3</v>
      </c>
      <c r="G23" s="33">
        <v>1928</v>
      </c>
      <c r="H23" s="33">
        <v>34181</v>
      </c>
      <c r="I23" s="33">
        <v>3008</v>
      </c>
      <c r="J23" s="33">
        <v>652</v>
      </c>
      <c r="K23" s="30">
        <f>ROUND(H23/I23,1)</f>
        <v>11.4</v>
      </c>
      <c r="L23" s="30">
        <f>ROUND(H23/G23,1)</f>
        <v>17.7</v>
      </c>
      <c r="N23" s="36"/>
      <c r="O23" s="36"/>
      <c r="P23" s="25"/>
      <c r="Q23" s="37"/>
      <c r="R23" s="37"/>
      <c r="S23" s="37"/>
      <c r="T23" s="37"/>
      <c r="U23" s="37"/>
      <c r="V23" s="37"/>
      <c r="W23" s="37"/>
      <c r="X23" s="40"/>
      <c r="Y23" s="40"/>
    </row>
    <row r="24" spans="1:25" ht="14.1" customHeight="1">
      <c r="A24" s="19"/>
      <c r="B24" s="19"/>
      <c r="C24" s="23">
        <v>4</v>
      </c>
      <c r="D24" s="507">
        <v>187</v>
      </c>
      <c r="E24" s="507">
        <v>184</v>
      </c>
      <c r="F24" s="507">
        <v>3</v>
      </c>
      <c r="G24" s="507">
        <v>1947</v>
      </c>
      <c r="H24" s="507">
        <v>33820</v>
      </c>
      <c r="I24" s="507">
        <v>3012</v>
      </c>
      <c r="J24" s="507">
        <v>647</v>
      </c>
      <c r="K24" s="30">
        <f>ROUND(H24/I24,1)</f>
        <v>11.2</v>
      </c>
      <c r="L24" s="30">
        <f>ROUND(H24/G24,1)</f>
        <v>17.399999999999999</v>
      </c>
      <c r="N24" s="36"/>
      <c r="O24" s="36"/>
      <c r="P24" s="25"/>
      <c r="Q24" s="37"/>
      <c r="R24" s="37"/>
      <c r="S24" s="37"/>
      <c r="T24" s="37"/>
      <c r="U24" s="37"/>
      <c r="V24" s="37"/>
      <c r="W24" s="37"/>
      <c r="X24" s="40"/>
      <c r="Y24" s="40"/>
    </row>
    <row r="25" spans="1:25" ht="5.0999999999999996" customHeight="1">
      <c r="A25" s="20"/>
      <c r="B25" s="20"/>
      <c r="C25" s="490"/>
      <c r="D25" s="491"/>
      <c r="E25" s="491"/>
      <c r="F25" s="491"/>
      <c r="G25" s="491"/>
      <c r="H25" s="491"/>
      <c r="I25" s="491"/>
      <c r="J25" s="491"/>
      <c r="K25" s="31"/>
      <c r="L25" s="31"/>
      <c r="N25" s="36"/>
      <c r="O25" s="36"/>
      <c r="P25" s="25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5.0999999999999996" customHeight="1">
      <c r="A26" s="19"/>
      <c r="B26" s="19"/>
      <c r="C26" s="488"/>
      <c r="D26" s="489"/>
      <c r="E26" s="489"/>
      <c r="F26" s="489"/>
      <c r="G26" s="489"/>
      <c r="H26" s="489"/>
      <c r="I26" s="489"/>
      <c r="J26" s="489"/>
      <c r="K26" s="32"/>
      <c r="L26" s="32"/>
      <c r="N26" s="36"/>
      <c r="O26" s="36"/>
      <c r="P26" s="25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4.1" customHeight="1">
      <c r="A27" s="19"/>
      <c r="B27" s="19"/>
      <c r="C27" s="23">
        <v>30</v>
      </c>
      <c r="D27" s="33">
        <v>89</v>
      </c>
      <c r="E27" s="33">
        <v>86</v>
      </c>
      <c r="F27" s="33">
        <v>3</v>
      </c>
      <c r="G27" s="33">
        <v>825</v>
      </c>
      <c r="H27" s="33">
        <v>18534</v>
      </c>
      <c r="I27" s="33">
        <v>1798</v>
      </c>
      <c r="J27" s="33">
        <v>320</v>
      </c>
      <c r="K27" s="30">
        <f>ROUND(H27/I27,1)</f>
        <v>10.3</v>
      </c>
      <c r="L27" s="30">
        <f>ROUND(H27/G27,1)</f>
        <v>22.5</v>
      </c>
      <c r="N27" s="36"/>
      <c r="O27" s="36"/>
      <c r="P27" s="25"/>
      <c r="Q27" s="37"/>
      <c r="R27" s="37"/>
      <c r="S27" s="37"/>
      <c r="T27" s="37"/>
      <c r="U27" s="37"/>
      <c r="V27" s="37"/>
      <c r="W27" s="37"/>
      <c r="X27" s="40"/>
      <c r="Y27" s="40"/>
    </row>
    <row r="28" spans="1:25" ht="14.1" customHeight="1">
      <c r="A28" s="19"/>
      <c r="B28" s="19"/>
      <c r="C28" s="23" t="s">
        <v>475</v>
      </c>
      <c r="D28" s="33">
        <v>89</v>
      </c>
      <c r="E28" s="33">
        <v>86</v>
      </c>
      <c r="F28" s="33">
        <v>3</v>
      </c>
      <c r="G28" s="33">
        <v>828</v>
      </c>
      <c r="H28" s="33">
        <v>18173</v>
      </c>
      <c r="I28" s="33">
        <v>1779</v>
      </c>
      <c r="J28" s="33">
        <v>315</v>
      </c>
      <c r="K28" s="30">
        <f>ROUND(H28/I28,1)</f>
        <v>10.199999999999999</v>
      </c>
      <c r="L28" s="30">
        <f>ROUND(H28/G28,1)</f>
        <v>21.9</v>
      </c>
      <c r="N28" s="36"/>
      <c r="O28" s="36"/>
      <c r="P28" s="25"/>
      <c r="Q28" s="37"/>
      <c r="R28" s="37"/>
      <c r="S28" s="37"/>
      <c r="T28" s="37"/>
      <c r="U28" s="37"/>
      <c r="V28" s="37"/>
      <c r="W28" s="37"/>
      <c r="X28" s="40"/>
      <c r="Y28" s="40"/>
    </row>
    <row r="29" spans="1:25" ht="14.1" customHeight="1">
      <c r="A29" s="19" t="s">
        <v>27</v>
      </c>
      <c r="B29" s="19"/>
      <c r="C29" s="23">
        <v>2</v>
      </c>
      <c r="D29" s="33">
        <v>88</v>
      </c>
      <c r="E29" s="33">
        <v>85</v>
      </c>
      <c r="F29" s="33">
        <v>3</v>
      </c>
      <c r="G29" s="33">
        <v>823</v>
      </c>
      <c r="H29" s="33">
        <v>17397</v>
      </c>
      <c r="I29" s="33">
        <v>1739</v>
      </c>
      <c r="J29" s="33">
        <v>291</v>
      </c>
      <c r="K29" s="30">
        <f>ROUND(H29/I29,1)</f>
        <v>10</v>
      </c>
      <c r="L29" s="30">
        <f>ROUND(H29/G29,1)</f>
        <v>21.1</v>
      </c>
      <c r="N29" s="36"/>
      <c r="O29" s="36"/>
      <c r="P29" s="25"/>
      <c r="Q29" s="37"/>
      <c r="R29" s="37"/>
      <c r="S29" s="37"/>
      <c r="T29" s="37"/>
      <c r="U29" s="37"/>
      <c r="V29" s="37"/>
      <c r="W29" s="37"/>
      <c r="X29" s="40"/>
      <c r="Y29" s="40"/>
    </row>
    <row r="30" spans="1:25" ht="14.1" customHeight="1">
      <c r="A30" s="19"/>
      <c r="B30" s="19"/>
      <c r="C30" s="23">
        <v>3</v>
      </c>
      <c r="D30" s="33">
        <v>89</v>
      </c>
      <c r="E30" s="33">
        <v>86</v>
      </c>
      <c r="F30" s="33">
        <v>3</v>
      </c>
      <c r="G30" s="33">
        <v>832</v>
      </c>
      <c r="H30" s="33">
        <v>17432</v>
      </c>
      <c r="I30" s="33">
        <v>1742</v>
      </c>
      <c r="J30" s="33">
        <v>274</v>
      </c>
      <c r="K30" s="30">
        <f>ROUND(H30/I30,1)</f>
        <v>10</v>
      </c>
      <c r="L30" s="30">
        <f>ROUND(H30/G30,1)</f>
        <v>21</v>
      </c>
      <c r="N30" s="36"/>
      <c r="O30" s="36"/>
      <c r="P30" s="25"/>
      <c r="Q30" s="37"/>
      <c r="R30" s="37"/>
      <c r="S30" s="37"/>
      <c r="T30" s="37"/>
      <c r="U30" s="37"/>
      <c r="V30" s="37"/>
      <c r="W30" s="37"/>
      <c r="X30" s="40"/>
      <c r="Y30" s="40"/>
    </row>
    <row r="31" spans="1:25" ht="14.1" customHeight="1">
      <c r="A31" s="19"/>
      <c r="B31" s="19"/>
      <c r="C31" s="23">
        <v>4</v>
      </c>
      <c r="D31" s="507">
        <v>89</v>
      </c>
      <c r="E31" s="507">
        <v>86</v>
      </c>
      <c r="F31" s="507">
        <v>3</v>
      </c>
      <c r="G31" s="507">
        <v>820</v>
      </c>
      <c r="H31" s="507">
        <v>17147</v>
      </c>
      <c r="I31" s="507">
        <v>1717</v>
      </c>
      <c r="J31" s="507">
        <v>285</v>
      </c>
      <c r="K31" s="30">
        <f>ROUND(H31/I31,1)</f>
        <v>10</v>
      </c>
      <c r="L31" s="30">
        <f>ROUND(H31/G31,1)</f>
        <v>20.9</v>
      </c>
      <c r="N31" s="36"/>
      <c r="O31" s="36"/>
      <c r="P31" s="25"/>
      <c r="Q31" s="37"/>
      <c r="R31" s="37"/>
      <c r="S31" s="37"/>
      <c r="T31" s="37"/>
      <c r="U31" s="37"/>
      <c r="V31" s="37"/>
      <c r="W31" s="37"/>
      <c r="X31" s="40"/>
      <c r="Y31" s="40"/>
    </row>
    <row r="32" spans="1:25" ht="5.0999999999999996" customHeight="1">
      <c r="A32" s="20"/>
      <c r="B32" s="20"/>
      <c r="C32" s="490"/>
      <c r="D32" s="491"/>
      <c r="E32" s="491"/>
      <c r="F32" s="491"/>
      <c r="G32" s="491"/>
      <c r="H32" s="491"/>
      <c r="I32" s="491"/>
      <c r="J32" s="491"/>
      <c r="K32" s="31"/>
      <c r="L32" s="31"/>
      <c r="N32" s="36"/>
      <c r="O32" s="36"/>
      <c r="P32" s="25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5.0999999999999996" customHeight="1">
      <c r="A33" s="19"/>
      <c r="B33" s="19"/>
      <c r="C33" s="488"/>
      <c r="D33" s="489"/>
      <c r="E33" s="489"/>
      <c r="F33" s="489"/>
      <c r="G33" s="489"/>
      <c r="H33" s="489"/>
      <c r="I33" s="489"/>
      <c r="J33" s="489"/>
      <c r="K33" s="32"/>
      <c r="L33" s="32"/>
      <c r="N33" s="36"/>
      <c r="O33" s="36"/>
      <c r="P33" s="25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4.1" customHeight="1">
      <c r="A34" s="19"/>
      <c r="B34" s="19"/>
      <c r="C34" s="23">
        <v>30</v>
      </c>
      <c r="D34" s="33" t="s">
        <v>162</v>
      </c>
      <c r="E34" s="33" t="s">
        <v>162</v>
      </c>
      <c r="F34" s="33" t="s">
        <v>162</v>
      </c>
      <c r="G34" s="33" t="s">
        <v>162</v>
      </c>
      <c r="H34" s="33" t="s">
        <v>162</v>
      </c>
      <c r="I34" s="33" t="s">
        <v>162</v>
      </c>
      <c r="J34" s="33" t="s">
        <v>162</v>
      </c>
      <c r="K34" s="33" t="s">
        <v>162</v>
      </c>
      <c r="L34" s="33" t="s">
        <v>162</v>
      </c>
      <c r="N34" s="36"/>
      <c r="O34" s="36"/>
      <c r="P34" s="25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4.1" customHeight="1">
      <c r="A35" s="525" t="s">
        <v>437</v>
      </c>
      <c r="B35" s="21"/>
      <c r="C35" s="23" t="s">
        <v>475</v>
      </c>
      <c r="D35" s="33" t="s">
        <v>162</v>
      </c>
      <c r="E35" s="33" t="s">
        <v>162</v>
      </c>
      <c r="F35" s="33" t="s">
        <v>162</v>
      </c>
      <c r="G35" s="33" t="s">
        <v>162</v>
      </c>
      <c r="H35" s="33" t="s">
        <v>162</v>
      </c>
      <c r="I35" s="33" t="s">
        <v>162</v>
      </c>
      <c r="J35" s="33" t="s">
        <v>162</v>
      </c>
      <c r="K35" s="33" t="s">
        <v>162</v>
      </c>
      <c r="L35" s="33" t="s">
        <v>162</v>
      </c>
      <c r="N35" s="36"/>
      <c r="O35" s="36"/>
      <c r="P35" s="25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4.1" customHeight="1">
      <c r="A36" s="526"/>
      <c r="B36" s="19"/>
      <c r="C36" s="23">
        <v>2</v>
      </c>
      <c r="D36" s="33">
        <v>1</v>
      </c>
      <c r="E36" s="33">
        <v>1</v>
      </c>
      <c r="F36" s="33" t="s">
        <v>162</v>
      </c>
      <c r="G36" s="33">
        <v>12</v>
      </c>
      <c r="H36" s="33">
        <v>417</v>
      </c>
      <c r="I36" s="33">
        <v>30</v>
      </c>
      <c r="J36" s="33">
        <v>1</v>
      </c>
      <c r="K36" s="30">
        <f>ROUND(H36/I36,1)</f>
        <v>13.9</v>
      </c>
      <c r="L36" s="30">
        <f>ROUND(H36/G36,1)</f>
        <v>34.799999999999997</v>
      </c>
      <c r="N36" s="36"/>
      <c r="O36" s="36"/>
      <c r="P36" s="25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4.1" customHeight="1">
      <c r="A37" s="526"/>
      <c r="B37" s="19"/>
      <c r="C37" s="23">
        <v>3</v>
      </c>
      <c r="D37" s="33">
        <v>1</v>
      </c>
      <c r="E37" s="33">
        <v>1</v>
      </c>
      <c r="F37" s="33" t="s">
        <v>162</v>
      </c>
      <c r="G37" s="33">
        <v>16</v>
      </c>
      <c r="H37" s="33">
        <v>554</v>
      </c>
      <c r="I37" s="33">
        <v>35</v>
      </c>
      <c r="J37" s="33">
        <v>4</v>
      </c>
      <c r="K37" s="30">
        <f>ROUND(H37/I37,1)</f>
        <v>15.8</v>
      </c>
      <c r="L37" s="30">
        <f>ROUND(H37/G37,1)</f>
        <v>34.6</v>
      </c>
      <c r="N37" s="36"/>
      <c r="O37" s="36"/>
      <c r="P37" s="25"/>
      <c r="Q37" s="37"/>
      <c r="R37" s="37"/>
      <c r="S37" s="37"/>
      <c r="T37" s="37"/>
      <c r="U37" s="37"/>
      <c r="V37" s="37"/>
      <c r="W37" s="37"/>
      <c r="X37" s="40"/>
      <c r="Y37" s="40"/>
    </row>
    <row r="38" spans="1:25" ht="14.1" customHeight="1">
      <c r="A38" s="19"/>
      <c r="B38" s="19"/>
      <c r="C38" s="23">
        <v>4</v>
      </c>
      <c r="D38" s="507">
        <v>1</v>
      </c>
      <c r="E38" s="507">
        <v>1</v>
      </c>
      <c r="F38" s="507" t="s">
        <v>162</v>
      </c>
      <c r="G38" s="507">
        <v>20</v>
      </c>
      <c r="H38" s="507">
        <v>688</v>
      </c>
      <c r="I38" s="507">
        <v>38</v>
      </c>
      <c r="J38" s="507">
        <v>6</v>
      </c>
      <c r="K38" s="30">
        <f>ROUND(H38/I38,1)</f>
        <v>18.100000000000001</v>
      </c>
      <c r="L38" s="30">
        <f>ROUND(H38/G38,1)</f>
        <v>34.4</v>
      </c>
      <c r="N38" s="36"/>
      <c r="O38" s="36"/>
      <c r="P38" s="25"/>
      <c r="Q38" s="37"/>
      <c r="R38" s="37"/>
      <c r="S38" s="37"/>
      <c r="T38" s="37"/>
      <c r="U38" s="37"/>
      <c r="V38" s="37"/>
      <c r="W38" s="37"/>
      <c r="X38" s="40"/>
      <c r="Y38" s="40"/>
    </row>
    <row r="39" spans="1:25" ht="5.0999999999999996" customHeight="1">
      <c r="A39" s="20"/>
      <c r="B39" s="20"/>
      <c r="C39" s="490"/>
      <c r="D39" s="491"/>
      <c r="E39" s="491"/>
      <c r="F39" s="491"/>
      <c r="G39" s="491"/>
      <c r="H39" s="491"/>
      <c r="I39" s="491"/>
      <c r="J39" s="491"/>
      <c r="K39" s="31"/>
      <c r="L39" s="31"/>
      <c r="N39" s="36"/>
      <c r="O39" s="36"/>
      <c r="P39" s="25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5.0999999999999996" customHeight="1">
      <c r="A40" s="19"/>
      <c r="B40" s="19"/>
      <c r="C40" s="488"/>
      <c r="D40" s="489"/>
      <c r="E40" s="489"/>
      <c r="F40" s="489"/>
      <c r="G40" s="489"/>
      <c r="H40" s="489"/>
      <c r="I40" s="489"/>
      <c r="J40" s="489"/>
      <c r="K40" s="32"/>
      <c r="L40" s="32"/>
      <c r="N40" s="36"/>
      <c r="O40" s="36"/>
      <c r="P40" s="25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14.1" customHeight="1">
      <c r="A41" s="19"/>
      <c r="B41" s="19"/>
      <c r="C41" s="23">
        <v>30</v>
      </c>
      <c r="D41" s="33">
        <v>39</v>
      </c>
      <c r="E41" s="33">
        <v>34</v>
      </c>
      <c r="F41" s="33">
        <v>5</v>
      </c>
      <c r="G41" s="33" t="s">
        <v>438</v>
      </c>
      <c r="H41" s="33">
        <v>19075</v>
      </c>
      <c r="I41" s="33">
        <v>1666</v>
      </c>
      <c r="J41" s="33">
        <v>351</v>
      </c>
      <c r="K41" s="30">
        <f>ROUND(H41/I41,1)</f>
        <v>11.4</v>
      </c>
      <c r="L41" s="33" t="s">
        <v>162</v>
      </c>
      <c r="N41" s="36"/>
      <c r="O41" s="36"/>
      <c r="P41" s="25"/>
      <c r="Q41" s="37"/>
      <c r="R41" s="37"/>
      <c r="S41" s="37"/>
      <c r="T41" s="37"/>
      <c r="U41" s="37"/>
      <c r="V41" s="37"/>
      <c r="W41" s="37"/>
      <c r="X41" s="40"/>
      <c r="Y41" s="37"/>
    </row>
    <row r="42" spans="1:25" ht="14.1" customHeight="1">
      <c r="A42" s="22"/>
      <c r="B42" s="22"/>
      <c r="C42" s="23" t="s">
        <v>475</v>
      </c>
      <c r="D42" s="33">
        <v>37</v>
      </c>
      <c r="E42" s="33">
        <v>32</v>
      </c>
      <c r="F42" s="33">
        <v>5</v>
      </c>
      <c r="G42" s="33" t="s">
        <v>438</v>
      </c>
      <c r="H42" s="33">
        <v>18431</v>
      </c>
      <c r="I42" s="33">
        <v>1630</v>
      </c>
      <c r="J42" s="33">
        <v>345</v>
      </c>
      <c r="K42" s="30">
        <f>ROUND(H42/I42,1)</f>
        <v>11.3</v>
      </c>
      <c r="L42" s="33" t="s">
        <v>162</v>
      </c>
      <c r="N42" s="35"/>
      <c r="O42" s="35"/>
      <c r="P42" s="25"/>
      <c r="Q42" s="37"/>
      <c r="R42" s="37"/>
      <c r="S42" s="37"/>
      <c r="T42" s="37"/>
      <c r="U42" s="37"/>
      <c r="V42" s="37"/>
      <c r="W42" s="37"/>
      <c r="X42" s="40"/>
      <c r="Y42" s="37"/>
    </row>
    <row r="43" spans="1:25" ht="14.1" customHeight="1">
      <c r="A43" s="19" t="s">
        <v>252</v>
      </c>
      <c r="B43" s="19"/>
      <c r="C43" s="23">
        <v>2</v>
      </c>
      <c r="D43" s="33">
        <v>37</v>
      </c>
      <c r="E43" s="33">
        <v>32</v>
      </c>
      <c r="F43" s="33">
        <v>5</v>
      </c>
      <c r="G43" s="33" t="s">
        <v>438</v>
      </c>
      <c r="H43" s="33">
        <v>17801</v>
      </c>
      <c r="I43" s="33">
        <v>1610</v>
      </c>
      <c r="J43" s="33">
        <v>277</v>
      </c>
      <c r="K43" s="30">
        <f>ROUND(H43/I43,1)</f>
        <v>11.1</v>
      </c>
      <c r="L43" s="33" t="s">
        <v>162</v>
      </c>
      <c r="N43" s="36"/>
      <c r="O43" s="36"/>
      <c r="P43" s="25"/>
      <c r="Q43" s="37"/>
      <c r="R43" s="37"/>
      <c r="S43" s="37"/>
      <c r="T43" s="37"/>
      <c r="U43" s="37"/>
      <c r="V43" s="37"/>
      <c r="W43" s="37"/>
      <c r="X43" s="40"/>
      <c r="Y43" s="37"/>
    </row>
    <row r="44" spans="1:25" ht="14.1" customHeight="1">
      <c r="A44" s="18"/>
      <c r="B44" s="18"/>
      <c r="C44" s="23">
        <v>3</v>
      </c>
      <c r="D44" s="33">
        <v>37</v>
      </c>
      <c r="E44" s="33">
        <v>32</v>
      </c>
      <c r="F44" s="33">
        <v>5</v>
      </c>
      <c r="G44" s="33" t="s">
        <v>438</v>
      </c>
      <c r="H44" s="33">
        <v>16965</v>
      </c>
      <c r="I44" s="33">
        <v>1576</v>
      </c>
      <c r="J44" s="33">
        <v>263</v>
      </c>
      <c r="K44" s="30">
        <f>ROUND(H44/I44,1)</f>
        <v>10.8</v>
      </c>
      <c r="L44" s="33" t="s">
        <v>162</v>
      </c>
      <c r="N44" s="35"/>
      <c r="O44" s="35"/>
      <c r="P44" s="25"/>
      <c r="Q44" s="37"/>
      <c r="R44" s="37"/>
      <c r="S44" s="37"/>
      <c r="T44" s="37"/>
      <c r="U44" s="37"/>
      <c r="V44" s="37"/>
      <c r="W44" s="37"/>
      <c r="X44" s="40"/>
      <c r="Y44" s="37"/>
    </row>
    <row r="45" spans="1:25" ht="14.1" customHeight="1">
      <c r="A45" s="19"/>
      <c r="B45" s="19"/>
      <c r="C45" s="23">
        <v>4</v>
      </c>
      <c r="D45" s="507">
        <v>37</v>
      </c>
      <c r="E45" s="507">
        <v>32</v>
      </c>
      <c r="F45" s="507">
        <v>5</v>
      </c>
      <c r="G45" s="33" t="s">
        <v>438</v>
      </c>
      <c r="H45" s="507">
        <v>16432</v>
      </c>
      <c r="I45" s="507">
        <v>1545</v>
      </c>
      <c r="J45" s="507">
        <v>263</v>
      </c>
      <c r="K45" s="30">
        <f>ROUND(H45/I45,1)</f>
        <v>10.6</v>
      </c>
      <c r="L45" s="33" t="s">
        <v>162</v>
      </c>
      <c r="N45" s="36"/>
      <c r="O45" s="36"/>
      <c r="P45" s="25"/>
      <c r="Q45" s="37"/>
      <c r="R45" s="37"/>
      <c r="S45" s="37"/>
      <c r="T45" s="37"/>
      <c r="U45" s="37"/>
      <c r="V45" s="37"/>
      <c r="W45" s="37"/>
      <c r="X45" s="40"/>
      <c r="Y45" s="37"/>
    </row>
    <row r="46" spans="1:25" ht="5.0999999999999996" customHeight="1">
      <c r="A46" s="20"/>
      <c r="B46" s="20"/>
      <c r="C46" s="490"/>
      <c r="D46" s="491"/>
      <c r="E46" s="491"/>
      <c r="F46" s="491"/>
      <c r="G46" s="491"/>
      <c r="H46" s="491"/>
      <c r="I46" s="491"/>
      <c r="J46" s="491"/>
      <c r="K46" s="31"/>
      <c r="L46" s="31"/>
      <c r="N46" s="36"/>
      <c r="O46" s="36"/>
      <c r="P46" s="25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5.0999999999999996" customHeight="1">
      <c r="A47" s="19"/>
      <c r="B47" s="19"/>
      <c r="C47" s="488"/>
      <c r="D47" s="489"/>
      <c r="E47" s="489"/>
      <c r="F47" s="489"/>
      <c r="G47" s="489"/>
      <c r="H47" s="489"/>
      <c r="I47" s="489"/>
      <c r="J47" s="489"/>
      <c r="K47" s="32"/>
      <c r="L47" s="32"/>
      <c r="N47" s="36"/>
      <c r="O47" s="36"/>
      <c r="P47" s="25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4.1" customHeight="1">
      <c r="A48" s="19"/>
      <c r="B48" s="19"/>
      <c r="C48" s="23">
        <v>30</v>
      </c>
      <c r="D48" s="33">
        <v>12</v>
      </c>
      <c r="E48" s="33">
        <v>10</v>
      </c>
      <c r="F48" s="33">
        <v>2</v>
      </c>
      <c r="G48" s="33">
        <v>280</v>
      </c>
      <c r="H48" s="33">
        <v>1054</v>
      </c>
      <c r="I48" s="33">
        <v>728</v>
      </c>
      <c r="J48" s="33">
        <v>136</v>
      </c>
      <c r="K48" s="30">
        <f>ROUND(H48/I48,1)</f>
        <v>1.4</v>
      </c>
      <c r="L48" s="30">
        <f>ROUND(H48/G48,1)</f>
        <v>3.8</v>
      </c>
      <c r="N48" s="36"/>
      <c r="O48" s="36"/>
      <c r="P48" s="25"/>
      <c r="Q48" s="37"/>
      <c r="R48" s="37"/>
      <c r="S48" s="37"/>
      <c r="T48" s="37"/>
      <c r="U48" s="37"/>
      <c r="V48" s="37"/>
      <c r="W48" s="37"/>
      <c r="X48" s="40"/>
      <c r="Y48" s="40"/>
    </row>
    <row r="49" spans="1:25" ht="14.1" customHeight="1">
      <c r="A49" s="19"/>
      <c r="B49" s="19"/>
      <c r="C49" s="23" t="s">
        <v>475</v>
      </c>
      <c r="D49" s="33">
        <v>12</v>
      </c>
      <c r="E49" s="33">
        <v>10</v>
      </c>
      <c r="F49" s="33">
        <v>2</v>
      </c>
      <c r="G49" s="33">
        <v>275</v>
      </c>
      <c r="H49" s="33">
        <v>1047</v>
      </c>
      <c r="I49" s="33">
        <v>741</v>
      </c>
      <c r="J49" s="33">
        <v>138</v>
      </c>
      <c r="K49" s="30">
        <f>ROUND(H49/I49,1)</f>
        <v>1.4</v>
      </c>
      <c r="L49" s="30">
        <f>ROUND(H49/G49,1)</f>
        <v>3.8</v>
      </c>
      <c r="N49" s="36"/>
      <c r="O49" s="36"/>
      <c r="P49" s="25"/>
      <c r="Q49" s="37"/>
      <c r="R49" s="37"/>
      <c r="S49" s="37"/>
      <c r="T49" s="37"/>
      <c r="U49" s="37"/>
      <c r="V49" s="37"/>
      <c r="W49" s="37"/>
      <c r="X49" s="40"/>
      <c r="Y49" s="40"/>
    </row>
    <row r="50" spans="1:25" ht="14.1" customHeight="1">
      <c r="A50" s="19" t="s">
        <v>365</v>
      </c>
      <c r="B50" s="19"/>
      <c r="C50" s="23">
        <v>2</v>
      </c>
      <c r="D50" s="33">
        <v>12</v>
      </c>
      <c r="E50" s="33">
        <v>10</v>
      </c>
      <c r="F50" s="33">
        <v>2</v>
      </c>
      <c r="G50" s="33">
        <v>254</v>
      </c>
      <c r="H50" s="33">
        <v>994</v>
      </c>
      <c r="I50" s="33">
        <v>721</v>
      </c>
      <c r="J50" s="33">
        <v>121</v>
      </c>
      <c r="K50" s="30">
        <f>ROUND(H50/I50,1)</f>
        <v>1.4</v>
      </c>
      <c r="L50" s="30">
        <f>ROUND(H50/G50,1)</f>
        <v>3.9</v>
      </c>
      <c r="N50" s="36"/>
      <c r="O50" s="36"/>
      <c r="P50" s="25"/>
      <c r="Q50" s="37"/>
      <c r="R50" s="37"/>
      <c r="S50" s="37"/>
      <c r="T50" s="37"/>
      <c r="U50" s="37"/>
      <c r="V50" s="37"/>
      <c r="W50" s="37"/>
      <c r="X50" s="40"/>
      <c r="Y50" s="40"/>
    </row>
    <row r="51" spans="1:25" ht="14.1" customHeight="1">
      <c r="A51" s="19"/>
      <c r="B51" s="19"/>
      <c r="C51" s="23">
        <v>3</v>
      </c>
      <c r="D51" s="33">
        <v>12</v>
      </c>
      <c r="E51" s="33">
        <v>10</v>
      </c>
      <c r="F51" s="33">
        <v>2</v>
      </c>
      <c r="G51" s="33">
        <v>264</v>
      </c>
      <c r="H51" s="33">
        <v>993</v>
      </c>
      <c r="I51" s="33">
        <v>726</v>
      </c>
      <c r="J51" s="33">
        <v>123</v>
      </c>
      <c r="K51" s="30">
        <f>ROUND(H51/I51,1)</f>
        <v>1.4</v>
      </c>
      <c r="L51" s="30">
        <f>ROUND(H51/G51,1)</f>
        <v>3.8</v>
      </c>
      <c r="N51" s="36"/>
      <c r="O51" s="36"/>
      <c r="P51" s="25"/>
      <c r="Q51" s="37"/>
      <c r="R51" s="37"/>
      <c r="S51" s="37"/>
      <c r="T51" s="37"/>
      <c r="U51" s="37"/>
      <c r="V51" s="37"/>
      <c r="W51" s="37"/>
      <c r="X51" s="40"/>
      <c r="Y51" s="40"/>
    </row>
    <row r="52" spans="1:25" ht="14.1" customHeight="1">
      <c r="A52" s="19"/>
      <c r="B52" s="19"/>
      <c r="C52" s="23">
        <v>4</v>
      </c>
      <c r="D52" s="507">
        <v>12</v>
      </c>
      <c r="E52" s="507">
        <v>10</v>
      </c>
      <c r="F52" s="507">
        <v>2</v>
      </c>
      <c r="G52" s="507">
        <v>261</v>
      </c>
      <c r="H52" s="507">
        <v>1001</v>
      </c>
      <c r="I52" s="507">
        <v>725</v>
      </c>
      <c r="J52" s="507">
        <v>119</v>
      </c>
      <c r="K52" s="30">
        <f>ROUND(H52/I52,1)</f>
        <v>1.4</v>
      </c>
      <c r="L52" s="30">
        <f>ROUND(H52/G52,1)</f>
        <v>3.8</v>
      </c>
      <c r="N52" s="36"/>
      <c r="O52" s="36"/>
      <c r="P52" s="25"/>
      <c r="Q52" s="37"/>
      <c r="R52" s="37"/>
      <c r="S52" s="37"/>
      <c r="T52" s="37"/>
      <c r="U52" s="37"/>
      <c r="V52" s="37"/>
      <c r="W52" s="37"/>
      <c r="X52" s="40"/>
      <c r="Y52" s="40"/>
    </row>
    <row r="53" spans="1:25" ht="5.0999999999999996" customHeight="1">
      <c r="A53" s="20"/>
      <c r="B53" s="20"/>
      <c r="C53" s="490"/>
      <c r="D53" s="491"/>
      <c r="E53" s="491"/>
      <c r="F53" s="491"/>
      <c r="G53" s="491"/>
      <c r="H53" s="491"/>
      <c r="I53" s="491"/>
      <c r="J53" s="491"/>
      <c r="K53" s="31"/>
      <c r="L53" s="31"/>
      <c r="N53" s="36"/>
      <c r="O53" s="36"/>
      <c r="P53" s="25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5.0999999999999996" customHeight="1">
      <c r="A54" s="19"/>
      <c r="B54" s="19"/>
      <c r="C54" s="488"/>
      <c r="D54" s="489"/>
      <c r="E54" s="489"/>
      <c r="F54" s="489"/>
      <c r="G54" s="489"/>
      <c r="H54" s="489"/>
      <c r="I54" s="489"/>
      <c r="J54" s="489"/>
      <c r="K54" s="32"/>
      <c r="L54" s="32"/>
      <c r="N54" s="36"/>
      <c r="O54" s="36"/>
      <c r="P54" s="25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4.1" customHeight="1">
      <c r="A55" s="19"/>
      <c r="B55" s="19"/>
      <c r="C55" s="23">
        <v>30</v>
      </c>
      <c r="D55" s="33">
        <v>17</v>
      </c>
      <c r="E55" s="33">
        <v>17</v>
      </c>
      <c r="F55" s="33">
        <v>0</v>
      </c>
      <c r="G55" s="33" t="s">
        <v>438</v>
      </c>
      <c r="H55" s="33">
        <v>2176</v>
      </c>
      <c r="I55" s="33">
        <v>179</v>
      </c>
      <c r="J55" s="33">
        <v>56</v>
      </c>
      <c r="K55" s="30">
        <f>ROUND(H55/I55,1)</f>
        <v>12.2</v>
      </c>
      <c r="L55" s="33" t="s">
        <v>162</v>
      </c>
      <c r="N55" s="36"/>
      <c r="O55" s="36"/>
      <c r="P55" s="25"/>
      <c r="Q55" s="37"/>
      <c r="R55" s="37"/>
      <c r="S55" s="37"/>
      <c r="T55" s="37"/>
      <c r="U55" s="37"/>
      <c r="V55" s="37"/>
      <c r="W55" s="37"/>
      <c r="X55" s="40"/>
      <c r="Y55" s="37"/>
    </row>
    <row r="56" spans="1:25" ht="14.1" customHeight="1">
      <c r="A56" s="19"/>
      <c r="B56" s="19"/>
      <c r="C56" s="23" t="s">
        <v>475</v>
      </c>
      <c r="D56" s="33">
        <v>17</v>
      </c>
      <c r="E56" s="33">
        <v>17</v>
      </c>
      <c r="F56" s="33">
        <v>0</v>
      </c>
      <c r="G56" s="33" t="s">
        <v>438</v>
      </c>
      <c r="H56" s="33">
        <v>2136</v>
      </c>
      <c r="I56" s="33">
        <v>179</v>
      </c>
      <c r="J56" s="33">
        <v>67</v>
      </c>
      <c r="K56" s="30">
        <f>ROUND(H56/I56,1)</f>
        <v>11.9</v>
      </c>
      <c r="L56" s="33" t="s">
        <v>162</v>
      </c>
      <c r="N56" s="36"/>
      <c r="O56" s="36"/>
      <c r="P56" s="25"/>
      <c r="Q56" s="37"/>
      <c r="R56" s="37"/>
      <c r="S56" s="37"/>
      <c r="T56" s="37"/>
      <c r="U56" s="37"/>
      <c r="V56" s="37"/>
      <c r="W56" s="37"/>
      <c r="X56" s="40"/>
      <c r="Y56" s="37"/>
    </row>
    <row r="57" spans="1:25" ht="14.1" customHeight="1">
      <c r="A57" s="19" t="s">
        <v>33</v>
      </c>
      <c r="B57" s="19"/>
      <c r="C57" s="23">
        <v>2</v>
      </c>
      <c r="D57" s="33">
        <v>15</v>
      </c>
      <c r="E57" s="33">
        <v>15</v>
      </c>
      <c r="F57" s="33">
        <v>0</v>
      </c>
      <c r="G57" s="33" t="s">
        <v>438</v>
      </c>
      <c r="H57" s="33">
        <v>1992</v>
      </c>
      <c r="I57" s="33">
        <v>182</v>
      </c>
      <c r="J57" s="33">
        <v>58</v>
      </c>
      <c r="K57" s="30">
        <f>ROUND(H57/I57,1)</f>
        <v>10.9</v>
      </c>
      <c r="L57" s="33" t="s">
        <v>162</v>
      </c>
      <c r="N57" s="36"/>
      <c r="O57" s="36"/>
      <c r="P57" s="25"/>
      <c r="Q57" s="37"/>
      <c r="R57" s="37"/>
      <c r="S57" s="37"/>
      <c r="T57" s="37"/>
      <c r="U57" s="37"/>
      <c r="V57" s="37"/>
      <c r="W57" s="37"/>
      <c r="X57" s="40"/>
      <c r="Y57" s="37"/>
    </row>
    <row r="58" spans="1:25" ht="14.1" customHeight="1">
      <c r="A58" s="19"/>
      <c r="B58" s="19"/>
      <c r="C58" s="23">
        <v>3</v>
      </c>
      <c r="D58" s="33">
        <v>14</v>
      </c>
      <c r="E58" s="33">
        <v>14</v>
      </c>
      <c r="F58" s="33">
        <v>0</v>
      </c>
      <c r="G58" s="33" t="s">
        <v>438</v>
      </c>
      <c r="H58" s="33">
        <v>1987</v>
      </c>
      <c r="I58" s="33">
        <v>174</v>
      </c>
      <c r="J58" s="33">
        <v>63</v>
      </c>
      <c r="K58" s="30">
        <f>ROUND(H58/I58,1)</f>
        <v>11.4</v>
      </c>
      <c r="L58" s="33" t="s">
        <v>162</v>
      </c>
      <c r="N58" s="36"/>
      <c r="O58" s="36"/>
      <c r="P58" s="25"/>
      <c r="Q58" s="37"/>
      <c r="R58" s="37"/>
      <c r="S58" s="37"/>
      <c r="T58" s="37"/>
      <c r="U58" s="37"/>
      <c r="V58" s="37"/>
      <c r="W58" s="37"/>
      <c r="X58" s="40"/>
      <c r="Y58" s="37"/>
    </row>
    <row r="59" spans="1:25" ht="14.1" customHeight="1">
      <c r="A59" s="19"/>
      <c r="B59" s="19"/>
      <c r="C59" s="23">
        <v>4</v>
      </c>
      <c r="D59" s="507">
        <v>14</v>
      </c>
      <c r="E59" s="507">
        <v>14</v>
      </c>
      <c r="F59" s="507">
        <v>0</v>
      </c>
      <c r="G59" s="507" t="s">
        <v>438</v>
      </c>
      <c r="H59" s="507">
        <v>2063</v>
      </c>
      <c r="I59" s="507">
        <v>184</v>
      </c>
      <c r="J59" s="507">
        <v>65</v>
      </c>
      <c r="K59" s="30">
        <f>ROUND(H59/I59,1)</f>
        <v>11.2</v>
      </c>
      <c r="L59" s="33" t="s">
        <v>162</v>
      </c>
      <c r="N59" s="36"/>
      <c r="O59" s="36"/>
      <c r="P59" s="25"/>
      <c r="Q59" s="37"/>
      <c r="R59" s="37"/>
      <c r="S59" s="37"/>
      <c r="T59" s="37"/>
      <c r="U59" s="37"/>
      <c r="V59" s="37"/>
      <c r="W59" s="37"/>
      <c r="X59" s="40"/>
      <c r="Y59" s="37"/>
    </row>
    <row r="60" spans="1:25" ht="5.0999999999999996" customHeight="1">
      <c r="A60" s="20"/>
      <c r="B60" s="20"/>
      <c r="C60" s="490"/>
      <c r="D60" s="491"/>
      <c r="E60" s="491"/>
      <c r="F60" s="491"/>
      <c r="G60" s="491"/>
      <c r="H60" s="491"/>
      <c r="I60" s="491"/>
      <c r="J60" s="491"/>
      <c r="K60" s="31"/>
      <c r="L60" s="31"/>
      <c r="N60" s="36"/>
      <c r="O60" s="36"/>
      <c r="P60" s="25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5.0999999999999996" customHeight="1">
      <c r="A61" s="19"/>
      <c r="B61" s="19"/>
      <c r="C61" s="488"/>
      <c r="D61" s="489"/>
      <c r="E61" s="489"/>
      <c r="F61" s="489"/>
      <c r="G61" s="489"/>
      <c r="H61" s="489"/>
      <c r="I61" s="489"/>
      <c r="J61" s="489"/>
      <c r="K61" s="32"/>
      <c r="L61" s="32"/>
      <c r="N61" s="36"/>
      <c r="O61" s="36"/>
      <c r="P61" s="25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4.1" customHeight="1">
      <c r="A62" s="19"/>
      <c r="B62" s="19"/>
      <c r="C62" s="23">
        <v>30</v>
      </c>
      <c r="D62" s="33">
        <v>4</v>
      </c>
      <c r="E62" s="33">
        <v>4</v>
      </c>
      <c r="F62" s="33">
        <v>0</v>
      </c>
      <c r="G62" s="33" t="s">
        <v>438</v>
      </c>
      <c r="H62" s="33">
        <v>109</v>
      </c>
      <c r="I62" s="33">
        <v>12</v>
      </c>
      <c r="J62" s="33">
        <v>6</v>
      </c>
      <c r="K62" s="30">
        <f>ROUND(H62/I62,1)</f>
        <v>9.1</v>
      </c>
      <c r="L62" s="33" t="s">
        <v>162</v>
      </c>
      <c r="N62" s="36"/>
      <c r="O62" s="36"/>
      <c r="P62" s="25"/>
      <c r="Q62" s="37"/>
      <c r="R62" s="37"/>
      <c r="S62" s="37"/>
      <c r="T62" s="37"/>
      <c r="U62" s="37"/>
      <c r="V62" s="37"/>
      <c r="W62" s="37"/>
      <c r="X62" s="40"/>
      <c r="Y62" s="37"/>
    </row>
    <row r="63" spans="1:25" ht="14.1" customHeight="1">
      <c r="A63" s="19"/>
      <c r="B63" s="19"/>
      <c r="C63" s="23" t="s">
        <v>475</v>
      </c>
      <c r="D63" s="33">
        <v>4</v>
      </c>
      <c r="E63" s="33">
        <v>4</v>
      </c>
      <c r="F63" s="33">
        <v>0</v>
      </c>
      <c r="G63" s="33" t="s">
        <v>438</v>
      </c>
      <c r="H63" s="33">
        <v>109</v>
      </c>
      <c r="I63" s="33">
        <v>12</v>
      </c>
      <c r="J63" s="33">
        <v>6</v>
      </c>
      <c r="K63" s="30">
        <f>ROUND(H63/I63,1)</f>
        <v>9.1</v>
      </c>
      <c r="L63" s="33" t="s">
        <v>162</v>
      </c>
      <c r="N63" s="36"/>
      <c r="O63" s="36"/>
      <c r="P63" s="25"/>
      <c r="Q63" s="37"/>
      <c r="R63" s="37"/>
      <c r="S63" s="37"/>
      <c r="T63" s="37"/>
      <c r="U63" s="37"/>
      <c r="V63" s="37"/>
      <c r="W63" s="37"/>
      <c r="X63" s="40"/>
      <c r="Y63" s="37"/>
    </row>
    <row r="64" spans="1:25" ht="14.1" customHeight="1">
      <c r="A64" s="19" t="s">
        <v>36</v>
      </c>
      <c r="B64" s="19"/>
      <c r="C64" s="23">
        <v>2</v>
      </c>
      <c r="D64" s="33">
        <v>4</v>
      </c>
      <c r="E64" s="33">
        <v>4</v>
      </c>
      <c r="F64" s="33">
        <v>0</v>
      </c>
      <c r="G64" s="33" t="s">
        <v>438</v>
      </c>
      <c r="H64" s="33">
        <v>95</v>
      </c>
      <c r="I64" s="33">
        <v>12</v>
      </c>
      <c r="J64" s="33">
        <v>6</v>
      </c>
      <c r="K64" s="30">
        <f>ROUND(H64/I64,1)</f>
        <v>7.9</v>
      </c>
      <c r="L64" s="33" t="s">
        <v>162</v>
      </c>
      <c r="N64" s="36"/>
      <c r="O64" s="36"/>
      <c r="P64" s="25"/>
      <c r="Q64" s="37"/>
      <c r="R64" s="37"/>
      <c r="S64" s="37"/>
      <c r="T64" s="37"/>
      <c r="U64" s="37"/>
      <c r="V64" s="37"/>
      <c r="W64" s="37"/>
      <c r="X64" s="40"/>
      <c r="Y64" s="37"/>
    </row>
    <row r="65" spans="1:25" ht="14.1" customHeight="1">
      <c r="A65" s="18"/>
      <c r="B65" s="18"/>
      <c r="C65" s="23">
        <v>3</v>
      </c>
      <c r="D65" s="33">
        <v>4</v>
      </c>
      <c r="E65" s="33">
        <v>4</v>
      </c>
      <c r="F65" s="33">
        <v>0</v>
      </c>
      <c r="G65" s="33" t="s">
        <v>438</v>
      </c>
      <c r="H65" s="33">
        <v>89</v>
      </c>
      <c r="I65" s="33">
        <v>12</v>
      </c>
      <c r="J65" s="33">
        <v>6</v>
      </c>
      <c r="K65" s="30">
        <f>ROUND(H65/I65,1)</f>
        <v>7.4</v>
      </c>
      <c r="L65" s="33" t="s">
        <v>162</v>
      </c>
      <c r="N65" s="35"/>
      <c r="O65" s="35"/>
      <c r="P65" s="25"/>
      <c r="Q65" s="37"/>
      <c r="R65" s="37"/>
      <c r="S65" s="37"/>
      <c r="T65" s="37"/>
      <c r="U65" s="37"/>
      <c r="V65" s="37"/>
      <c r="W65" s="37"/>
      <c r="X65" s="40"/>
      <c r="Y65" s="37"/>
    </row>
    <row r="66" spans="1:25" ht="14.1" customHeight="1">
      <c r="A66" s="23"/>
      <c r="B66" s="23"/>
      <c r="C66" s="23">
        <v>4</v>
      </c>
      <c r="D66" s="507">
        <v>4</v>
      </c>
      <c r="E66" s="507">
        <v>4</v>
      </c>
      <c r="F66" s="507">
        <v>0</v>
      </c>
      <c r="G66" s="33" t="s">
        <v>438</v>
      </c>
      <c r="H66" s="507">
        <v>81</v>
      </c>
      <c r="I66" s="507">
        <v>14</v>
      </c>
      <c r="J66" s="33">
        <v>7</v>
      </c>
      <c r="K66" s="30">
        <f>ROUND(H66/I66,1)</f>
        <v>5.8</v>
      </c>
      <c r="L66" s="33" t="s">
        <v>162</v>
      </c>
      <c r="N66" s="25"/>
      <c r="O66" s="25"/>
      <c r="P66" s="25"/>
      <c r="Q66" s="37"/>
      <c r="R66" s="37"/>
      <c r="S66" s="37"/>
      <c r="T66" s="37"/>
      <c r="U66" s="37"/>
      <c r="V66" s="37"/>
      <c r="W66" s="37"/>
      <c r="X66" s="40"/>
      <c r="Y66" s="37"/>
    </row>
    <row r="67" spans="1:25" ht="5.0999999999999996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9" customHeight="1">
      <c r="A68" s="25"/>
      <c r="B68" s="25"/>
      <c r="C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5" customHeight="1">
      <c r="A69" s="18" t="s">
        <v>440</v>
      </c>
      <c r="B69" s="18"/>
      <c r="C69" s="25"/>
      <c r="N69" s="35"/>
      <c r="O69" s="3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5" customHeight="1">
      <c r="A70" s="18" t="s">
        <v>292</v>
      </c>
      <c r="B70" s="18"/>
      <c r="C70" s="25"/>
      <c r="N70" s="35"/>
      <c r="O70" s="3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5" customHeight="1">
      <c r="A71" s="18" t="s">
        <v>433</v>
      </c>
      <c r="B71" s="18"/>
      <c r="C71" s="25"/>
      <c r="N71" s="35"/>
      <c r="O71" s="3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3.5" customHeight="1">
      <c r="C72" s="25"/>
      <c r="P72" s="25"/>
    </row>
  </sheetData>
  <mergeCells count="12">
    <mergeCell ref="A14:A16"/>
    <mergeCell ref="A35:A37"/>
    <mergeCell ref="A1:L1"/>
    <mergeCell ref="D3:F3"/>
    <mergeCell ref="A3:A4"/>
    <mergeCell ref="C3:C4"/>
    <mergeCell ref="G3:G4"/>
    <mergeCell ref="H3:H4"/>
    <mergeCell ref="I3:I4"/>
    <mergeCell ref="J3:J4"/>
    <mergeCell ref="K3:K4"/>
    <mergeCell ref="L3:L4"/>
  </mergeCells>
  <phoneticPr fontId="2"/>
  <printOptions horizontalCentered="1"/>
  <pageMargins left="0.78740157480314965" right="0.78740157480314965" top="0.51181102362204722" bottom="0.39370078740157483" header="0.39370078740157483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6"/>
  <sheetViews>
    <sheetView showGridLines="0" view="pageBreakPreview" zoomScaleNormal="115" zoomScaleSheetLayoutView="100" workbookViewId="0"/>
  </sheetViews>
  <sheetFormatPr defaultColWidth="8" defaultRowHeight="13.5" customHeight="1"/>
  <cols>
    <col min="1" max="1" width="10.125" style="42" customWidth="1"/>
    <col min="2" max="9" width="7.625" style="42" customWidth="1"/>
    <col min="10" max="12" width="6.625" style="42" customWidth="1"/>
    <col min="13" max="13" width="8.875" style="42" customWidth="1"/>
    <col min="14" max="18" width="6.5" style="42" customWidth="1"/>
    <col min="19" max="19" width="9.625" style="42" customWidth="1"/>
    <col min="20" max="21" width="6.625" style="42" customWidth="1"/>
    <col min="22" max="16384" width="8" style="42"/>
  </cols>
  <sheetData>
    <row r="1" spans="1:21" ht="18" customHeight="1">
      <c r="A1" s="44" t="s">
        <v>378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3" spans="1:21" s="328" customFormat="1" ht="16.5" customHeight="1">
      <c r="A3" s="672" t="s">
        <v>44</v>
      </c>
      <c r="B3" s="356"/>
      <c r="C3" s="360" t="s">
        <v>421</v>
      </c>
      <c r="D3" s="360" t="s">
        <v>153</v>
      </c>
      <c r="E3" s="360" t="s">
        <v>431</v>
      </c>
      <c r="F3" s="360" t="s">
        <v>76</v>
      </c>
      <c r="G3" s="680" t="s">
        <v>336</v>
      </c>
      <c r="H3" s="681"/>
      <c r="I3" s="681"/>
      <c r="J3" s="682"/>
      <c r="K3" s="360" t="s">
        <v>463</v>
      </c>
      <c r="L3" s="360" t="s">
        <v>192</v>
      </c>
      <c r="M3" s="179" t="s">
        <v>460</v>
      </c>
      <c r="N3" s="588" t="s">
        <v>406</v>
      </c>
      <c r="O3" s="589"/>
      <c r="P3" s="589"/>
      <c r="Q3" s="589"/>
      <c r="R3" s="589"/>
      <c r="S3" s="602"/>
      <c r="T3" s="367"/>
      <c r="U3" s="367"/>
    </row>
    <row r="4" spans="1:21" s="328" customFormat="1" ht="16.5" customHeight="1">
      <c r="A4" s="689"/>
      <c r="B4" s="357" t="s">
        <v>339</v>
      </c>
      <c r="C4" s="679" t="s">
        <v>380</v>
      </c>
      <c r="D4" s="679" t="s">
        <v>33</v>
      </c>
      <c r="E4" s="679" t="s">
        <v>33</v>
      </c>
      <c r="F4" s="679" t="s">
        <v>381</v>
      </c>
      <c r="G4" s="683" t="s">
        <v>83</v>
      </c>
      <c r="H4" s="684"/>
      <c r="I4" s="684"/>
      <c r="J4" s="685"/>
      <c r="K4" s="361"/>
      <c r="L4" s="361"/>
      <c r="M4" s="177"/>
      <c r="N4" s="590" t="s">
        <v>80</v>
      </c>
      <c r="O4" s="593"/>
      <c r="P4" s="593"/>
      <c r="Q4" s="593"/>
      <c r="R4" s="577"/>
      <c r="S4" s="366" t="s">
        <v>266</v>
      </c>
      <c r="T4" s="361" t="s">
        <v>380</v>
      </c>
      <c r="U4" s="361"/>
    </row>
    <row r="5" spans="1:21" s="328" customFormat="1" ht="12">
      <c r="A5" s="689"/>
      <c r="B5" s="358"/>
      <c r="C5" s="679"/>
      <c r="D5" s="679"/>
      <c r="E5" s="679"/>
      <c r="F5" s="679"/>
      <c r="G5" s="686"/>
      <c r="H5" s="687"/>
      <c r="I5" s="687"/>
      <c r="J5" s="688"/>
      <c r="K5" s="361"/>
      <c r="L5" s="361"/>
      <c r="M5" s="180" t="s">
        <v>388</v>
      </c>
      <c r="N5" s="363"/>
      <c r="O5" s="363"/>
      <c r="P5" s="363"/>
      <c r="Q5" s="363"/>
      <c r="R5" s="363"/>
      <c r="S5" s="358" t="s">
        <v>71</v>
      </c>
      <c r="T5" s="361" t="s">
        <v>383</v>
      </c>
      <c r="U5" s="361" t="s">
        <v>224</v>
      </c>
    </row>
    <row r="6" spans="1:21" s="328" customFormat="1" ht="13.5" customHeight="1">
      <c r="A6" s="689"/>
      <c r="B6" s="679" t="s">
        <v>461</v>
      </c>
      <c r="C6" s="679" t="s">
        <v>383</v>
      </c>
      <c r="D6" s="679" t="s">
        <v>220</v>
      </c>
      <c r="E6" s="679" t="s">
        <v>222</v>
      </c>
      <c r="F6" s="679" t="s">
        <v>265</v>
      </c>
      <c r="G6" s="690" t="s">
        <v>411</v>
      </c>
      <c r="H6" s="691" t="s">
        <v>7</v>
      </c>
      <c r="I6" s="692"/>
      <c r="J6" s="690" t="s">
        <v>377</v>
      </c>
      <c r="K6" s="361" t="s">
        <v>43</v>
      </c>
      <c r="L6" s="361" t="s">
        <v>288</v>
      </c>
      <c r="M6" s="180" t="s">
        <v>223</v>
      </c>
      <c r="N6" s="364"/>
      <c r="O6" s="364"/>
      <c r="P6" s="364"/>
      <c r="Q6" s="364"/>
      <c r="R6" s="364"/>
      <c r="S6" s="358" t="s">
        <v>395</v>
      </c>
      <c r="T6" s="361" t="s">
        <v>22</v>
      </c>
      <c r="U6" s="361"/>
    </row>
    <row r="7" spans="1:21" s="328" customFormat="1" ht="12">
      <c r="A7" s="689"/>
      <c r="B7" s="679"/>
      <c r="C7" s="679"/>
      <c r="D7" s="679"/>
      <c r="E7" s="679"/>
      <c r="F7" s="679"/>
      <c r="G7" s="679"/>
      <c r="H7" s="686"/>
      <c r="I7" s="688"/>
      <c r="J7" s="679"/>
      <c r="K7" s="361"/>
      <c r="L7" s="361"/>
      <c r="M7" s="180" t="s">
        <v>217</v>
      </c>
      <c r="N7" s="177" t="s">
        <v>339</v>
      </c>
      <c r="O7" s="177" t="s">
        <v>421</v>
      </c>
      <c r="P7" s="177" t="s">
        <v>153</v>
      </c>
      <c r="Q7" s="177" t="s">
        <v>431</v>
      </c>
      <c r="R7" s="177" t="s">
        <v>76</v>
      </c>
      <c r="S7" s="358" t="s">
        <v>405</v>
      </c>
      <c r="T7" s="361"/>
      <c r="U7" s="361"/>
    </row>
    <row r="8" spans="1:21" s="328" customFormat="1" ht="13.5" customHeight="1">
      <c r="A8" s="689"/>
      <c r="B8" s="358"/>
      <c r="C8" s="679" t="s">
        <v>217</v>
      </c>
      <c r="D8" s="679" t="s">
        <v>217</v>
      </c>
      <c r="E8" s="679" t="s">
        <v>226</v>
      </c>
      <c r="F8" s="679" t="s">
        <v>226</v>
      </c>
      <c r="G8" s="679" t="s">
        <v>139</v>
      </c>
      <c r="H8" s="694" t="s">
        <v>424</v>
      </c>
      <c r="I8" s="696" t="s">
        <v>202</v>
      </c>
      <c r="J8" s="679" t="s">
        <v>335</v>
      </c>
      <c r="K8" s="361" t="s">
        <v>144</v>
      </c>
      <c r="L8" s="361" t="s">
        <v>384</v>
      </c>
      <c r="M8" s="180"/>
      <c r="N8" s="177" t="s">
        <v>425</v>
      </c>
      <c r="O8" s="177" t="s">
        <v>258</v>
      </c>
      <c r="P8" s="177" t="s">
        <v>258</v>
      </c>
      <c r="Q8" s="177" t="s">
        <v>258</v>
      </c>
      <c r="R8" s="177" t="s">
        <v>258</v>
      </c>
      <c r="S8" s="358" t="s">
        <v>279</v>
      </c>
      <c r="T8" s="361" t="s">
        <v>229</v>
      </c>
      <c r="U8" s="361" t="s">
        <v>229</v>
      </c>
    </row>
    <row r="9" spans="1:21" s="328" customFormat="1" ht="13.5" customHeight="1">
      <c r="A9" s="675"/>
      <c r="B9" s="359"/>
      <c r="C9" s="693"/>
      <c r="D9" s="693"/>
      <c r="E9" s="693"/>
      <c r="F9" s="693"/>
      <c r="G9" s="693"/>
      <c r="H9" s="695"/>
      <c r="I9" s="697"/>
      <c r="J9" s="693"/>
      <c r="K9" s="362"/>
      <c r="L9" s="362"/>
      <c r="M9" s="180"/>
      <c r="N9" s="365"/>
      <c r="O9" s="365"/>
      <c r="P9" s="365"/>
      <c r="Q9" s="365"/>
      <c r="R9" s="365"/>
      <c r="S9" s="362" t="s">
        <v>62</v>
      </c>
      <c r="T9" s="362"/>
      <c r="U9" s="362"/>
    </row>
    <row r="10" spans="1:21" s="43" customFormat="1" ht="9" customHeight="1">
      <c r="A10" s="47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</row>
    <row r="11" spans="1:21" s="43" customFormat="1" ht="16.5" customHeight="1">
      <c r="A11" s="147" t="s">
        <v>84</v>
      </c>
      <c r="B11" s="56">
        <f>SUM(C11:L11)</f>
        <v>5896</v>
      </c>
      <c r="C11" s="56">
        <f t="shared" ref="C11:S11" si="0">SUM(C15:C38)</f>
        <v>5832</v>
      </c>
      <c r="D11" s="56">
        <f t="shared" si="0"/>
        <v>28</v>
      </c>
      <c r="E11" s="56">
        <f t="shared" si="0"/>
        <v>5</v>
      </c>
      <c r="F11" s="56">
        <f t="shared" si="0"/>
        <v>5</v>
      </c>
      <c r="G11" s="56">
        <f t="shared" si="0"/>
        <v>1</v>
      </c>
      <c r="H11" s="56">
        <f t="shared" si="0"/>
        <v>4</v>
      </c>
      <c r="I11" s="56">
        <f t="shared" si="0"/>
        <v>1</v>
      </c>
      <c r="J11" s="56">
        <f t="shared" si="0"/>
        <v>2</v>
      </c>
      <c r="K11" s="56">
        <f t="shared" si="0"/>
        <v>18</v>
      </c>
      <c r="L11" s="56">
        <f t="shared" si="0"/>
        <v>0</v>
      </c>
      <c r="M11" s="56">
        <f t="shared" si="0"/>
        <v>249</v>
      </c>
      <c r="N11" s="56">
        <f t="shared" si="0"/>
        <v>2</v>
      </c>
      <c r="O11" s="56">
        <f t="shared" si="0"/>
        <v>1</v>
      </c>
      <c r="P11" s="56">
        <f t="shared" si="0"/>
        <v>0</v>
      </c>
      <c r="Q11" s="56">
        <f t="shared" si="0"/>
        <v>0</v>
      </c>
      <c r="R11" s="56">
        <f t="shared" si="0"/>
        <v>1</v>
      </c>
      <c r="S11" s="56">
        <f t="shared" si="0"/>
        <v>0</v>
      </c>
      <c r="T11" s="63">
        <f>IFERROR(ROUND(C11/B11*100,2),"-")</f>
        <v>98.91</v>
      </c>
      <c r="U11" s="63">
        <f>IFERROR(ROUND((G11+H11+N11+S11)/B11*100,2),"-")</f>
        <v>0.12</v>
      </c>
    </row>
    <row r="12" spans="1:21" s="43" customFormat="1" ht="16.5" customHeight="1">
      <c r="A12" s="148" t="s">
        <v>441</v>
      </c>
      <c r="B12" s="56">
        <f>SUM(C12:L12)</f>
        <v>133</v>
      </c>
      <c r="C12" s="71">
        <v>133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3</v>
      </c>
      <c r="N12" s="67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368">
        <f>IFERROR(ROUND(C12/B12*100,2),"-")</f>
        <v>100</v>
      </c>
      <c r="U12" s="519">
        <f>IFERROR(ROUND((G12+H12+N12+S12)/B12*100,2),"-")</f>
        <v>0</v>
      </c>
    </row>
    <row r="13" spans="1:21" s="43" customFormat="1" ht="16.5" customHeight="1">
      <c r="A13" s="148" t="s">
        <v>385</v>
      </c>
      <c r="B13" s="56">
        <f>SUM(C13:L13)</f>
        <v>146</v>
      </c>
      <c r="C13" s="520">
        <v>146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6</v>
      </c>
      <c r="N13" s="67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368">
        <f>IFERROR(ROUND(C13/B13*100,2),"-")</f>
        <v>100</v>
      </c>
      <c r="U13" s="519">
        <f>IFERROR(ROUND((G13+H13+N13+S13)/B13*100,2),"-")</f>
        <v>0</v>
      </c>
    </row>
    <row r="14" spans="1:21" s="43" customFormat="1" ht="9" customHeight="1">
      <c r="A14" s="148"/>
      <c r="B14" s="130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30"/>
      <c r="O14" s="125"/>
      <c r="P14" s="125"/>
      <c r="Q14" s="125"/>
      <c r="R14" s="125"/>
      <c r="S14" s="125"/>
      <c r="T14" s="369"/>
      <c r="U14" s="369"/>
    </row>
    <row r="15" spans="1:21" s="43" customFormat="1" ht="16.5" customHeight="1">
      <c r="A15" s="203" t="s">
        <v>442</v>
      </c>
      <c r="B15" s="56">
        <f t="shared" ref="B15:B38" si="1">SUM(C15:L15)</f>
        <v>2165</v>
      </c>
      <c r="C15" s="71">
        <v>2134</v>
      </c>
      <c r="D15" s="71">
        <v>16</v>
      </c>
      <c r="E15" s="71">
        <v>2</v>
      </c>
      <c r="F15" s="71">
        <v>2</v>
      </c>
      <c r="G15" s="71">
        <v>0</v>
      </c>
      <c r="H15" s="71">
        <v>3</v>
      </c>
      <c r="I15" s="71">
        <v>0</v>
      </c>
      <c r="J15" s="71">
        <v>0</v>
      </c>
      <c r="K15" s="71">
        <v>8</v>
      </c>
      <c r="L15" s="71">
        <v>0</v>
      </c>
      <c r="M15" s="71">
        <v>104</v>
      </c>
      <c r="N15" s="67">
        <f t="shared" ref="N15:N38" si="2">SUM(O15:R15)</f>
        <v>1</v>
      </c>
      <c r="O15" s="71">
        <v>1</v>
      </c>
      <c r="P15" s="71">
        <v>0</v>
      </c>
      <c r="Q15" s="71">
        <v>0</v>
      </c>
      <c r="R15" s="71">
        <v>0</v>
      </c>
      <c r="S15" s="71">
        <v>0</v>
      </c>
      <c r="T15" s="63">
        <v>98.568129330254038</v>
      </c>
      <c r="U15" s="368">
        <f t="shared" ref="U15:U38" si="3">IFERROR(ROUND((G15+H15+N15+S15)/B15*100,2),"-")</f>
        <v>0.18</v>
      </c>
    </row>
    <row r="16" spans="1:21" s="43" customFormat="1" ht="16.5" customHeight="1">
      <c r="A16" s="203" t="s">
        <v>203</v>
      </c>
      <c r="B16" s="56">
        <f t="shared" si="1"/>
        <v>388</v>
      </c>
      <c r="C16" s="71">
        <v>385</v>
      </c>
      <c r="D16" s="71">
        <v>0</v>
      </c>
      <c r="E16" s="71">
        <v>0</v>
      </c>
      <c r="F16" s="71">
        <v>0</v>
      </c>
      <c r="G16" s="71">
        <v>1</v>
      </c>
      <c r="H16" s="71">
        <v>1</v>
      </c>
      <c r="I16" s="71">
        <v>0</v>
      </c>
      <c r="J16" s="71">
        <v>0</v>
      </c>
      <c r="K16" s="71">
        <v>1</v>
      </c>
      <c r="L16" s="71">
        <v>0</v>
      </c>
      <c r="M16" s="71">
        <v>16</v>
      </c>
      <c r="N16" s="67">
        <f t="shared" si="2"/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63">
        <v>99.226804123711347</v>
      </c>
      <c r="U16" s="368">
        <f t="shared" si="3"/>
        <v>0.52</v>
      </c>
    </row>
    <row r="17" spans="1:21" s="43" customFormat="1" ht="16.5" customHeight="1">
      <c r="A17" s="203" t="s">
        <v>443</v>
      </c>
      <c r="B17" s="56">
        <f t="shared" si="1"/>
        <v>265</v>
      </c>
      <c r="C17" s="71">
        <v>264</v>
      </c>
      <c r="D17" s="71">
        <v>1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7</v>
      </c>
      <c r="N17" s="67">
        <f t="shared" si="2"/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63">
        <v>99.622641509433961</v>
      </c>
      <c r="U17" s="368">
        <f t="shared" si="3"/>
        <v>0</v>
      </c>
    </row>
    <row r="18" spans="1:21" s="43" customFormat="1" ht="16.5" customHeight="1">
      <c r="A18" s="203" t="s">
        <v>444</v>
      </c>
      <c r="B18" s="56">
        <f t="shared" si="1"/>
        <v>673</v>
      </c>
      <c r="C18" s="71">
        <v>671</v>
      </c>
      <c r="D18" s="71">
        <v>0</v>
      </c>
      <c r="E18" s="71">
        <v>0</v>
      </c>
      <c r="F18" s="71">
        <v>1</v>
      </c>
      <c r="G18" s="71">
        <v>0</v>
      </c>
      <c r="H18" s="71">
        <v>0</v>
      </c>
      <c r="I18" s="71">
        <v>0</v>
      </c>
      <c r="J18" s="71">
        <v>0</v>
      </c>
      <c r="K18" s="71">
        <v>1</v>
      </c>
      <c r="L18" s="71">
        <v>0</v>
      </c>
      <c r="M18" s="71">
        <v>26</v>
      </c>
      <c r="N18" s="67">
        <f t="shared" si="2"/>
        <v>1</v>
      </c>
      <c r="O18" s="71">
        <v>0</v>
      </c>
      <c r="P18" s="71">
        <v>0</v>
      </c>
      <c r="Q18" s="71">
        <v>0</v>
      </c>
      <c r="R18" s="71">
        <v>1</v>
      </c>
      <c r="S18" s="71">
        <v>0</v>
      </c>
      <c r="T18" s="63">
        <v>99.702823179791977</v>
      </c>
      <c r="U18" s="368">
        <v>0.1</v>
      </c>
    </row>
    <row r="19" spans="1:21" s="43" customFormat="1" ht="16.5" customHeight="1">
      <c r="A19" s="203" t="s">
        <v>87</v>
      </c>
      <c r="B19" s="56">
        <f t="shared" si="1"/>
        <v>292</v>
      </c>
      <c r="C19" s="71">
        <v>288</v>
      </c>
      <c r="D19" s="71">
        <v>1</v>
      </c>
      <c r="E19" s="71">
        <v>1</v>
      </c>
      <c r="F19" s="71">
        <v>1</v>
      </c>
      <c r="G19" s="71">
        <v>0</v>
      </c>
      <c r="H19" s="71">
        <v>0</v>
      </c>
      <c r="I19" s="71">
        <v>0</v>
      </c>
      <c r="J19" s="71">
        <v>0</v>
      </c>
      <c r="K19" s="71">
        <v>1</v>
      </c>
      <c r="L19" s="71">
        <v>0</v>
      </c>
      <c r="M19" s="71">
        <v>10</v>
      </c>
      <c r="N19" s="67">
        <f t="shared" si="2"/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63">
        <v>98.630136986301366</v>
      </c>
      <c r="U19" s="368">
        <f t="shared" si="3"/>
        <v>0</v>
      </c>
    </row>
    <row r="20" spans="1:21" s="43" customFormat="1" ht="16.5" customHeight="1">
      <c r="A20" s="203" t="s">
        <v>446</v>
      </c>
      <c r="B20" s="56">
        <f t="shared" si="1"/>
        <v>315</v>
      </c>
      <c r="C20" s="71">
        <v>312</v>
      </c>
      <c r="D20" s="71">
        <v>0</v>
      </c>
      <c r="E20" s="71">
        <v>0</v>
      </c>
      <c r="F20" s="71">
        <v>1</v>
      </c>
      <c r="G20" s="71">
        <v>0</v>
      </c>
      <c r="H20" s="71">
        <v>0</v>
      </c>
      <c r="I20" s="71">
        <v>0</v>
      </c>
      <c r="J20" s="71">
        <v>2</v>
      </c>
      <c r="K20" s="71">
        <v>0</v>
      </c>
      <c r="L20" s="71">
        <v>0</v>
      </c>
      <c r="M20" s="71">
        <v>15</v>
      </c>
      <c r="N20" s="67">
        <f t="shared" si="2"/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63">
        <v>99.047619047619051</v>
      </c>
      <c r="U20" s="368">
        <f t="shared" si="3"/>
        <v>0</v>
      </c>
    </row>
    <row r="21" spans="1:21" s="43" customFormat="1" ht="16.5" customHeight="1">
      <c r="A21" s="203" t="s">
        <v>447</v>
      </c>
      <c r="B21" s="56">
        <f t="shared" si="1"/>
        <v>195</v>
      </c>
      <c r="C21" s="71">
        <v>195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9</v>
      </c>
      <c r="N21" s="67">
        <f t="shared" si="2"/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63">
        <v>100</v>
      </c>
      <c r="U21" s="368">
        <f t="shared" si="3"/>
        <v>0</v>
      </c>
    </row>
    <row r="22" spans="1:21" s="43" customFormat="1" ht="16.5" customHeight="1">
      <c r="A22" s="203" t="s">
        <v>402</v>
      </c>
      <c r="B22" s="56">
        <f t="shared" si="1"/>
        <v>159</v>
      </c>
      <c r="C22" s="71">
        <v>157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2</v>
      </c>
      <c r="L22" s="71">
        <v>0</v>
      </c>
      <c r="M22" s="71">
        <v>9</v>
      </c>
      <c r="N22" s="67">
        <f t="shared" si="2"/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63">
        <v>98.742138364779876</v>
      </c>
      <c r="U22" s="368">
        <f t="shared" si="3"/>
        <v>0</v>
      </c>
    </row>
    <row r="23" spans="1:21" s="43" customFormat="1" ht="16.5" customHeight="1">
      <c r="A23" s="203" t="s">
        <v>238</v>
      </c>
      <c r="B23" s="56">
        <f t="shared" si="1"/>
        <v>32</v>
      </c>
      <c r="C23" s="71">
        <v>32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57">
        <v>0</v>
      </c>
      <c r="N23" s="67">
        <f t="shared" si="2"/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63">
        <v>100</v>
      </c>
      <c r="U23" s="368">
        <f t="shared" si="3"/>
        <v>0</v>
      </c>
    </row>
    <row r="24" spans="1:21" s="43" customFormat="1" ht="16.5" customHeight="1">
      <c r="A24" s="203" t="s">
        <v>448</v>
      </c>
      <c r="B24" s="56">
        <f t="shared" si="1"/>
        <v>6</v>
      </c>
      <c r="C24" s="71">
        <v>6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67">
        <f t="shared" si="2"/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63">
        <v>100</v>
      </c>
      <c r="U24" s="368">
        <f t="shared" si="3"/>
        <v>0</v>
      </c>
    </row>
    <row r="25" spans="1:21" s="43" customFormat="1" ht="16.5" customHeight="1">
      <c r="A25" s="203" t="s">
        <v>48</v>
      </c>
      <c r="B25" s="56">
        <f t="shared" si="1"/>
        <v>14</v>
      </c>
      <c r="C25" s="71">
        <v>13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1</v>
      </c>
      <c r="L25" s="71">
        <v>0</v>
      </c>
      <c r="M25" s="71">
        <v>0</v>
      </c>
      <c r="N25" s="67">
        <f t="shared" si="2"/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63">
        <v>92.857142857142861</v>
      </c>
      <c r="U25" s="368">
        <f t="shared" si="3"/>
        <v>0</v>
      </c>
    </row>
    <row r="26" spans="1:21" s="43" customFormat="1" ht="16.5" customHeight="1">
      <c r="A26" s="203" t="s">
        <v>146</v>
      </c>
      <c r="B26" s="56">
        <f t="shared" si="1"/>
        <v>197</v>
      </c>
      <c r="C26" s="71">
        <v>193</v>
      </c>
      <c r="D26" s="71">
        <v>3</v>
      </c>
      <c r="E26" s="71">
        <v>0</v>
      </c>
      <c r="F26" s="71">
        <v>0</v>
      </c>
      <c r="G26" s="71">
        <v>0</v>
      </c>
      <c r="H26" s="71">
        <v>0</v>
      </c>
      <c r="I26" s="71">
        <v>1</v>
      </c>
      <c r="J26" s="71">
        <v>0</v>
      </c>
      <c r="K26" s="71">
        <v>0</v>
      </c>
      <c r="L26" s="71">
        <v>0</v>
      </c>
      <c r="M26" s="71">
        <v>14</v>
      </c>
      <c r="N26" s="67">
        <f t="shared" si="2"/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63">
        <v>97.969543147208128</v>
      </c>
      <c r="U26" s="368">
        <f t="shared" si="3"/>
        <v>0</v>
      </c>
    </row>
    <row r="27" spans="1:21" s="43" customFormat="1" ht="16.5" customHeight="1">
      <c r="A27" s="203" t="s">
        <v>227</v>
      </c>
      <c r="B27" s="56">
        <f t="shared" si="1"/>
        <v>22</v>
      </c>
      <c r="C27" s="71">
        <v>22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1</v>
      </c>
      <c r="N27" s="67">
        <f t="shared" si="2"/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63">
        <v>100</v>
      </c>
      <c r="U27" s="368">
        <f t="shared" si="3"/>
        <v>0</v>
      </c>
    </row>
    <row r="28" spans="1:21" s="43" customFormat="1" ht="16.5" customHeight="1">
      <c r="A28" s="203" t="s">
        <v>396</v>
      </c>
      <c r="B28" s="56">
        <f t="shared" si="1"/>
        <v>46</v>
      </c>
      <c r="C28" s="71">
        <v>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67">
        <f t="shared" si="2"/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63">
        <v>100</v>
      </c>
      <c r="U28" s="368">
        <f t="shared" si="3"/>
        <v>0</v>
      </c>
    </row>
    <row r="29" spans="1:21" s="43" customFormat="1" ht="16.5" customHeight="1">
      <c r="A29" s="203" t="s">
        <v>30</v>
      </c>
      <c r="B29" s="56">
        <f t="shared" si="1"/>
        <v>18</v>
      </c>
      <c r="C29" s="71">
        <v>18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2</v>
      </c>
      <c r="N29" s="67">
        <f t="shared" si="2"/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63">
        <v>100</v>
      </c>
      <c r="U29" s="368">
        <f t="shared" si="3"/>
        <v>0</v>
      </c>
    </row>
    <row r="30" spans="1:21" s="43" customFormat="1" ht="16.5" customHeight="1">
      <c r="A30" s="203" t="s">
        <v>190</v>
      </c>
      <c r="B30" s="56">
        <f t="shared" si="1"/>
        <v>29</v>
      </c>
      <c r="C30" s="71">
        <v>28</v>
      </c>
      <c r="D30" s="71">
        <v>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67">
        <f t="shared" si="2"/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63">
        <v>96.551724137931032</v>
      </c>
      <c r="U30" s="368">
        <f t="shared" si="3"/>
        <v>0</v>
      </c>
    </row>
    <row r="31" spans="1:21" s="43" customFormat="1" ht="16.5" customHeight="1">
      <c r="A31" s="203" t="s">
        <v>10</v>
      </c>
      <c r="B31" s="56">
        <f t="shared" si="1"/>
        <v>65</v>
      </c>
      <c r="C31" s="71">
        <v>64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1</v>
      </c>
      <c r="L31" s="71">
        <v>0</v>
      </c>
      <c r="M31" s="71">
        <v>5</v>
      </c>
      <c r="N31" s="67">
        <f t="shared" si="2"/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63">
        <v>98.461538461538467</v>
      </c>
      <c r="U31" s="368">
        <f t="shared" si="3"/>
        <v>0</v>
      </c>
    </row>
    <row r="32" spans="1:21" s="43" customFormat="1" ht="16.5" customHeight="1">
      <c r="A32" s="203" t="s">
        <v>449</v>
      </c>
      <c r="B32" s="56">
        <f t="shared" si="1"/>
        <v>129</v>
      </c>
      <c r="C32" s="71">
        <v>126</v>
      </c>
      <c r="D32" s="71">
        <v>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5</v>
      </c>
      <c r="N32" s="67">
        <f t="shared" si="2"/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63">
        <v>97.674418604651166</v>
      </c>
      <c r="U32" s="368">
        <f t="shared" si="3"/>
        <v>0</v>
      </c>
    </row>
    <row r="33" spans="1:21" s="43" customFormat="1" ht="16.5" customHeight="1">
      <c r="A33" s="203" t="s">
        <v>450</v>
      </c>
      <c r="B33" s="56">
        <f t="shared" si="1"/>
        <v>217</v>
      </c>
      <c r="C33" s="71">
        <v>214</v>
      </c>
      <c r="D33" s="71">
        <v>0</v>
      </c>
      <c r="E33" s="71">
        <v>2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1</v>
      </c>
      <c r="L33" s="71">
        <v>0</v>
      </c>
      <c r="M33" s="71">
        <v>5</v>
      </c>
      <c r="N33" s="67">
        <f t="shared" si="2"/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63">
        <v>98.617511520737324</v>
      </c>
      <c r="U33" s="368">
        <f t="shared" si="3"/>
        <v>0</v>
      </c>
    </row>
    <row r="34" spans="1:21" s="43" customFormat="1" ht="16.5" customHeight="1">
      <c r="A34" s="203" t="s">
        <v>451</v>
      </c>
      <c r="B34" s="56">
        <f t="shared" si="1"/>
        <v>345</v>
      </c>
      <c r="C34" s="71">
        <v>340</v>
      </c>
      <c r="D34" s="71">
        <v>3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2</v>
      </c>
      <c r="L34" s="71">
        <v>0</v>
      </c>
      <c r="M34" s="71">
        <v>10</v>
      </c>
      <c r="N34" s="67">
        <f t="shared" si="2"/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63">
        <v>98.550724637681157</v>
      </c>
      <c r="U34" s="368">
        <f t="shared" si="3"/>
        <v>0</v>
      </c>
    </row>
    <row r="35" spans="1:21" s="43" customFormat="1" ht="16.5" customHeight="1">
      <c r="A35" s="203" t="s">
        <v>452</v>
      </c>
      <c r="B35" s="56">
        <f t="shared" si="1"/>
        <v>92</v>
      </c>
      <c r="C35" s="71">
        <v>92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3</v>
      </c>
      <c r="N35" s="67">
        <f t="shared" si="2"/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63">
        <v>100</v>
      </c>
      <c r="U35" s="368">
        <f t="shared" si="3"/>
        <v>0</v>
      </c>
    </row>
    <row r="36" spans="1:21" s="43" customFormat="1" ht="16.5" customHeight="1">
      <c r="A36" s="203" t="s">
        <v>453</v>
      </c>
      <c r="B36" s="56">
        <f t="shared" si="1"/>
        <v>83</v>
      </c>
      <c r="C36" s="71">
        <v>83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3</v>
      </c>
      <c r="N36" s="67">
        <f t="shared" si="2"/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63">
        <v>100</v>
      </c>
      <c r="U36" s="368">
        <f t="shared" si="3"/>
        <v>0</v>
      </c>
    </row>
    <row r="37" spans="1:21" s="43" customFormat="1" ht="16.5" customHeight="1">
      <c r="A37" s="203" t="s">
        <v>346</v>
      </c>
      <c r="B37" s="56">
        <f t="shared" si="1"/>
        <v>52</v>
      </c>
      <c r="C37" s="71">
        <v>52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1</v>
      </c>
      <c r="N37" s="67">
        <f t="shared" si="2"/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63">
        <v>100</v>
      </c>
      <c r="U37" s="368">
        <f t="shared" si="3"/>
        <v>0</v>
      </c>
    </row>
    <row r="38" spans="1:21" s="43" customFormat="1" ht="16.5" customHeight="1">
      <c r="A38" s="203" t="s">
        <v>81</v>
      </c>
      <c r="B38" s="56">
        <f t="shared" si="1"/>
        <v>97</v>
      </c>
      <c r="C38" s="71">
        <v>97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4</v>
      </c>
      <c r="N38" s="67">
        <f t="shared" si="2"/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63">
        <v>100</v>
      </c>
      <c r="U38" s="368">
        <f t="shared" si="3"/>
        <v>0</v>
      </c>
    </row>
    <row r="39" spans="1:21" ht="9" customHeight="1">
      <c r="A39" s="3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</row>
    <row r="40" spans="1:21" ht="9" customHeight="1"/>
    <row r="41" spans="1:21" ht="12">
      <c r="A41" s="355" t="s">
        <v>464</v>
      </c>
    </row>
    <row r="42" spans="1:21" ht="12">
      <c r="A42" s="355" t="s">
        <v>241</v>
      </c>
    </row>
    <row r="43" spans="1:21" ht="11.25">
      <c r="A43" s="294"/>
    </row>
    <row r="44" spans="1:21" ht="11.25">
      <c r="A44" s="294"/>
    </row>
    <row r="45" spans="1:21" ht="11.25">
      <c r="A45" s="294"/>
    </row>
    <row r="46" spans="1:21" ht="11.25">
      <c r="A46" s="294"/>
    </row>
    <row r="47" spans="1:21" ht="11.25">
      <c r="A47" s="294"/>
    </row>
    <row r="48" spans="1:2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</sheetData>
  <mergeCells count="25">
    <mergeCell ref="A3:A9"/>
    <mergeCell ref="G6:G7"/>
    <mergeCell ref="H6:I7"/>
    <mergeCell ref="J6:J7"/>
    <mergeCell ref="C8:C9"/>
    <mergeCell ref="D8:D9"/>
    <mergeCell ref="E8:E9"/>
    <mergeCell ref="F8:F9"/>
    <mergeCell ref="G8:G9"/>
    <mergeCell ref="H8:H9"/>
    <mergeCell ref="I8:I9"/>
    <mergeCell ref="J8:J9"/>
    <mergeCell ref="B6:B7"/>
    <mergeCell ref="C6:C7"/>
    <mergeCell ref="D6:D7"/>
    <mergeCell ref="E6:E7"/>
    <mergeCell ref="F6:F7"/>
    <mergeCell ref="G3:J3"/>
    <mergeCell ref="N3:S3"/>
    <mergeCell ref="N4:R4"/>
    <mergeCell ref="C4:C5"/>
    <mergeCell ref="D4:D5"/>
    <mergeCell ref="E4:E5"/>
    <mergeCell ref="F4:F5"/>
    <mergeCell ref="G4:J5"/>
  </mergeCells>
  <phoneticPr fontId="2"/>
  <pageMargins left="0.39370078740157477" right="0.39370078740157477" top="0.39370078740157477" bottom="0.39370078740157477" header="0.59055118110236227" footer="0.51181102362204722"/>
  <pageSetup paperSize="9" scale="91" fitToHeight="0" orientation="landscape" r:id="rId1"/>
  <headerFooter alignWithMargins="0"/>
  <colBreaks count="1" manualBreakCount="1">
    <brk id="21" max="5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80"/>
  <sheetViews>
    <sheetView showGridLines="0" view="pageBreakPreview" zoomScaleNormal="115" zoomScaleSheetLayoutView="100" workbookViewId="0"/>
  </sheetViews>
  <sheetFormatPr defaultColWidth="8" defaultRowHeight="13.9" customHeight="1"/>
  <cols>
    <col min="1" max="1" width="10.625" style="42" customWidth="1"/>
    <col min="2" max="4" width="6.5" style="42" customWidth="1"/>
    <col min="5" max="11" width="4.625" style="42" customWidth="1"/>
    <col min="12" max="13" width="6.625" style="42" customWidth="1"/>
    <col min="14" max="16" width="6.5" style="42" customWidth="1"/>
    <col min="17" max="23" width="4.625" style="42" customWidth="1"/>
    <col min="24" max="25" width="6.625" style="42" customWidth="1"/>
    <col min="26" max="16384" width="8" style="42"/>
  </cols>
  <sheetData>
    <row r="1" spans="1:25" ht="18" customHeight="1">
      <c r="A1" s="44" t="s">
        <v>416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0.5" customHeight="1"/>
    <row r="3" spans="1:25" s="43" customFormat="1" ht="18" customHeight="1">
      <c r="A3" s="168"/>
      <c r="B3" s="588" t="s">
        <v>5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8" t="s">
        <v>38</v>
      </c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</row>
    <row r="4" spans="1:25" s="43" customFormat="1" ht="18" customHeight="1">
      <c r="A4" s="576" t="s">
        <v>44</v>
      </c>
      <c r="B4" s="186"/>
      <c r="C4" s="609" t="s">
        <v>362</v>
      </c>
      <c r="D4" s="606"/>
      <c r="E4" s="606"/>
      <c r="F4" s="606"/>
      <c r="G4" s="643"/>
      <c r="H4" s="698" t="s">
        <v>180</v>
      </c>
      <c r="I4" s="699"/>
      <c r="J4" s="699"/>
      <c r="K4" s="700"/>
      <c r="L4" s="186" t="s">
        <v>230</v>
      </c>
      <c r="M4" s="186" t="s">
        <v>352</v>
      </c>
      <c r="N4" s="186"/>
      <c r="O4" s="609" t="s">
        <v>362</v>
      </c>
      <c r="P4" s="606"/>
      <c r="Q4" s="606"/>
      <c r="R4" s="606"/>
      <c r="S4" s="643"/>
      <c r="T4" s="698" t="s">
        <v>180</v>
      </c>
      <c r="U4" s="699"/>
      <c r="V4" s="699"/>
      <c r="W4" s="700"/>
      <c r="X4" s="186" t="s">
        <v>230</v>
      </c>
      <c r="Y4" s="186" t="s">
        <v>352</v>
      </c>
    </row>
    <row r="5" spans="1:25" s="43" customFormat="1" ht="18" customHeight="1">
      <c r="A5" s="576"/>
      <c r="B5" s="177" t="s">
        <v>5</v>
      </c>
      <c r="C5" s="609" t="s">
        <v>233</v>
      </c>
      <c r="D5" s="606"/>
      <c r="E5" s="606"/>
      <c r="F5" s="643"/>
      <c r="G5" s="371" t="s">
        <v>255</v>
      </c>
      <c r="H5" s="580" t="s">
        <v>457</v>
      </c>
      <c r="I5" s="581"/>
      <c r="J5" s="576"/>
      <c r="K5" s="169" t="s">
        <v>255</v>
      </c>
      <c r="L5" s="180" t="s">
        <v>234</v>
      </c>
      <c r="M5" s="180" t="s">
        <v>201</v>
      </c>
      <c r="N5" s="180" t="s">
        <v>5</v>
      </c>
      <c r="O5" s="609" t="s">
        <v>233</v>
      </c>
      <c r="P5" s="606"/>
      <c r="Q5" s="606"/>
      <c r="R5" s="643"/>
      <c r="S5" s="371" t="s">
        <v>255</v>
      </c>
      <c r="T5" s="580" t="s">
        <v>457</v>
      </c>
      <c r="U5" s="581"/>
      <c r="V5" s="576"/>
      <c r="W5" s="169" t="s">
        <v>255</v>
      </c>
      <c r="X5" s="180" t="s">
        <v>234</v>
      </c>
      <c r="Y5" s="180" t="s">
        <v>201</v>
      </c>
    </row>
    <row r="6" spans="1:25" s="43" customFormat="1" ht="18" customHeight="1">
      <c r="A6" s="169"/>
      <c r="B6" s="178"/>
      <c r="C6" s="194" t="s">
        <v>5</v>
      </c>
      <c r="D6" s="194" t="s">
        <v>179</v>
      </c>
      <c r="E6" s="194" t="s">
        <v>235</v>
      </c>
      <c r="F6" s="194" t="s">
        <v>236</v>
      </c>
      <c r="G6" s="178"/>
      <c r="H6" s="194" t="s">
        <v>5</v>
      </c>
      <c r="I6" s="194" t="s">
        <v>179</v>
      </c>
      <c r="J6" s="195" t="s">
        <v>235</v>
      </c>
      <c r="K6" s="193"/>
      <c r="L6" s="193" t="s">
        <v>217</v>
      </c>
      <c r="M6" s="193" t="s">
        <v>355</v>
      </c>
      <c r="N6" s="193"/>
      <c r="O6" s="194" t="s">
        <v>5</v>
      </c>
      <c r="P6" s="194" t="s">
        <v>179</v>
      </c>
      <c r="Q6" s="195" t="s">
        <v>235</v>
      </c>
      <c r="R6" s="194" t="s">
        <v>236</v>
      </c>
      <c r="S6" s="178"/>
      <c r="T6" s="194" t="s">
        <v>5</v>
      </c>
      <c r="U6" s="194" t="s">
        <v>179</v>
      </c>
      <c r="V6" s="195" t="s">
        <v>235</v>
      </c>
      <c r="W6" s="193"/>
      <c r="X6" s="193" t="s">
        <v>217</v>
      </c>
      <c r="Y6" s="193" t="s">
        <v>355</v>
      </c>
    </row>
    <row r="7" spans="1:25" s="43" customFormat="1" ht="6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s="43" customFormat="1" ht="16.5" customHeight="1">
      <c r="A8" s="147" t="s">
        <v>84</v>
      </c>
      <c r="B8" s="209">
        <f>SUM(B12:B35)</f>
        <v>5832</v>
      </c>
      <c r="C8" s="209">
        <f>SUM(D8:F8)</f>
        <v>5595</v>
      </c>
      <c r="D8" s="209">
        <f t="shared" ref="D8:Y8" si="0">SUM(D12:D35)</f>
        <v>5308</v>
      </c>
      <c r="E8" s="209">
        <f t="shared" si="0"/>
        <v>145</v>
      </c>
      <c r="F8" s="209">
        <f t="shared" si="0"/>
        <v>142</v>
      </c>
      <c r="G8" s="209">
        <f t="shared" si="0"/>
        <v>0</v>
      </c>
      <c r="H8" s="209">
        <f t="shared" si="0"/>
        <v>0</v>
      </c>
      <c r="I8" s="209">
        <f t="shared" si="0"/>
        <v>0</v>
      </c>
      <c r="J8" s="209">
        <f t="shared" si="0"/>
        <v>0</v>
      </c>
      <c r="K8" s="209">
        <f t="shared" si="0"/>
        <v>0</v>
      </c>
      <c r="L8" s="209">
        <f t="shared" si="0"/>
        <v>170</v>
      </c>
      <c r="M8" s="209">
        <f t="shared" si="0"/>
        <v>67</v>
      </c>
      <c r="N8" s="209">
        <f t="shared" si="0"/>
        <v>2999</v>
      </c>
      <c r="O8" s="209">
        <f t="shared" si="0"/>
        <v>2823</v>
      </c>
      <c r="P8" s="209">
        <f t="shared" si="0"/>
        <v>2683</v>
      </c>
      <c r="Q8" s="209">
        <f t="shared" si="0"/>
        <v>73</v>
      </c>
      <c r="R8" s="209">
        <f t="shared" si="0"/>
        <v>67</v>
      </c>
      <c r="S8" s="209">
        <f t="shared" si="0"/>
        <v>0</v>
      </c>
      <c r="T8" s="209">
        <f t="shared" si="0"/>
        <v>0</v>
      </c>
      <c r="U8" s="209">
        <f t="shared" si="0"/>
        <v>0</v>
      </c>
      <c r="V8" s="209">
        <f t="shared" si="0"/>
        <v>0</v>
      </c>
      <c r="W8" s="209">
        <f t="shared" si="0"/>
        <v>0</v>
      </c>
      <c r="X8" s="209">
        <f t="shared" si="0"/>
        <v>128</v>
      </c>
      <c r="Y8" s="209">
        <f t="shared" si="0"/>
        <v>48</v>
      </c>
    </row>
    <row r="9" spans="1:25" s="43" customFormat="1" ht="16.5" customHeight="1">
      <c r="A9" s="148" t="s">
        <v>441</v>
      </c>
      <c r="B9" s="209">
        <f>SUM(C9,G9:H9,K9:M9)</f>
        <v>133</v>
      </c>
      <c r="C9" s="209">
        <f>SUM(D9:F9)</f>
        <v>132</v>
      </c>
      <c r="D9" s="209">
        <f t="shared" ref="D9:G10" si="1">P9+D43</f>
        <v>132</v>
      </c>
      <c r="E9" s="209">
        <f t="shared" si="1"/>
        <v>0</v>
      </c>
      <c r="F9" s="209">
        <f t="shared" si="1"/>
        <v>0</v>
      </c>
      <c r="G9" s="209">
        <f t="shared" si="1"/>
        <v>0</v>
      </c>
      <c r="H9" s="209">
        <f>SUM(I9:J9)</f>
        <v>0</v>
      </c>
      <c r="I9" s="209">
        <v>0</v>
      </c>
      <c r="J9" s="209">
        <v>0</v>
      </c>
      <c r="K9" s="209">
        <v>0</v>
      </c>
      <c r="L9" s="209">
        <f>X9+L43</f>
        <v>1</v>
      </c>
      <c r="M9" s="209">
        <f>Y9+M43</f>
        <v>0</v>
      </c>
      <c r="N9" s="209">
        <f>SUM(P9:Y9)</f>
        <v>69</v>
      </c>
      <c r="O9" s="209">
        <f>SUM(P9:R9)</f>
        <v>68</v>
      </c>
      <c r="P9" s="158">
        <v>68</v>
      </c>
      <c r="Q9" s="158">
        <v>0</v>
      </c>
      <c r="R9" s="158">
        <v>0</v>
      </c>
      <c r="S9" s="158">
        <v>0</v>
      </c>
      <c r="T9" s="158">
        <f>SUM(U9:V9)</f>
        <v>0</v>
      </c>
      <c r="U9" s="158">
        <v>0</v>
      </c>
      <c r="V9" s="158">
        <v>0</v>
      </c>
      <c r="W9" s="158">
        <v>0</v>
      </c>
      <c r="X9" s="158">
        <v>1</v>
      </c>
      <c r="Y9" s="158">
        <v>0</v>
      </c>
    </row>
    <row r="10" spans="1:25" s="43" customFormat="1" ht="16.5" customHeight="1">
      <c r="A10" s="148" t="s">
        <v>385</v>
      </c>
      <c r="B10" s="209">
        <f>SUM(C10,G10:H10,K10:M10)</f>
        <v>146</v>
      </c>
      <c r="C10" s="209">
        <f>SUM(D10:F10)</f>
        <v>146</v>
      </c>
      <c r="D10" s="209">
        <f t="shared" si="1"/>
        <v>146</v>
      </c>
      <c r="E10" s="209">
        <f t="shared" si="1"/>
        <v>0</v>
      </c>
      <c r="F10" s="209">
        <f t="shared" si="1"/>
        <v>0</v>
      </c>
      <c r="G10" s="209">
        <f t="shared" si="1"/>
        <v>0</v>
      </c>
      <c r="H10" s="209">
        <f>SUM(I10:J10)</f>
        <v>0</v>
      </c>
      <c r="I10" s="209">
        <v>0</v>
      </c>
      <c r="J10" s="209">
        <v>0</v>
      </c>
      <c r="K10" s="209">
        <v>0</v>
      </c>
      <c r="L10" s="209">
        <f>X10+L44</f>
        <v>0</v>
      </c>
      <c r="M10" s="209">
        <f>Y10+M44</f>
        <v>0</v>
      </c>
      <c r="N10" s="209">
        <f>SUM(P10:Y10)</f>
        <v>77</v>
      </c>
      <c r="O10" s="209">
        <f>SUM(P10:R10)</f>
        <v>77</v>
      </c>
      <c r="P10" s="158">
        <v>77</v>
      </c>
      <c r="Q10" s="158">
        <v>0</v>
      </c>
      <c r="R10" s="158">
        <v>0</v>
      </c>
      <c r="S10" s="158">
        <v>0</v>
      </c>
      <c r="T10" s="158">
        <f>SUM(U10:V10)</f>
        <v>0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</row>
    <row r="11" spans="1:25" s="43" customFormat="1" ht="6" customHeight="1">
      <c r="A11" s="148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158"/>
      <c r="Q11" s="158"/>
      <c r="R11" s="158"/>
      <c r="S11" s="158"/>
      <c r="T11" s="158"/>
      <c r="U11" s="158"/>
      <c r="V11" s="158"/>
      <c r="W11" s="158"/>
      <c r="X11" s="158"/>
      <c r="Y11" s="158"/>
    </row>
    <row r="12" spans="1:25" s="43" customFormat="1" ht="16.5" customHeight="1">
      <c r="A12" s="203" t="s">
        <v>442</v>
      </c>
      <c r="B12" s="209">
        <f t="shared" ref="B12:B35" si="2">SUM(C12,G12:H12,K12:M12)</f>
        <v>2134</v>
      </c>
      <c r="C12" s="209">
        <f t="shared" ref="C12:C35" si="3">SUM(D12:F12)</f>
        <v>2071</v>
      </c>
      <c r="D12" s="209">
        <f t="shared" ref="D12:G35" si="4">P12+D46</f>
        <v>1953</v>
      </c>
      <c r="E12" s="209">
        <f t="shared" si="4"/>
        <v>66</v>
      </c>
      <c r="F12" s="209">
        <f t="shared" si="4"/>
        <v>52</v>
      </c>
      <c r="G12" s="209">
        <f t="shared" si="4"/>
        <v>0</v>
      </c>
      <c r="H12" s="209">
        <f t="shared" ref="H12:H35" si="5">SUM(I12:J12)</f>
        <v>0</v>
      </c>
      <c r="I12" s="209">
        <f t="shared" ref="I12:M35" si="6">U12+I46</f>
        <v>0</v>
      </c>
      <c r="J12" s="209">
        <f t="shared" si="6"/>
        <v>0</v>
      </c>
      <c r="K12" s="209">
        <f t="shared" si="6"/>
        <v>0</v>
      </c>
      <c r="L12" s="209">
        <f t="shared" si="6"/>
        <v>47</v>
      </c>
      <c r="M12" s="209">
        <f t="shared" si="6"/>
        <v>16</v>
      </c>
      <c r="N12" s="209">
        <f t="shared" ref="N12:N35" si="7">SUM(O12,S12:T12,W12:Y12)</f>
        <v>1077</v>
      </c>
      <c r="O12" s="209">
        <f t="shared" ref="O12:O35" si="8">SUM(P12:R12)</f>
        <v>1028</v>
      </c>
      <c r="P12" s="158">
        <v>971</v>
      </c>
      <c r="Q12" s="158">
        <v>34</v>
      </c>
      <c r="R12" s="158">
        <v>23</v>
      </c>
      <c r="S12" s="158">
        <v>0</v>
      </c>
      <c r="T12" s="158">
        <f t="shared" ref="T12:T35" si="9">SUM(U12:V12)</f>
        <v>0</v>
      </c>
      <c r="U12" s="158">
        <v>0</v>
      </c>
      <c r="V12" s="158">
        <v>0</v>
      </c>
      <c r="W12" s="158">
        <v>0</v>
      </c>
      <c r="X12" s="158">
        <v>37</v>
      </c>
      <c r="Y12" s="158">
        <v>12</v>
      </c>
    </row>
    <row r="13" spans="1:25" s="43" customFormat="1" ht="16.5" customHeight="1">
      <c r="A13" s="203" t="s">
        <v>203</v>
      </c>
      <c r="B13" s="209">
        <f t="shared" si="2"/>
        <v>385</v>
      </c>
      <c r="C13" s="209">
        <f t="shared" si="3"/>
        <v>374</v>
      </c>
      <c r="D13" s="209">
        <f t="shared" si="4"/>
        <v>343</v>
      </c>
      <c r="E13" s="209">
        <f t="shared" si="4"/>
        <v>21</v>
      </c>
      <c r="F13" s="209">
        <f t="shared" si="4"/>
        <v>10</v>
      </c>
      <c r="G13" s="209">
        <f t="shared" si="4"/>
        <v>0</v>
      </c>
      <c r="H13" s="209">
        <f t="shared" si="5"/>
        <v>0</v>
      </c>
      <c r="I13" s="209">
        <f t="shared" si="6"/>
        <v>0</v>
      </c>
      <c r="J13" s="209">
        <f t="shared" si="6"/>
        <v>0</v>
      </c>
      <c r="K13" s="209">
        <f t="shared" si="6"/>
        <v>0</v>
      </c>
      <c r="L13" s="209">
        <f t="shared" si="6"/>
        <v>10</v>
      </c>
      <c r="M13" s="209">
        <f t="shared" si="6"/>
        <v>1</v>
      </c>
      <c r="N13" s="209">
        <f t="shared" si="7"/>
        <v>201</v>
      </c>
      <c r="O13" s="209">
        <f t="shared" si="8"/>
        <v>192</v>
      </c>
      <c r="P13" s="158">
        <v>174</v>
      </c>
      <c r="Q13" s="158">
        <v>13</v>
      </c>
      <c r="R13" s="158">
        <v>5</v>
      </c>
      <c r="S13" s="158">
        <v>0</v>
      </c>
      <c r="T13" s="158">
        <f t="shared" si="9"/>
        <v>0</v>
      </c>
      <c r="U13" s="158">
        <v>0</v>
      </c>
      <c r="V13" s="158">
        <v>0</v>
      </c>
      <c r="W13" s="158">
        <v>0</v>
      </c>
      <c r="X13" s="158">
        <v>9</v>
      </c>
      <c r="Y13" s="158">
        <v>0</v>
      </c>
    </row>
    <row r="14" spans="1:25" s="43" customFormat="1" ht="16.5" customHeight="1">
      <c r="A14" s="203" t="s">
        <v>443</v>
      </c>
      <c r="B14" s="209">
        <f t="shared" si="2"/>
        <v>264</v>
      </c>
      <c r="C14" s="209">
        <f t="shared" si="3"/>
        <v>243</v>
      </c>
      <c r="D14" s="209">
        <f t="shared" si="4"/>
        <v>236</v>
      </c>
      <c r="E14" s="209">
        <f t="shared" si="4"/>
        <v>4</v>
      </c>
      <c r="F14" s="209">
        <f t="shared" si="4"/>
        <v>3</v>
      </c>
      <c r="G14" s="209">
        <f t="shared" si="4"/>
        <v>0</v>
      </c>
      <c r="H14" s="209">
        <f t="shared" si="5"/>
        <v>0</v>
      </c>
      <c r="I14" s="209">
        <f t="shared" si="6"/>
        <v>0</v>
      </c>
      <c r="J14" s="209">
        <f t="shared" si="6"/>
        <v>0</v>
      </c>
      <c r="K14" s="209">
        <f t="shared" si="6"/>
        <v>0</v>
      </c>
      <c r="L14" s="209">
        <f t="shared" si="6"/>
        <v>13</v>
      </c>
      <c r="M14" s="209">
        <f t="shared" si="6"/>
        <v>8</v>
      </c>
      <c r="N14" s="209">
        <f t="shared" si="7"/>
        <v>131</v>
      </c>
      <c r="O14" s="209">
        <f t="shared" si="8"/>
        <v>118</v>
      </c>
      <c r="P14" s="158">
        <v>114</v>
      </c>
      <c r="Q14" s="158">
        <v>2</v>
      </c>
      <c r="R14" s="158">
        <v>2</v>
      </c>
      <c r="S14" s="158">
        <v>0</v>
      </c>
      <c r="T14" s="158">
        <f t="shared" si="9"/>
        <v>0</v>
      </c>
      <c r="U14" s="158">
        <v>0</v>
      </c>
      <c r="V14" s="158">
        <v>0</v>
      </c>
      <c r="W14" s="158">
        <v>0</v>
      </c>
      <c r="X14" s="158">
        <v>8</v>
      </c>
      <c r="Y14" s="158">
        <v>5</v>
      </c>
    </row>
    <row r="15" spans="1:25" s="43" customFormat="1" ht="16.5" customHeight="1">
      <c r="A15" s="203" t="s">
        <v>444</v>
      </c>
      <c r="B15" s="209">
        <f t="shared" si="2"/>
        <v>671</v>
      </c>
      <c r="C15" s="209">
        <f t="shared" si="3"/>
        <v>611</v>
      </c>
      <c r="D15" s="209">
        <f t="shared" si="4"/>
        <v>583</v>
      </c>
      <c r="E15" s="209">
        <f t="shared" si="4"/>
        <v>11</v>
      </c>
      <c r="F15" s="209">
        <f t="shared" si="4"/>
        <v>17</v>
      </c>
      <c r="G15" s="209">
        <f t="shared" si="4"/>
        <v>0</v>
      </c>
      <c r="H15" s="209">
        <f t="shared" si="5"/>
        <v>0</v>
      </c>
      <c r="I15" s="209">
        <f t="shared" si="6"/>
        <v>0</v>
      </c>
      <c r="J15" s="209">
        <f t="shared" si="6"/>
        <v>0</v>
      </c>
      <c r="K15" s="209">
        <f t="shared" si="6"/>
        <v>0</v>
      </c>
      <c r="L15" s="209">
        <f t="shared" si="6"/>
        <v>52</v>
      </c>
      <c r="M15" s="209">
        <f t="shared" si="6"/>
        <v>8</v>
      </c>
      <c r="N15" s="209">
        <f t="shared" si="7"/>
        <v>348</v>
      </c>
      <c r="O15" s="209">
        <f t="shared" si="8"/>
        <v>306</v>
      </c>
      <c r="P15" s="158">
        <v>294</v>
      </c>
      <c r="Q15" s="158">
        <v>3</v>
      </c>
      <c r="R15" s="158">
        <v>9</v>
      </c>
      <c r="S15" s="158">
        <v>0</v>
      </c>
      <c r="T15" s="158">
        <f t="shared" si="9"/>
        <v>0</v>
      </c>
      <c r="U15" s="158">
        <v>0</v>
      </c>
      <c r="V15" s="158">
        <v>0</v>
      </c>
      <c r="W15" s="158">
        <v>0</v>
      </c>
      <c r="X15" s="158">
        <v>35</v>
      </c>
      <c r="Y15" s="158">
        <v>7</v>
      </c>
    </row>
    <row r="16" spans="1:25" s="43" customFormat="1" ht="16.5" customHeight="1">
      <c r="A16" s="203" t="s">
        <v>87</v>
      </c>
      <c r="B16" s="209">
        <f t="shared" si="2"/>
        <v>288</v>
      </c>
      <c r="C16" s="209">
        <f t="shared" si="3"/>
        <v>283</v>
      </c>
      <c r="D16" s="209">
        <f t="shared" si="4"/>
        <v>270</v>
      </c>
      <c r="E16" s="209">
        <f t="shared" si="4"/>
        <v>4</v>
      </c>
      <c r="F16" s="209">
        <f t="shared" si="4"/>
        <v>9</v>
      </c>
      <c r="G16" s="209">
        <f t="shared" si="4"/>
        <v>0</v>
      </c>
      <c r="H16" s="209">
        <f t="shared" si="5"/>
        <v>0</v>
      </c>
      <c r="I16" s="209">
        <f t="shared" si="6"/>
        <v>0</v>
      </c>
      <c r="J16" s="209">
        <f t="shared" si="6"/>
        <v>0</v>
      </c>
      <c r="K16" s="209">
        <f t="shared" si="6"/>
        <v>0</v>
      </c>
      <c r="L16" s="209">
        <f t="shared" si="6"/>
        <v>2</v>
      </c>
      <c r="M16" s="209">
        <f t="shared" si="6"/>
        <v>3</v>
      </c>
      <c r="N16" s="209">
        <f t="shared" si="7"/>
        <v>145</v>
      </c>
      <c r="O16" s="209">
        <f t="shared" si="8"/>
        <v>140</v>
      </c>
      <c r="P16" s="158">
        <v>134</v>
      </c>
      <c r="Q16" s="158">
        <v>1</v>
      </c>
      <c r="R16" s="158">
        <v>5</v>
      </c>
      <c r="S16" s="158">
        <v>0</v>
      </c>
      <c r="T16" s="158">
        <f t="shared" si="9"/>
        <v>0</v>
      </c>
      <c r="U16" s="158">
        <v>0</v>
      </c>
      <c r="V16" s="158">
        <v>0</v>
      </c>
      <c r="W16" s="158">
        <v>0</v>
      </c>
      <c r="X16" s="158">
        <v>2</v>
      </c>
      <c r="Y16" s="158">
        <v>3</v>
      </c>
    </row>
    <row r="17" spans="1:25" s="43" customFormat="1" ht="16.5" customHeight="1">
      <c r="A17" s="203" t="s">
        <v>446</v>
      </c>
      <c r="B17" s="209">
        <f t="shared" si="2"/>
        <v>312</v>
      </c>
      <c r="C17" s="209">
        <f t="shared" si="3"/>
        <v>301</v>
      </c>
      <c r="D17" s="209">
        <f t="shared" si="4"/>
        <v>281</v>
      </c>
      <c r="E17" s="209">
        <f t="shared" si="4"/>
        <v>4</v>
      </c>
      <c r="F17" s="209">
        <f t="shared" si="4"/>
        <v>16</v>
      </c>
      <c r="G17" s="209">
        <f t="shared" si="4"/>
        <v>0</v>
      </c>
      <c r="H17" s="209">
        <f t="shared" si="5"/>
        <v>0</v>
      </c>
      <c r="I17" s="209">
        <f t="shared" si="6"/>
        <v>0</v>
      </c>
      <c r="J17" s="209">
        <f t="shared" si="6"/>
        <v>0</v>
      </c>
      <c r="K17" s="209">
        <f t="shared" si="6"/>
        <v>0</v>
      </c>
      <c r="L17" s="209">
        <f t="shared" si="6"/>
        <v>5</v>
      </c>
      <c r="M17" s="209">
        <f t="shared" si="6"/>
        <v>6</v>
      </c>
      <c r="N17" s="209">
        <f t="shared" si="7"/>
        <v>168</v>
      </c>
      <c r="O17" s="209">
        <f t="shared" si="8"/>
        <v>159</v>
      </c>
      <c r="P17" s="158">
        <v>147</v>
      </c>
      <c r="Q17" s="158">
        <v>2</v>
      </c>
      <c r="R17" s="158">
        <v>10</v>
      </c>
      <c r="S17" s="158">
        <v>0</v>
      </c>
      <c r="T17" s="158">
        <f t="shared" si="9"/>
        <v>0</v>
      </c>
      <c r="U17" s="158">
        <v>0</v>
      </c>
      <c r="V17" s="158">
        <v>0</v>
      </c>
      <c r="W17" s="158">
        <v>0</v>
      </c>
      <c r="X17" s="158">
        <v>5</v>
      </c>
      <c r="Y17" s="158">
        <v>4</v>
      </c>
    </row>
    <row r="18" spans="1:25" s="43" customFormat="1" ht="16.5" customHeight="1">
      <c r="A18" s="203" t="s">
        <v>447</v>
      </c>
      <c r="B18" s="209">
        <f t="shared" si="2"/>
        <v>195</v>
      </c>
      <c r="C18" s="209">
        <f t="shared" si="3"/>
        <v>185</v>
      </c>
      <c r="D18" s="209">
        <f t="shared" si="4"/>
        <v>181</v>
      </c>
      <c r="E18" s="209">
        <f t="shared" si="4"/>
        <v>0</v>
      </c>
      <c r="F18" s="209">
        <f t="shared" si="4"/>
        <v>4</v>
      </c>
      <c r="G18" s="209">
        <f t="shared" si="4"/>
        <v>0</v>
      </c>
      <c r="H18" s="209">
        <f t="shared" si="5"/>
        <v>0</v>
      </c>
      <c r="I18" s="209">
        <f t="shared" si="6"/>
        <v>0</v>
      </c>
      <c r="J18" s="209">
        <f t="shared" si="6"/>
        <v>0</v>
      </c>
      <c r="K18" s="209">
        <f t="shared" si="6"/>
        <v>0</v>
      </c>
      <c r="L18" s="209">
        <f t="shared" si="6"/>
        <v>5</v>
      </c>
      <c r="M18" s="209">
        <f t="shared" si="6"/>
        <v>5</v>
      </c>
      <c r="N18" s="209">
        <f t="shared" si="7"/>
        <v>103</v>
      </c>
      <c r="O18" s="209">
        <f t="shared" si="8"/>
        <v>94</v>
      </c>
      <c r="P18" s="158">
        <v>93</v>
      </c>
      <c r="Q18" s="158">
        <v>0</v>
      </c>
      <c r="R18" s="158">
        <v>1</v>
      </c>
      <c r="S18" s="158">
        <v>0</v>
      </c>
      <c r="T18" s="158">
        <f t="shared" si="9"/>
        <v>0</v>
      </c>
      <c r="U18" s="158">
        <v>0</v>
      </c>
      <c r="V18" s="158">
        <v>0</v>
      </c>
      <c r="W18" s="158">
        <v>0</v>
      </c>
      <c r="X18" s="158">
        <v>5</v>
      </c>
      <c r="Y18" s="158">
        <v>4</v>
      </c>
    </row>
    <row r="19" spans="1:25" s="43" customFormat="1" ht="16.5" customHeight="1">
      <c r="A19" s="203" t="s">
        <v>402</v>
      </c>
      <c r="B19" s="209">
        <f t="shared" si="2"/>
        <v>157</v>
      </c>
      <c r="C19" s="209">
        <f t="shared" si="3"/>
        <v>148</v>
      </c>
      <c r="D19" s="209">
        <f t="shared" si="4"/>
        <v>146</v>
      </c>
      <c r="E19" s="209">
        <f t="shared" si="4"/>
        <v>0</v>
      </c>
      <c r="F19" s="209">
        <f t="shared" si="4"/>
        <v>2</v>
      </c>
      <c r="G19" s="209">
        <f t="shared" si="4"/>
        <v>0</v>
      </c>
      <c r="H19" s="209">
        <f t="shared" si="5"/>
        <v>0</v>
      </c>
      <c r="I19" s="209">
        <f t="shared" si="6"/>
        <v>0</v>
      </c>
      <c r="J19" s="209">
        <f t="shared" si="6"/>
        <v>0</v>
      </c>
      <c r="K19" s="209">
        <f t="shared" si="6"/>
        <v>0</v>
      </c>
      <c r="L19" s="209">
        <f t="shared" si="6"/>
        <v>4</v>
      </c>
      <c r="M19" s="209">
        <f t="shared" si="6"/>
        <v>5</v>
      </c>
      <c r="N19" s="209">
        <f t="shared" si="7"/>
        <v>82</v>
      </c>
      <c r="O19" s="209">
        <f t="shared" si="8"/>
        <v>76</v>
      </c>
      <c r="P19" s="158">
        <v>75</v>
      </c>
      <c r="Q19" s="158">
        <v>0</v>
      </c>
      <c r="R19" s="158">
        <v>1</v>
      </c>
      <c r="S19" s="158">
        <v>0</v>
      </c>
      <c r="T19" s="158">
        <f t="shared" si="9"/>
        <v>0</v>
      </c>
      <c r="U19" s="158">
        <v>0</v>
      </c>
      <c r="V19" s="158">
        <v>0</v>
      </c>
      <c r="W19" s="158">
        <v>0</v>
      </c>
      <c r="X19" s="158">
        <v>2</v>
      </c>
      <c r="Y19" s="158">
        <v>4</v>
      </c>
    </row>
    <row r="20" spans="1:25" s="43" customFormat="1" ht="16.5" customHeight="1">
      <c r="A20" s="203" t="s">
        <v>238</v>
      </c>
      <c r="B20" s="209">
        <f t="shared" si="2"/>
        <v>32</v>
      </c>
      <c r="C20" s="209">
        <f t="shared" si="3"/>
        <v>31</v>
      </c>
      <c r="D20" s="209">
        <f t="shared" si="4"/>
        <v>31</v>
      </c>
      <c r="E20" s="209">
        <f t="shared" si="4"/>
        <v>0</v>
      </c>
      <c r="F20" s="209">
        <f t="shared" si="4"/>
        <v>0</v>
      </c>
      <c r="G20" s="209">
        <f t="shared" si="4"/>
        <v>0</v>
      </c>
      <c r="H20" s="209">
        <f t="shared" si="5"/>
        <v>0</v>
      </c>
      <c r="I20" s="209">
        <f t="shared" si="6"/>
        <v>0</v>
      </c>
      <c r="J20" s="209">
        <f t="shared" si="6"/>
        <v>0</v>
      </c>
      <c r="K20" s="209">
        <f t="shared" si="6"/>
        <v>0</v>
      </c>
      <c r="L20" s="209">
        <f t="shared" si="6"/>
        <v>1</v>
      </c>
      <c r="M20" s="209">
        <f t="shared" si="6"/>
        <v>0</v>
      </c>
      <c r="N20" s="209">
        <f t="shared" si="7"/>
        <v>19</v>
      </c>
      <c r="O20" s="209">
        <f t="shared" si="8"/>
        <v>18</v>
      </c>
      <c r="P20" s="158">
        <v>18</v>
      </c>
      <c r="Q20" s="158">
        <v>0</v>
      </c>
      <c r="R20" s="158">
        <v>0</v>
      </c>
      <c r="S20" s="158">
        <v>0</v>
      </c>
      <c r="T20" s="158">
        <f t="shared" si="9"/>
        <v>0</v>
      </c>
      <c r="U20" s="158">
        <v>0</v>
      </c>
      <c r="V20" s="158">
        <v>0</v>
      </c>
      <c r="W20" s="158">
        <v>0</v>
      </c>
      <c r="X20" s="158">
        <v>1</v>
      </c>
      <c r="Y20" s="158">
        <v>0</v>
      </c>
    </row>
    <row r="21" spans="1:25" s="43" customFormat="1" ht="16.5" customHeight="1">
      <c r="A21" s="203" t="s">
        <v>448</v>
      </c>
      <c r="B21" s="209">
        <f t="shared" si="2"/>
        <v>6</v>
      </c>
      <c r="C21" s="209">
        <f t="shared" si="3"/>
        <v>5</v>
      </c>
      <c r="D21" s="209">
        <f t="shared" si="4"/>
        <v>5</v>
      </c>
      <c r="E21" s="209">
        <f t="shared" si="4"/>
        <v>0</v>
      </c>
      <c r="F21" s="209">
        <f t="shared" si="4"/>
        <v>0</v>
      </c>
      <c r="G21" s="209">
        <f t="shared" si="4"/>
        <v>0</v>
      </c>
      <c r="H21" s="209">
        <f t="shared" si="5"/>
        <v>0</v>
      </c>
      <c r="I21" s="209">
        <f t="shared" si="6"/>
        <v>0</v>
      </c>
      <c r="J21" s="209">
        <f t="shared" si="6"/>
        <v>0</v>
      </c>
      <c r="K21" s="209">
        <f t="shared" si="6"/>
        <v>0</v>
      </c>
      <c r="L21" s="209">
        <f t="shared" si="6"/>
        <v>1</v>
      </c>
      <c r="M21" s="209">
        <f t="shared" si="6"/>
        <v>0</v>
      </c>
      <c r="N21" s="209">
        <f t="shared" si="7"/>
        <v>5</v>
      </c>
      <c r="O21" s="209">
        <f t="shared" si="8"/>
        <v>4</v>
      </c>
      <c r="P21" s="158">
        <v>4</v>
      </c>
      <c r="Q21" s="158">
        <v>0</v>
      </c>
      <c r="R21" s="158">
        <v>0</v>
      </c>
      <c r="S21" s="158">
        <v>0</v>
      </c>
      <c r="T21" s="158">
        <f t="shared" si="9"/>
        <v>0</v>
      </c>
      <c r="U21" s="158">
        <v>0</v>
      </c>
      <c r="V21" s="158">
        <v>0</v>
      </c>
      <c r="W21" s="158">
        <v>0</v>
      </c>
      <c r="X21" s="158">
        <v>1</v>
      </c>
      <c r="Y21" s="158">
        <v>0</v>
      </c>
    </row>
    <row r="22" spans="1:25" s="43" customFormat="1" ht="16.5" customHeight="1">
      <c r="A22" s="203" t="s">
        <v>48</v>
      </c>
      <c r="B22" s="209">
        <f t="shared" si="2"/>
        <v>13</v>
      </c>
      <c r="C22" s="209">
        <f t="shared" si="3"/>
        <v>12</v>
      </c>
      <c r="D22" s="209">
        <f t="shared" si="4"/>
        <v>12</v>
      </c>
      <c r="E22" s="209">
        <f t="shared" si="4"/>
        <v>0</v>
      </c>
      <c r="F22" s="209">
        <f t="shared" si="4"/>
        <v>0</v>
      </c>
      <c r="G22" s="209">
        <f t="shared" si="4"/>
        <v>0</v>
      </c>
      <c r="H22" s="209">
        <f t="shared" si="5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1</v>
      </c>
      <c r="N22" s="209">
        <f t="shared" si="7"/>
        <v>8</v>
      </c>
      <c r="O22" s="209">
        <f t="shared" si="8"/>
        <v>7</v>
      </c>
      <c r="P22" s="158">
        <v>7</v>
      </c>
      <c r="Q22" s="158">
        <v>0</v>
      </c>
      <c r="R22" s="158">
        <v>0</v>
      </c>
      <c r="S22" s="158">
        <v>0</v>
      </c>
      <c r="T22" s="158">
        <f t="shared" si="9"/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1</v>
      </c>
    </row>
    <row r="23" spans="1:25" s="43" customFormat="1" ht="16.5" customHeight="1">
      <c r="A23" s="203" t="s">
        <v>146</v>
      </c>
      <c r="B23" s="209">
        <f t="shared" si="2"/>
        <v>193</v>
      </c>
      <c r="C23" s="209">
        <f t="shared" si="3"/>
        <v>188</v>
      </c>
      <c r="D23" s="209">
        <f t="shared" si="4"/>
        <v>176</v>
      </c>
      <c r="E23" s="209">
        <f t="shared" si="4"/>
        <v>6</v>
      </c>
      <c r="F23" s="209">
        <f t="shared" si="4"/>
        <v>6</v>
      </c>
      <c r="G23" s="209">
        <f t="shared" si="4"/>
        <v>0</v>
      </c>
      <c r="H23" s="209">
        <f t="shared" si="5"/>
        <v>0</v>
      </c>
      <c r="I23" s="209">
        <f t="shared" si="6"/>
        <v>0</v>
      </c>
      <c r="J23" s="209">
        <f t="shared" si="6"/>
        <v>0</v>
      </c>
      <c r="K23" s="209">
        <f t="shared" si="6"/>
        <v>0</v>
      </c>
      <c r="L23" s="209">
        <f t="shared" si="6"/>
        <v>5</v>
      </c>
      <c r="M23" s="209">
        <f t="shared" si="6"/>
        <v>0</v>
      </c>
      <c r="N23" s="209">
        <f t="shared" si="7"/>
        <v>101</v>
      </c>
      <c r="O23" s="209">
        <f t="shared" si="8"/>
        <v>97</v>
      </c>
      <c r="P23" s="158">
        <v>94</v>
      </c>
      <c r="Q23" s="158">
        <v>2</v>
      </c>
      <c r="R23" s="158">
        <v>1</v>
      </c>
      <c r="S23" s="158">
        <v>0</v>
      </c>
      <c r="T23" s="158">
        <f t="shared" si="9"/>
        <v>0</v>
      </c>
      <c r="U23" s="158">
        <v>0</v>
      </c>
      <c r="V23" s="158">
        <v>0</v>
      </c>
      <c r="W23" s="158">
        <v>0</v>
      </c>
      <c r="X23" s="158">
        <v>4</v>
      </c>
      <c r="Y23" s="158">
        <v>0</v>
      </c>
    </row>
    <row r="24" spans="1:25" s="43" customFormat="1" ht="16.5" customHeight="1">
      <c r="A24" s="203" t="s">
        <v>227</v>
      </c>
      <c r="B24" s="209">
        <f t="shared" si="2"/>
        <v>22</v>
      </c>
      <c r="C24" s="209">
        <f t="shared" si="3"/>
        <v>22</v>
      </c>
      <c r="D24" s="209">
        <f t="shared" si="4"/>
        <v>20</v>
      </c>
      <c r="E24" s="209">
        <f t="shared" si="4"/>
        <v>1</v>
      </c>
      <c r="F24" s="209">
        <f t="shared" si="4"/>
        <v>1</v>
      </c>
      <c r="G24" s="209">
        <f t="shared" si="4"/>
        <v>0</v>
      </c>
      <c r="H24" s="209">
        <f t="shared" si="5"/>
        <v>0</v>
      </c>
      <c r="I24" s="209">
        <f t="shared" si="6"/>
        <v>0</v>
      </c>
      <c r="J24" s="209">
        <f t="shared" si="6"/>
        <v>0</v>
      </c>
      <c r="K24" s="209">
        <f t="shared" si="6"/>
        <v>0</v>
      </c>
      <c r="L24" s="209">
        <f t="shared" si="6"/>
        <v>0</v>
      </c>
      <c r="M24" s="209">
        <f t="shared" si="6"/>
        <v>0</v>
      </c>
      <c r="N24" s="209">
        <f t="shared" si="7"/>
        <v>9</v>
      </c>
      <c r="O24" s="209">
        <f t="shared" si="8"/>
        <v>9</v>
      </c>
      <c r="P24" s="158">
        <v>7</v>
      </c>
      <c r="Q24" s="158">
        <v>1</v>
      </c>
      <c r="R24" s="158">
        <v>1</v>
      </c>
      <c r="S24" s="158">
        <v>0</v>
      </c>
      <c r="T24" s="158">
        <f t="shared" si="9"/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</row>
    <row r="25" spans="1:25" s="43" customFormat="1" ht="16.5" customHeight="1">
      <c r="A25" s="203" t="s">
        <v>396</v>
      </c>
      <c r="B25" s="209">
        <f t="shared" si="2"/>
        <v>46</v>
      </c>
      <c r="C25" s="209">
        <f t="shared" si="3"/>
        <v>44</v>
      </c>
      <c r="D25" s="209">
        <f t="shared" si="4"/>
        <v>43</v>
      </c>
      <c r="E25" s="209">
        <f t="shared" si="4"/>
        <v>0</v>
      </c>
      <c r="F25" s="209">
        <f t="shared" si="4"/>
        <v>1</v>
      </c>
      <c r="G25" s="209">
        <f t="shared" si="4"/>
        <v>0</v>
      </c>
      <c r="H25" s="209">
        <f t="shared" si="5"/>
        <v>0</v>
      </c>
      <c r="I25" s="209">
        <f t="shared" si="6"/>
        <v>0</v>
      </c>
      <c r="J25" s="209">
        <f t="shared" si="6"/>
        <v>0</v>
      </c>
      <c r="K25" s="209">
        <f t="shared" si="6"/>
        <v>0</v>
      </c>
      <c r="L25" s="209">
        <f t="shared" si="6"/>
        <v>2</v>
      </c>
      <c r="M25" s="209">
        <f t="shared" si="6"/>
        <v>0</v>
      </c>
      <c r="N25" s="209">
        <f t="shared" si="7"/>
        <v>26</v>
      </c>
      <c r="O25" s="209">
        <f t="shared" si="8"/>
        <v>24</v>
      </c>
      <c r="P25" s="158">
        <v>24</v>
      </c>
      <c r="Q25" s="158">
        <v>0</v>
      </c>
      <c r="R25" s="158">
        <v>0</v>
      </c>
      <c r="S25" s="158">
        <v>0</v>
      </c>
      <c r="T25" s="158">
        <f t="shared" si="9"/>
        <v>0</v>
      </c>
      <c r="U25" s="158">
        <v>0</v>
      </c>
      <c r="V25" s="158">
        <v>0</v>
      </c>
      <c r="W25" s="158">
        <v>0</v>
      </c>
      <c r="X25" s="158">
        <v>2</v>
      </c>
      <c r="Y25" s="158">
        <v>0</v>
      </c>
    </row>
    <row r="26" spans="1:25" s="43" customFormat="1" ht="16.5" customHeight="1">
      <c r="A26" s="203" t="s">
        <v>30</v>
      </c>
      <c r="B26" s="209">
        <f t="shared" si="2"/>
        <v>18</v>
      </c>
      <c r="C26" s="209">
        <f t="shared" si="3"/>
        <v>17</v>
      </c>
      <c r="D26" s="209">
        <f t="shared" si="4"/>
        <v>16</v>
      </c>
      <c r="E26" s="209">
        <f t="shared" si="4"/>
        <v>0</v>
      </c>
      <c r="F26" s="209">
        <f t="shared" si="4"/>
        <v>1</v>
      </c>
      <c r="G26" s="209">
        <f t="shared" si="4"/>
        <v>0</v>
      </c>
      <c r="H26" s="209">
        <f t="shared" si="5"/>
        <v>0</v>
      </c>
      <c r="I26" s="209">
        <f t="shared" si="6"/>
        <v>0</v>
      </c>
      <c r="J26" s="209">
        <f t="shared" si="6"/>
        <v>0</v>
      </c>
      <c r="K26" s="209">
        <f t="shared" si="6"/>
        <v>0</v>
      </c>
      <c r="L26" s="209">
        <f t="shared" si="6"/>
        <v>1</v>
      </c>
      <c r="M26" s="209">
        <f t="shared" si="6"/>
        <v>0</v>
      </c>
      <c r="N26" s="209">
        <f t="shared" si="7"/>
        <v>8</v>
      </c>
      <c r="O26" s="209">
        <f t="shared" si="8"/>
        <v>8</v>
      </c>
      <c r="P26" s="158">
        <v>8</v>
      </c>
      <c r="Q26" s="158">
        <v>0</v>
      </c>
      <c r="R26" s="158">
        <v>0</v>
      </c>
      <c r="S26" s="158">
        <v>0</v>
      </c>
      <c r="T26" s="158">
        <f t="shared" si="9"/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</row>
    <row r="27" spans="1:25" s="43" customFormat="1" ht="16.5" customHeight="1">
      <c r="A27" s="203" t="s">
        <v>190</v>
      </c>
      <c r="B27" s="209">
        <f t="shared" si="2"/>
        <v>28</v>
      </c>
      <c r="C27" s="209">
        <f t="shared" si="3"/>
        <v>27</v>
      </c>
      <c r="D27" s="209">
        <f t="shared" si="4"/>
        <v>27</v>
      </c>
      <c r="E27" s="209">
        <f t="shared" si="4"/>
        <v>0</v>
      </c>
      <c r="F27" s="209">
        <f t="shared" si="4"/>
        <v>0</v>
      </c>
      <c r="G27" s="209">
        <f t="shared" si="4"/>
        <v>0</v>
      </c>
      <c r="H27" s="209">
        <f t="shared" si="5"/>
        <v>0</v>
      </c>
      <c r="I27" s="209">
        <f t="shared" si="6"/>
        <v>0</v>
      </c>
      <c r="J27" s="209">
        <f t="shared" si="6"/>
        <v>0</v>
      </c>
      <c r="K27" s="209">
        <f t="shared" si="6"/>
        <v>0</v>
      </c>
      <c r="L27" s="209">
        <f t="shared" si="6"/>
        <v>1</v>
      </c>
      <c r="M27" s="209">
        <f t="shared" si="6"/>
        <v>0</v>
      </c>
      <c r="N27" s="209">
        <f t="shared" si="7"/>
        <v>14</v>
      </c>
      <c r="O27" s="209">
        <f t="shared" si="8"/>
        <v>14</v>
      </c>
      <c r="P27" s="158">
        <v>14</v>
      </c>
      <c r="Q27" s="158">
        <v>0</v>
      </c>
      <c r="R27" s="158">
        <v>0</v>
      </c>
      <c r="S27" s="158">
        <v>0</v>
      </c>
      <c r="T27" s="158">
        <f t="shared" si="9"/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</row>
    <row r="28" spans="1:25" s="43" customFormat="1" ht="16.5" customHeight="1">
      <c r="A28" s="203" t="s">
        <v>10</v>
      </c>
      <c r="B28" s="209">
        <f t="shared" si="2"/>
        <v>64</v>
      </c>
      <c r="C28" s="209">
        <f t="shared" si="3"/>
        <v>61</v>
      </c>
      <c r="D28" s="209">
        <f t="shared" si="4"/>
        <v>56</v>
      </c>
      <c r="E28" s="209">
        <f t="shared" si="4"/>
        <v>0</v>
      </c>
      <c r="F28" s="209">
        <f t="shared" si="4"/>
        <v>5</v>
      </c>
      <c r="G28" s="209">
        <f t="shared" si="4"/>
        <v>0</v>
      </c>
      <c r="H28" s="209">
        <f t="shared" si="5"/>
        <v>0</v>
      </c>
      <c r="I28" s="209">
        <f t="shared" si="6"/>
        <v>0</v>
      </c>
      <c r="J28" s="209">
        <f t="shared" si="6"/>
        <v>0</v>
      </c>
      <c r="K28" s="209">
        <f t="shared" si="6"/>
        <v>0</v>
      </c>
      <c r="L28" s="209">
        <f t="shared" si="6"/>
        <v>3</v>
      </c>
      <c r="M28" s="209">
        <f t="shared" si="6"/>
        <v>0</v>
      </c>
      <c r="N28" s="209">
        <f t="shared" si="7"/>
        <v>45</v>
      </c>
      <c r="O28" s="209">
        <f t="shared" si="8"/>
        <v>42</v>
      </c>
      <c r="P28" s="158">
        <v>39</v>
      </c>
      <c r="Q28" s="158">
        <v>0</v>
      </c>
      <c r="R28" s="158">
        <v>3</v>
      </c>
      <c r="S28" s="158">
        <v>0</v>
      </c>
      <c r="T28" s="158">
        <f t="shared" si="9"/>
        <v>0</v>
      </c>
      <c r="U28" s="158">
        <v>0</v>
      </c>
      <c r="V28" s="158">
        <v>0</v>
      </c>
      <c r="W28" s="158">
        <v>0</v>
      </c>
      <c r="X28" s="158">
        <v>3</v>
      </c>
      <c r="Y28" s="158">
        <v>0</v>
      </c>
    </row>
    <row r="29" spans="1:25" s="43" customFormat="1" ht="16.5" customHeight="1">
      <c r="A29" s="203" t="s">
        <v>449</v>
      </c>
      <c r="B29" s="209">
        <f t="shared" si="2"/>
        <v>126</v>
      </c>
      <c r="C29" s="209">
        <f t="shared" si="3"/>
        <v>124</v>
      </c>
      <c r="D29" s="209">
        <f t="shared" si="4"/>
        <v>113</v>
      </c>
      <c r="E29" s="209">
        <f t="shared" si="4"/>
        <v>5</v>
      </c>
      <c r="F29" s="209">
        <f t="shared" si="4"/>
        <v>6</v>
      </c>
      <c r="G29" s="209">
        <f t="shared" si="4"/>
        <v>0</v>
      </c>
      <c r="H29" s="209">
        <f t="shared" si="5"/>
        <v>0</v>
      </c>
      <c r="I29" s="209">
        <f t="shared" si="6"/>
        <v>0</v>
      </c>
      <c r="J29" s="209">
        <f t="shared" si="6"/>
        <v>0</v>
      </c>
      <c r="K29" s="209">
        <f t="shared" si="6"/>
        <v>0</v>
      </c>
      <c r="L29" s="209">
        <f t="shared" si="6"/>
        <v>2</v>
      </c>
      <c r="M29" s="209">
        <f t="shared" si="6"/>
        <v>0</v>
      </c>
      <c r="N29" s="209">
        <f t="shared" si="7"/>
        <v>54</v>
      </c>
      <c r="O29" s="209">
        <f t="shared" si="8"/>
        <v>52</v>
      </c>
      <c r="P29" s="158">
        <v>45</v>
      </c>
      <c r="Q29" s="158">
        <v>4</v>
      </c>
      <c r="R29" s="158">
        <v>3</v>
      </c>
      <c r="S29" s="158">
        <v>0</v>
      </c>
      <c r="T29" s="158">
        <f t="shared" si="9"/>
        <v>0</v>
      </c>
      <c r="U29" s="158">
        <v>0</v>
      </c>
      <c r="V29" s="158">
        <v>0</v>
      </c>
      <c r="W29" s="158">
        <v>0</v>
      </c>
      <c r="X29" s="158">
        <v>2</v>
      </c>
      <c r="Y29" s="158">
        <v>0</v>
      </c>
    </row>
    <row r="30" spans="1:25" s="43" customFormat="1" ht="16.5" customHeight="1">
      <c r="A30" s="203" t="s">
        <v>450</v>
      </c>
      <c r="B30" s="209">
        <f t="shared" si="2"/>
        <v>214</v>
      </c>
      <c r="C30" s="209">
        <f t="shared" si="3"/>
        <v>204</v>
      </c>
      <c r="D30" s="209">
        <f t="shared" si="4"/>
        <v>197</v>
      </c>
      <c r="E30" s="209">
        <f t="shared" si="4"/>
        <v>4</v>
      </c>
      <c r="F30" s="209">
        <f t="shared" si="4"/>
        <v>3</v>
      </c>
      <c r="G30" s="209">
        <f t="shared" si="4"/>
        <v>0</v>
      </c>
      <c r="H30" s="209">
        <f t="shared" si="5"/>
        <v>0</v>
      </c>
      <c r="I30" s="209">
        <f t="shared" si="6"/>
        <v>0</v>
      </c>
      <c r="J30" s="209">
        <f t="shared" si="6"/>
        <v>0</v>
      </c>
      <c r="K30" s="209">
        <f t="shared" si="6"/>
        <v>0</v>
      </c>
      <c r="L30" s="209">
        <f t="shared" si="6"/>
        <v>5</v>
      </c>
      <c r="M30" s="209">
        <f t="shared" si="6"/>
        <v>5</v>
      </c>
      <c r="N30" s="209">
        <f t="shared" si="7"/>
        <v>116</v>
      </c>
      <c r="O30" s="209">
        <f t="shared" si="8"/>
        <v>108</v>
      </c>
      <c r="P30" s="158">
        <v>106</v>
      </c>
      <c r="Q30" s="158">
        <v>2</v>
      </c>
      <c r="R30" s="158">
        <v>0</v>
      </c>
      <c r="S30" s="158">
        <v>0</v>
      </c>
      <c r="T30" s="158">
        <f t="shared" si="9"/>
        <v>0</v>
      </c>
      <c r="U30" s="158">
        <v>0</v>
      </c>
      <c r="V30" s="158">
        <v>0</v>
      </c>
      <c r="W30" s="158">
        <v>0</v>
      </c>
      <c r="X30" s="158">
        <v>5</v>
      </c>
      <c r="Y30" s="158">
        <v>3</v>
      </c>
    </row>
    <row r="31" spans="1:25" s="43" customFormat="1" ht="16.5" customHeight="1">
      <c r="A31" s="203" t="s">
        <v>451</v>
      </c>
      <c r="B31" s="209">
        <f t="shared" si="2"/>
        <v>340</v>
      </c>
      <c r="C31" s="209">
        <f t="shared" si="3"/>
        <v>333</v>
      </c>
      <c r="D31" s="209">
        <f t="shared" si="4"/>
        <v>318</v>
      </c>
      <c r="E31" s="209">
        <f t="shared" si="4"/>
        <v>12</v>
      </c>
      <c r="F31" s="209">
        <f t="shared" si="4"/>
        <v>3</v>
      </c>
      <c r="G31" s="209">
        <f t="shared" si="4"/>
        <v>0</v>
      </c>
      <c r="H31" s="209">
        <f t="shared" si="5"/>
        <v>0</v>
      </c>
      <c r="I31" s="209">
        <f t="shared" si="6"/>
        <v>0</v>
      </c>
      <c r="J31" s="209">
        <f t="shared" si="6"/>
        <v>0</v>
      </c>
      <c r="K31" s="209">
        <f t="shared" si="6"/>
        <v>0</v>
      </c>
      <c r="L31" s="209">
        <f t="shared" si="6"/>
        <v>3</v>
      </c>
      <c r="M31" s="209">
        <f t="shared" si="6"/>
        <v>4</v>
      </c>
      <c r="N31" s="209">
        <f t="shared" si="7"/>
        <v>179</v>
      </c>
      <c r="O31" s="209">
        <f t="shared" si="8"/>
        <v>174</v>
      </c>
      <c r="P31" s="158">
        <v>165</v>
      </c>
      <c r="Q31" s="158">
        <v>7</v>
      </c>
      <c r="R31" s="158">
        <v>2</v>
      </c>
      <c r="S31" s="158">
        <v>0</v>
      </c>
      <c r="T31" s="158">
        <f t="shared" si="9"/>
        <v>0</v>
      </c>
      <c r="U31" s="158">
        <v>0</v>
      </c>
      <c r="V31" s="158">
        <v>0</v>
      </c>
      <c r="W31" s="158">
        <v>0</v>
      </c>
      <c r="X31" s="158">
        <v>2</v>
      </c>
      <c r="Y31" s="158">
        <v>3</v>
      </c>
    </row>
    <row r="32" spans="1:25" s="43" customFormat="1" ht="16.5" customHeight="1">
      <c r="A32" s="203" t="s">
        <v>452</v>
      </c>
      <c r="B32" s="209">
        <f t="shared" si="2"/>
        <v>92</v>
      </c>
      <c r="C32" s="209">
        <f t="shared" si="3"/>
        <v>87</v>
      </c>
      <c r="D32" s="209">
        <f t="shared" si="4"/>
        <v>82</v>
      </c>
      <c r="E32" s="209">
        <f t="shared" si="4"/>
        <v>2</v>
      </c>
      <c r="F32" s="209">
        <f t="shared" si="4"/>
        <v>3</v>
      </c>
      <c r="G32" s="209">
        <f t="shared" si="4"/>
        <v>0</v>
      </c>
      <c r="H32" s="209">
        <f t="shared" si="5"/>
        <v>0</v>
      </c>
      <c r="I32" s="209">
        <f t="shared" si="6"/>
        <v>0</v>
      </c>
      <c r="J32" s="209">
        <f t="shared" si="6"/>
        <v>0</v>
      </c>
      <c r="K32" s="209">
        <f t="shared" si="6"/>
        <v>0</v>
      </c>
      <c r="L32" s="209">
        <f t="shared" si="6"/>
        <v>2</v>
      </c>
      <c r="M32" s="209">
        <f t="shared" si="6"/>
        <v>3</v>
      </c>
      <c r="N32" s="209">
        <f t="shared" si="7"/>
        <v>49</v>
      </c>
      <c r="O32" s="209">
        <f t="shared" si="8"/>
        <v>47</v>
      </c>
      <c r="P32" s="158">
        <v>45</v>
      </c>
      <c r="Q32" s="158">
        <v>1</v>
      </c>
      <c r="R32" s="158">
        <v>1</v>
      </c>
      <c r="S32" s="158">
        <v>0</v>
      </c>
      <c r="T32" s="158">
        <f t="shared" si="9"/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2</v>
      </c>
    </row>
    <row r="33" spans="1:25" s="43" customFormat="1" ht="16.5" customHeight="1">
      <c r="A33" s="203" t="s">
        <v>453</v>
      </c>
      <c r="B33" s="209">
        <f t="shared" si="2"/>
        <v>83</v>
      </c>
      <c r="C33" s="209">
        <f t="shared" si="3"/>
        <v>81</v>
      </c>
      <c r="D33" s="209">
        <f t="shared" si="4"/>
        <v>78</v>
      </c>
      <c r="E33" s="209">
        <f t="shared" si="4"/>
        <v>3</v>
      </c>
      <c r="F33" s="209">
        <f t="shared" si="4"/>
        <v>0</v>
      </c>
      <c r="G33" s="209">
        <f t="shared" si="4"/>
        <v>0</v>
      </c>
      <c r="H33" s="209">
        <f t="shared" si="5"/>
        <v>0</v>
      </c>
      <c r="I33" s="209">
        <f t="shared" si="6"/>
        <v>0</v>
      </c>
      <c r="J33" s="209">
        <f t="shared" si="6"/>
        <v>0</v>
      </c>
      <c r="K33" s="209">
        <f t="shared" si="6"/>
        <v>0</v>
      </c>
      <c r="L33" s="209">
        <f t="shared" si="6"/>
        <v>2</v>
      </c>
      <c r="M33" s="209">
        <f t="shared" si="6"/>
        <v>0</v>
      </c>
      <c r="N33" s="209">
        <f t="shared" si="7"/>
        <v>39</v>
      </c>
      <c r="O33" s="209">
        <f t="shared" si="8"/>
        <v>38</v>
      </c>
      <c r="P33" s="158">
        <v>37</v>
      </c>
      <c r="Q33" s="158">
        <v>1</v>
      </c>
      <c r="R33" s="158">
        <v>0</v>
      </c>
      <c r="S33" s="158">
        <v>0</v>
      </c>
      <c r="T33" s="158">
        <f t="shared" si="9"/>
        <v>0</v>
      </c>
      <c r="U33" s="158">
        <v>0</v>
      </c>
      <c r="V33" s="158">
        <v>0</v>
      </c>
      <c r="W33" s="158">
        <v>0</v>
      </c>
      <c r="X33" s="158">
        <v>1</v>
      </c>
      <c r="Y33" s="158">
        <v>0</v>
      </c>
    </row>
    <row r="34" spans="1:25" s="43" customFormat="1" ht="16.5" customHeight="1">
      <c r="A34" s="203" t="s">
        <v>346</v>
      </c>
      <c r="B34" s="209">
        <f t="shared" si="2"/>
        <v>52</v>
      </c>
      <c r="C34" s="209">
        <f t="shared" si="3"/>
        <v>48</v>
      </c>
      <c r="D34" s="209">
        <f t="shared" si="4"/>
        <v>48</v>
      </c>
      <c r="E34" s="209">
        <f t="shared" si="4"/>
        <v>0</v>
      </c>
      <c r="F34" s="209">
        <f t="shared" si="4"/>
        <v>0</v>
      </c>
      <c r="G34" s="209">
        <f t="shared" si="4"/>
        <v>0</v>
      </c>
      <c r="H34" s="209">
        <f t="shared" si="5"/>
        <v>0</v>
      </c>
      <c r="I34" s="209">
        <f t="shared" si="6"/>
        <v>0</v>
      </c>
      <c r="J34" s="209">
        <f t="shared" si="6"/>
        <v>0</v>
      </c>
      <c r="K34" s="209">
        <f t="shared" si="6"/>
        <v>0</v>
      </c>
      <c r="L34" s="209">
        <f t="shared" si="6"/>
        <v>3</v>
      </c>
      <c r="M34" s="209">
        <f t="shared" si="6"/>
        <v>1</v>
      </c>
      <c r="N34" s="209">
        <f t="shared" si="7"/>
        <v>25</v>
      </c>
      <c r="O34" s="209">
        <f t="shared" si="8"/>
        <v>22</v>
      </c>
      <c r="P34" s="158">
        <v>22</v>
      </c>
      <c r="Q34" s="158">
        <v>0</v>
      </c>
      <c r="R34" s="158">
        <v>0</v>
      </c>
      <c r="S34" s="158">
        <v>0</v>
      </c>
      <c r="T34" s="158">
        <f t="shared" si="9"/>
        <v>0</v>
      </c>
      <c r="U34" s="158">
        <v>0</v>
      </c>
      <c r="V34" s="158">
        <v>0</v>
      </c>
      <c r="W34" s="158">
        <v>0</v>
      </c>
      <c r="X34" s="158">
        <v>3</v>
      </c>
      <c r="Y34" s="158">
        <v>0</v>
      </c>
    </row>
    <row r="35" spans="1:25" s="43" customFormat="1" ht="16.5" customHeight="1">
      <c r="A35" s="203" t="s">
        <v>81</v>
      </c>
      <c r="B35" s="209">
        <f t="shared" si="2"/>
        <v>97</v>
      </c>
      <c r="C35" s="209">
        <f t="shared" si="3"/>
        <v>95</v>
      </c>
      <c r="D35" s="209">
        <f t="shared" si="4"/>
        <v>93</v>
      </c>
      <c r="E35" s="209">
        <f t="shared" si="4"/>
        <v>2</v>
      </c>
      <c r="F35" s="209">
        <f t="shared" si="4"/>
        <v>0</v>
      </c>
      <c r="G35" s="209">
        <f t="shared" si="4"/>
        <v>0</v>
      </c>
      <c r="H35" s="209">
        <f t="shared" si="5"/>
        <v>0</v>
      </c>
      <c r="I35" s="209">
        <f t="shared" si="6"/>
        <v>0</v>
      </c>
      <c r="J35" s="209">
        <f t="shared" si="6"/>
        <v>0</v>
      </c>
      <c r="K35" s="209">
        <f t="shared" si="6"/>
        <v>0</v>
      </c>
      <c r="L35" s="209">
        <f t="shared" si="6"/>
        <v>1</v>
      </c>
      <c r="M35" s="209">
        <f t="shared" si="6"/>
        <v>1</v>
      </c>
      <c r="N35" s="209">
        <f t="shared" si="7"/>
        <v>47</v>
      </c>
      <c r="O35" s="209">
        <f t="shared" si="8"/>
        <v>46</v>
      </c>
      <c r="P35" s="158">
        <v>46</v>
      </c>
      <c r="Q35" s="158">
        <v>0</v>
      </c>
      <c r="R35" s="158">
        <v>0</v>
      </c>
      <c r="S35" s="158">
        <v>0</v>
      </c>
      <c r="T35" s="158">
        <f t="shared" si="9"/>
        <v>0</v>
      </c>
      <c r="U35" s="158">
        <v>0</v>
      </c>
      <c r="V35" s="158">
        <v>0</v>
      </c>
      <c r="W35" s="158">
        <v>0</v>
      </c>
      <c r="X35" s="158">
        <v>1</v>
      </c>
      <c r="Y35" s="158">
        <v>0</v>
      </c>
    </row>
    <row r="36" spans="1:25" ht="6" customHeight="1">
      <c r="A36" s="51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</row>
    <row r="37" spans="1:25" s="43" customFormat="1" ht="18" customHeight="1">
      <c r="A37" s="168"/>
      <c r="B37" s="588" t="s">
        <v>280</v>
      </c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</row>
    <row r="38" spans="1:25" s="43" customFormat="1" ht="18" customHeight="1">
      <c r="A38" s="576" t="s">
        <v>44</v>
      </c>
      <c r="B38" s="186"/>
      <c r="C38" s="609" t="s">
        <v>362</v>
      </c>
      <c r="D38" s="606"/>
      <c r="E38" s="606"/>
      <c r="F38" s="606"/>
      <c r="G38" s="643"/>
      <c r="H38" s="698" t="s">
        <v>180</v>
      </c>
      <c r="I38" s="699"/>
      <c r="J38" s="699"/>
      <c r="K38" s="700"/>
      <c r="L38" s="186" t="s">
        <v>230</v>
      </c>
      <c r="M38" s="186" t="s">
        <v>352</v>
      </c>
      <c r="N38" s="373"/>
      <c r="O38" s="372"/>
      <c r="P38" s="372"/>
      <c r="Q38" s="372"/>
      <c r="R38" s="372"/>
      <c r="S38" s="372"/>
      <c r="T38" s="372"/>
      <c r="U38" s="372"/>
      <c r="V38" s="372"/>
      <c r="W38" s="372"/>
      <c r="X38" s="373"/>
      <c r="Y38" s="373"/>
    </row>
    <row r="39" spans="1:25" s="43" customFormat="1" ht="18" customHeight="1">
      <c r="A39" s="576"/>
      <c r="B39" s="177" t="s">
        <v>5</v>
      </c>
      <c r="C39" s="609" t="s">
        <v>233</v>
      </c>
      <c r="D39" s="606"/>
      <c r="E39" s="606"/>
      <c r="F39" s="643"/>
      <c r="G39" s="371" t="s">
        <v>255</v>
      </c>
      <c r="H39" s="580" t="s">
        <v>457</v>
      </c>
      <c r="I39" s="581"/>
      <c r="J39" s="576"/>
      <c r="K39" s="169" t="s">
        <v>255</v>
      </c>
      <c r="L39" s="180" t="s">
        <v>234</v>
      </c>
      <c r="M39" s="180" t="s">
        <v>201</v>
      </c>
      <c r="N39" s="373"/>
      <c r="O39" s="372"/>
      <c r="P39" s="372"/>
      <c r="Q39" s="372"/>
      <c r="R39" s="372"/>
      <c r="S39" s="373"/>
      <c r="T39" s="372"/>
      <c r="U39" s="372"/>
      <c r="V39" s="372"/>
      <c r="W39" s="373"/>
      <c r="X39" s="373"/>
      <c r="Y39" s="373"/>
    </row>
    <row r="40" spans="1:25" s="43" customFormat="1" ht="18" customHeight="1">
      <c r="A40" s="169"/>
      <c r="B40" s="178"/>
      <c r="C40" s="194" t="s">
        <v>5</v>
      </c>
      <c r="D40" s="194" t="s">
        <v>179</v>
      </c>
      <c r="E40" s="194" t="s">
        <v>235</v>
      </c>
      <c r="F40" s="194" t="s">
        <v>236</v>
      </c>
      <c r="G40" s="178"/>
      <c r="H40" s="194" t="s">
        <v>5</v>
      </c>
      <c r="I40" s="194" t="s">
        <v>179</v>
      </c>
      <c r="J40" s="195" t="s">
        <v>235</v>
      </c>
      <c r="K40" s="193"/>
      <c r="L40" s="193" t="s">
        <v>217</v>
      </c>
      <c r="M40" s="193" t="s">
        <v>355</v>
      </c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</row>
    <row r="41" spans="1:25" s="43" customFormat="1" ht="6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</row>
    <row r="42" spans="1:25" s="43" customFormat="1" ht="16.5" customHeight="1">
      <c r="A42" s="147" t="s">
        <v>84</v>
      </c>
      <c r="B42" s="209">
        <f>SUM(D42:M42)</f>
        <v>2833</v>
      </c>
      <c r="C42" s="209">
        <f>SUM(D42:F42)</f>
        <v>2772</v>
      </c>
      <c r="D42" s="209">
        <f t="shared" ref="D42:M42" si="10">SUM(D46:D69)</f>
        <v>2625</v>
      </c>
      <c r="E42" s="209">
        <f t="shared" si="10"/>
        <v>72</v>
      </c>
      <c r="F42" s="209">
        <f t="shared" si="10"/>
        <v>75</v>
      </c>
      <c r="G42" s="209">
        <f t="shared" si="10"/>
        <v>0</v>
      </c>
      <c r="H42" s="209">
        <f t="shared" si="10"/>
        <v>0</v>
      </c>
      <c r="I42" s="209">
        <f t="shared" si="10"/>
        <v>0</v>
      </c>
      <c r="J42" s="209">
        <f t="shared" si="10"/>
        <v>0</v>
      </c>
      <c r="K42" s="209">
        <f t="shared" si="10"/>
        <v>0</v>
      </c>
      <c r="L42" s="209">
        <f t="shared" si="10"/>
        <v>42</v>
      </c>
      <c r="M42" s="209">
        <f t="shared" si="10"/>
        <v>19</v>
      </c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</row>
    <row r="43" spans="1:25" s="43" customFormat="1" ht="16.5" customHeight="1">
      <c r="A43" s="148" t="s">
        <v>441</v>
      </c>
      <c r="B43" s="209">
        <f>SUM(D43:M43)</f>
        <v>64</v>
      </c>
      <c r="C43" s="209">
        <f>SUM(D43:F43)</f>
        <v>64</v>
      </c>
      <c r="D43" s="158">
        <v>64</v>
      </c>
      <c r="E43" s="158">
        <v>0</v>
      </c>
      <c r="F43" s="158">
        <v>0</v>
      </c>
      <c r="G43" s="158">
        <v>0</v>
      </c>
      <c r="H43" s="158">
        <f>SUM(I43:J43)</f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</row>
    <row r="44" spans="1:25" s="43" customFormat="1" ht="16.5" customHeight="1">
      <c r="A44" s="148" t="s">
        <v>385</v>
      </c>
      <c r="B44" s="209">
        <f>SUM(D44:M44)</f>
        <v>69</v>
      </c>
      <c r="C44" s="209">
        <f>SUM(D44:F44)</f>
        <v>69</v>
      </c>
      <c r="D44" s="158">
        <v>69</v>
      </c>
      <c r="E44" s="158">
        <v>0</v>
      </c>
      <c r="F44" s="158">
        <v>0</v>
      </c>
      <c r="G44" s="158">
        <v>0</v>
      </c>
      <c r="H44" s="158">
        <f>SUM(I44:J44)</f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</row>
    <row r="45" spans="1:25" s="43" customFormat="1" ht="6" customHeight="1">
      <c r="A45" s="148"/>
      <c r="B45" s="209"/>
      <c r="C45" s="209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</row>
    <row r="46" spans="1:25" s="43" customFormat="1" ht="16.5" customHeight="1">
      <c r="A46" s="203" t="s">
        <v>442</v>
      </c>
      <c r="B46" s="209">
        <f t="shared" ref="B46:B69" si="11">SUM(C46,G46:H46,K46:M46)</f>
        <v>1057</v>
      </c>
      <c r="C46" s="209">
        <f t="shared" ref="C46:C69" si="12">SUM(D46:F46)</f>
        <v>1043</v>
      </c>
      <c r="D46" s="158">
        <v>982</v>
      </c>
      <c r="E46" s="158">
        <v>32</v>
      </c>
      <c r="F46" s="158">
        <v>29</v>
      </c>
      <c r="G46" s="158">
        <v>0</v>
      </c>
      <c r="H46" s="158">
        <f t="shared" ref="H46:H69" si="13">SUM(I46:J46)</f>
        <v>0</v>
      </c>
      <c r="I46" s="158">
        <v>0</v>
      </c>
      <c r="J46" s="158">
        <v>0</v>
      </c>
      <c r="K46" s="158">
        <v>0</v>
      </c>
      <c r="L46" s="158">
        <v>10</v>
      </c>
      <c r="M46" s="158">
        <v>4</v>
      </c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</row>
    <row r="47" spans="1:25" s="43" customFormat="1" ht="16.5" customHeight="1">
      <c r="A47" s="203" t="s">
        <v>203</v>
      </c>
      <c r="B47" s="209">
        <f t="shared" si="11"/>
        <v>184</v>
      </c>
      <c r="C47" s="209">
        <f t="shared" si="12"/>
        <v>182</v>
      </c>
      <c r="D47" s="158">
        <v>169</v>
      </c>
      <c r="E47" s="158">
        <v>8</v>
      </c>
      <c r="F47" s="158">
        <v>5</v>
      </c>
      <c r="G47" s="158">
        <v>0</v>
      </c>
      <c r="H47" s="158">
        <f t="shared" si="13"/>
        <v>0</v>
      </c>
      <c r="I47" s="158">
        <v>0</v>
      </c>
      <c r="J47" s="158">
        <v>0</v>
      </c>
      <c r="K47" s="158">
        <v>0</v>
      </c>
      <c r="L47" s="158">
        <v>1</v>
      </c>
      <c r="M47" s="158">
        <v>1</v>
      </c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</row>
    <row r="48" spans="1:25" s="43" customFormat="1" ht="16.5" customHeight="1">
      <c r="A48" s="203" t="s">
        <v>443</v>
      </c>
      <c r="B48" s="209">
        <f t="shared" si="11"/>
        <v>133</v>
      </c>
      <c r="C48" s="209">
        <f t="shared" si="12"/>
        <v>125</v>
      </c>
      <c r="D48" s="158">
        <v>122</v>
      </c>
      <c r="E48" s="158">
        <v>2</v>
      </c>
      <c r="F48" s="158">
        <v>1</v>
      </c>
      <c r="G48" s="158">
        <v>0</v>
      </c>
      <c r="H48" s="158">
        <f t="shared" si="13"/>
        <v>0</v>
      </c>
      <c r="I48" s="158">
        <v>0</v>
      </c>
      <c r="J48" s="158">
        <v>0</v>
      </c>
      <c r="K48" s="158">
        <v>0</v>
      </c>
      <c r="L48" s="158">
        <v>5</v>
      </c>
      <c r="M48" s="158">
        <v>3</v>
      </c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</row>
    <row r="49" spans="1:25" s="43" customFormat="1" ht="16.5" customHeight="1">
      <c r="A49" s="203" t="s">
        <v>444</v>
      </c>
      <c r="B49" s="209">
        <f t="shared" si="11"/>
        <v>323</v>
      </c>
      <c r="C49" s="209">
        <f t="shared" si="12"/>
        <v>305</v>
      </c>
      <c r="D49" s="158">
        <v>289</v>
      </c>
      <c r="E49" s="158">
        <v>8</v>
      </c>
      <c r="F49" s="158">
        <v>8</v>
      </c>
      <c r="G49" s="158">
        <v>0</v>
      </c>
      <c r="H49" s="158">
        <f t="shared" si="13"/>
        <v>0</v>
      </c>
      <c r="I49" s="158">
        <v>0</v>
      </c>
      <c r="J49" s="158">
        <v>0</v>
      </c>
      <c r="K49" s="158">
        <v>0</v>
      </c>
      <c r="L49" s="158">
        <v>17</v>
      </c>
      <c r="M49" s="158">
        <v>1</v>
      </c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</row>
    <row r="50" spans="1:25" s="43" customFormat="1" ht="16.5" customHeight="1">
      <c r="A50" s="203" t="s">
        <v>87</v>
      </c>
      <c r="B50" s="209">
        <f t="shared" si="11"/>
        <v>143</v>
      </c>
      <c r="C50" s="209">
        <f t="shared" si="12"/>
        <v>143</v>
      </c>
      <c r="D50" s="158">
        <v>136</v>
      </c>
      <c r="E50" s="158">
        <v>3</v>
      </c>
      <c r="F50" s="158">
        <v>4</v>
      </c>
      <c r="G50" s="158">
        <v>0</v>
      </c>
      <c r="H50" s="158">
        <f t="shared" si="13"/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</row>
    <row r="51" spans="1:25" s="43" customFormat="1" ht="16.5" customHeight="1">
      <c r="A51" s="203" t="s">
        <v>446</v>
      </c>
      <c r="B51" s="209">
        <f t="shared" si="11"/>
        <v>144</v>
      </c>
      <c r="C51" s="209">
        <f t="shared" si="12"/>
        <v>142</v>
      </c>
      <c r="D51" s="158">
        <v>134</v>
      </c>
      <c r="E51" s="158">
        <v>2</v>
      </c>
      <c r="F51" s="158">
        <v>6</v>
      </c>
      <c r="G51" s="158">
        <v>0</v>
      </c>
      <c r="H51" s="158">
        <f t="shared" si="13"/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2</v>
      </c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</row>
    <row r="52" spans="1:25" s="43" customFormat="1" ht="16.5" customHeight="1">
      <c r="A52" s="203" t="s">
        <v>447</v>
      </c>
      <c r="B52" s="209">
        <f t="shared" si="11"/>
        <v>92</v>
      </c>
      <c r="C52" s="209">
        <f t="shared" si="12"/>
        <v>91</v>
      </c>
      <c r="D52" s="158">
        <v>88</v>
      </c>
      <c r="E52" s="158">
        <v>0</v>
      </c>
      <c r="F52" s="158">
        <v>3</v>
      </c>
      <c r="G52" s="158">
        <v>0</v>
      </c>
      <c r="H52" s="158">
        <f t="shared" si="13"/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1</v>
      </c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</row>
    <row r="53" spans="1:25" s="43" customFormat="1" ht="16.5" customHeight="1">
      <c r="A53" s="203" t="s">
        <v>402</v>
      </c>
      <c r="B53" s="209">
        <f t="shared" si="11"/>
        <v>75</v>
      </c>
      <c r="C53" s="209">
        <f t="shared" si="12"/>
        <v>72</v>
      </c>
      <c r="D53" s="158">
        <v>71</v>
      </c>
      <c r="E53" s="158">
        <v>0</v>
      </c>
      <c r="F53" s="158">
        <v>1</v>
      </c>
      <c r="G53" s="158">
        <v>0</v>
      </c>
      <c r="H53" s="158">
        <f t="shared" si="13"/>
        <v>0</v>
      </c>
      <c r="I53" s="158">
        <v>0</v>
      </c>
      <c r="J53" s="158">
        <v>0</v>
      </c>
      <c r="K53" s="158">
        <v>0</v>
      </c>
      <c r="L53" s="158">
        <v>2</v>
      </c>
      <c r="M53" s="158">
        <v>1</v>
      </c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</row>
    <row r="54" spans="1:25" s="43" customFormat="1" ht="16.5" customHeight="1">
      <c r="A54" s="203" t="s">
        <v>238</v>
      </c>
      <c r="B54" s="209">
        <f t="shared" si="11"/>
        <v>13</v>
      </c>
      <c r="C54" s="209">
        <f t="shared" si="12"/>
        <v>13</v>
      </c>
      <c r="D54" s="158">
        <v>13</v>
      </c>
      <c r="E54" s="158">
        <v>0</v>
      </c>
      <c r="F54" s="158">
        <v>0</v>
      </c>
      <c r="G54" s="158">
        <v>0</v>
      </c>
      <c r="H54" s="158">
        <f t="shared" si="13"/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0</v>
      </c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</row>
    <row r="55" spans="1:25" s="43" customFormat="1" ht="16.5" customHeight="1">
      <c r="A55" s="203" t="s">
        <v>448</v>
      </c>
      <c r="B55" s="209">
        <f t="shared" si="11"/>
        <v>1</v>
      </c>
      <c r="C55" s="209">
        <f t="shared" si="12"/>
        <v>1</v>
      </c>
      <c r="D55" s="158">
        <v>1</v>
      </c>
      <c r="E55" s="158">
        <v>0</v>
      </c>
      <c r="F55" s="158">
        <v>0</v>
      </c>
      <c r="G55" s="158">
        <v>0</v>
      </c>
      <c r="H55" s="158">
        <f t="shared" si="13"/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0</v>
      </c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</row>
    <row r="56" spans="1:25" s="43" customFormat="1" ht="16.5" customHeight="1">
      <c r="A56" s="203" t="s">
        <v>48</v>
      </c>
      <c r="B56" s="209">
        <f t="shared" si="11"/>
        <v>5</v>
      </c>
      <c r="C56" s="209">
        <f t="shared" si="12"/>
        <v>5</v>
      </c>
      <c r="D56" s="158">
        <v>5</v>
      </c>
      <c r="E56" s="158">
        <v>0</v>
      </c>
      <c r="F56" s="158">
        <v>0</v>
      </c>
      <c r="G56" s="158">
        <v>0</v>
      </c>
      <c r="H56" s="158">
        <f t="shared" si="13"/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</row>
    <row r="57" spans="1:25" s="43" customFormat="1" ht="16.5" customHeight="1">
      <c r="A57" s="203" t="s">
        <v>146</v>
      </c>
      <c r="B57" s="209">
        <f t="shared" si="11"/>
        <v>92</v>
      </c>
      <c r="C57" s="209">
        <f t="shared" si="12"/>
        <v>91</v>
      </c>
      <c r="D57" s="158">
        <v>82</v>
      </c>
      <c r="E57" s="158">
        <v>4</v>
      </c>
      <c r="F57" s="158">
        <v>5</v>
      </c>
      <c r="G57" s="158">
        <v>0</v>
      </c>
      <c r="H57" s="158">
        <f t="shared" si="13"/>
        <v>0</v>
      </c>
      <c r="I57" s="158">
        <v>0</v>
      </c>
      <c r="J57" s="158">
        <v>0</v>
      </c>
      <c r="K57" s="158">
        <v>0</v>
      </c>
      <c r="L57" s="158">
        <v>1</v>
      </c>
      <c r="M57" s="158">
        <v>0</v>
      </c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</row>
    <row r="58" spans="1:25" s="43" customFormat="1" ht="16.5" customHeight="1">
      <c r="A58" s="203" t="s">
        <v>227</v>
      </c>
      <c r="B58" s="209">
        <f t="shared" si="11"/>
        <v>13</v>
      </c>
      <c r="C58" s="209">
        <f t="shared" si="12"/>
        <v>13</v>
      </c>
      <c r="D58" s="158">
        <v>13</v>
      </c>
      <c r="E58" s="158">
        <v>0</v>
      </c>
      <c r="F58" s="158">
        <v>0</v>
      </c>
      <c r="G58" s="158">
        <v>0</v>
      </c>
      <c r="H58" s="158">
        <f t="shared" si="13"/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</row>
    <row r="59" spans="1:25" s="43" customFormat="1" ht="16.5" customHeight="1">
      <c r="A59" s="203" t="s">
        <v>396</v>
      </c>
      <c r="B59" s="209">
        <f t="shared" si="11"/>
        <v>20</v>
      </c>
      <c r="C59" s="209">
        <f t="shared" si="12"/>
        <v>20</v>
      </c>
      <c r="D59" s="158">
        <v>19</v>
      </c>
      <c r="E59" s="158">
        <v>0</v>
      </c>
      <c r="F59" s="158">
        <v>1</v>
      </c>
      <c r="G59" s="158">
        <v>0</v>
      </c>
      <c r="H59" s="158">
        <f t="shared" si="13"/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</row>
    <row r="60" spans="1:25" s="43" customFormat="1" ht="16.5" customHeight="1">
      <c r="A60" s="203" t="s">
        <v>30</v>
      </c>
      <c r="B60" s="209">
        <f t="shared" si="11"/>
        <v>10</v>
      </c>
      <c r="C60" s="209">
        <f t="shared" si="12"/>
        <v>9</v>
      </c>
      <c r="D60" s="158">
        <v>8</v>
      </c>
      <c r="E60" s="158">
        <v>0</v>
      </c>
      <c r="F60" s="158">
        <v>1</v>
      </c>
      <c r="G60" s="158">
        <v>0</v>
      </c>
      <c r="H60" s="158">
        <f t="shared" si="13"/>
        <v>0</v>
      </c>
      <c r="I60" s="158">
        <v>0</v>
      </c>
      <c r="J60" s="158">
        <v>0</v>
      </c>
      <c r="K60" s="158">
        <v>0</v>
      </c>
      <c r="L60" s="158">
        <v>1</v>
      </c>
      <c r="M60" s="158">
        <v>0</v>
      </c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74"/>
      <c r="Y60" s="374"/>
    </row>
    <row r="61" spans="1:25" s="43" customFormat="1" ht="16.5" customHeight="1">
      <c r="A61" s="203" t="s">
        <v>190</v>
      </c>
      <c r="B61" s="209">
        <f t="shared" si="11"/>
        <v>14</v>
      </c>
      <c r="C61" s="209">
        <f t="shared" si="12"/>
        <v>13</v>
      </c>
      <c r="D61" s="158">
        <v>13</v>
      </c>
      <c r="E61" s="158">
        <v>0</v>
      </c>
      <c r="F61" s="158">
        <v>0</v>
      </c>
      <c r="G61" s="158">
        <v>0</v>
      </c>
      <c r="H61" s="158">
        <f t="shared" si="13"/>
        <v>0</v>
      </c>
      <c r="I61" s="158">
        <v>0</v>
      </c>
      <c r="J61" s="158">
        <v>0</v>
      </c>
      <c r="K61" s="158">
        <v>0</v>
      </c>
      <c r="L61" s="158">
        <v>1</v>
      </c>
      <c r="M61" s="158">
        <v>0</v>
      </c>
      <c r="N61" s="374"/>
      <c r="O61" s="374"/>
      <c r="P61" s="374"/>
      <c r="Q61" s="374"/>
      <c r="R61" s="374"/>
      <c r="S61" s="374"/>
      <c r="T61" s="374"/>
      <c r="U61" s="374"/>
      <c r="V61" s="374"/>
      <c r="W61" s="374"/>
      <c r="X61" s="374"/>
      <c r="Y61" s="374"/>
    </row>
    <row r="62" spans="1:25" s="43" customFormat="1" ht="16.5" customHeight="1">
      <c r="A62" s="203" t="s">
        <v>10</v>
      </c>
      <c r="B62" s="209">
        <f t="shared" si="11"/>
        <v>19</v>
      </c>
      <c r="C62" s="209">
        <f t="shared" si="12"/>
        <v>19</v>
      </c>
      <c r="D62" s="158">
        <v>17</v>
      </c>
      <c r="E62" s="158">
        <v>0</v>
      </c>
      <c r="F62" s="158">
        <v>2</v>
      </c>
      <c r="G62" s="158">
        <v>0</v>
      </c>
      <c r="H62" s="158">
        <f t="shared" si="13"/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374"/>
      <c r="O62" s="374"/>
      <c r="P62" s="374"/>
      <c r="Q62" s="374"/>
      <c r="R62" s="374"/>
      <c r="S62" s="374"/>
      <c r="T62" s="374"/>
      <c r="U62" s="374"/>
      <c r="V62" s="374"/>
      <c r="W62" s="374"/>
      <c r="X62" s="374"/>
      <c r="Y62" s="374"/>
    </row>
    <row r="63" spans="1:25" s="43" customFormat="1" ht="16.5" customHeight="1">
      <c r="A63" s="203" t="s">
        <v>449</v>
      </c>
      <c r="B63" s="209">
        <f t="shared" si="11"/>
        <v>72</v>
      </c>
      <c r="C63" s="209">
        <f t="shared" si="12"/>
        <v>72</v>
      </c>
      <c r="D63" s="158">
        <v>68</v>
      </c>
      <c r="E63" s="158">
        <v>1</v>
      </c>
      <c r="F63" s="158">
        <v>3</v>
      </c>
      <c r="G63" s="158">
        <v>0</v>
      </c>
      <c r="H63" s="158">
        <f t="shared" si="13"/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374"/>
      <c r="O63" s="374"/>
      <c r="P63" s="374"/>
      <c r="Q63" s="374"/>
      <c r="R63" s="374"/>
      <c r="S63" s="374"/>
      <c r="T63" s="374"/>
      <c r="U63" s="374"/>
      <c r="V63" s="374"/>
      <c r="W63" s="374"/>
      <c r="X63" s="374"/>
      <c r="Y63" s="374"/>
    </row>
    <row r="64" spans="1:25" s="43" customFormat="1" ht="16.5" customHeight="1">
      <c r="A64" s="203" t="s">
        <v>450</v>
      </c>
      <c r="B64" s="209">
        <f t="shared" si="11"/>
        <v>98</v>
      </c>
      <c r="C64" s="209">
        <f t="shared" si="12"/>
        <v>96</v>
      </c>
      <c r="D64" s="158">
        <v>91</v>
      </c>
      <c r="E64" s="158">
        <v>2</v>
      </c>
      <c r="F64" s="158">
        <v>3</v>
      </c>
      <c r="G64" s="158">
        <v>0</v>
      </c>
      <c r="H64" s="158">
        <f t="shared" si="13"/>
        <v>0</v>
      </c>
      <c r="I64" s="158">
        <v>0</v>
      </c>
      <c r="J64" s="158">
        <v>0</v>
      </c>
      <c r="K64" s="158">
        <v>0</v>
      </c>
      <c r="L64" s="158">
        <v>0</v>
      </c>
      <c r="M64" s="158">
        <v>2</v>
      </c>
      <c r="N64" s="374"/>
      <c r="O64" s="374"/>
      <c r="P64" s="374"/>
      <c r="Q64" s="374"/>
      <c r="R64" s="374"/>
      <c r="S64" s="374"/>
      <c r="T64" s="374"/>
      <c r="U64" s="374"/>
      <c r="V64" s="374"/>
      <c r="W64" s="374"/>
      <c r="X64" s="374"/>
      <c r="Y64" s="374"/>
    </row>
    <row r="65" spans="1:25" s="43" customFormat="1" ht="16.5" customHeight="1">
      <c r="A65" s="203" t="s">
        <v>451</v>
      </c>
      <c r="B65" s="209">
        <f t="shared" si="11"/>
        <v>161</v>
      </c>
      <c r="C65" s="209">
        <f t="shared" si="12"/>
        <v>159</v>
      </c>
      <c r="D65" s="158">
        <v>153</v>
      </c>
      <c r="E65" s="158">
        <v>5</v>
      </c>
      <c r="F65" s="158">
        <v>1</v>
      </c>
      <c r="G65" s="158">
        <v>0</v>
      </c>
      <c r="H65" s="158">
        <f t="shared" si="13"/>
        <v>0</v>
      </c>
      <c r="I65" s="158">
        <v>0</v>
      </c>
      <c r="J65" s="158">
        <v>0</v>
      </c>
      <c r="K65" s="158">
        <v>0</v>
      </c>
      <c r="L65" s="158">
        <v>1</v>
      </c>
      <c r="M65" s="158">
        <v>1</v>
      </c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</row>
    <row r="66" spans="1:25" s="43" customFormat="1" ht="16.5" customHeight="1">
      <c r="A66" s="203" t="s">
        <v>452</v>
      </c>
      <c r="B66" s="209">
        <f t="shared" si="11"/>
        <v>43</v>
      </c>
      <c r="C66" s="209">
        <f t="shared" si="12"/>
        <v>40</v>
      </c>
      <c r="D66" s="158">
        <v>37</v>
      </c>
      <c r="E66" s="158">
        <v>1</v>
      </c>
      <c r="F66" s="158">
        <v>2</v>
      </c>
      <c r="G66" s="158">
        <v>0</v>
      </c>
      <c r="H66" s="158">
        <f t="shared" si="13"/>
        <v>0</v>
      </c>
      <c r="I66" s="158">
        <v>0</v>
      </c>
      <c r="J66" s="158">
        <v>0</v>
      </c>
      <c r="K66" s="158">
        <v>0</v>
      </c>
      <c r="L66" s="158">
        <v>2</v>
      </c>
      <c r="M66" s="158">
        <v>1</v>
      </c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4"/>
    </row>
    <row r="67" spans="1:25" s="43" customFormat="1" ht="16.5" customHeight="1">
      <c r="A67" s="203" t="s">
        <v>453</v>
      </c>
      <c r="B67" s="209">
        <f t="shared" si="11"/>
        <v>44</v>
      </c>
      <c r="C67" s="209">
        <f t="shared" si="12"/>
        <v>43</v>
      </c>
      <c r="D67" s="158">
        <v>41</v>
      </c>
      <c r="E67" s="158">
        <v>2</v>
      </c>
      <c r="F67" s="158">
        <v>0</v>
      </c>
      <c r="G67" s="158">
        <v>0</v>
      </c>
      <c r="H67" s="158">
        <f t="shared" si="13"/>
        <v>0</v>
      </c>
      <c r="I67" s="158">
        <v>0</v>
      </c>
      <c r="J67" s="158">
        <v>0</v>
      </c>
      <c r="K67" s="158">
        <v>0</v>
      </c>
      <c r="L67" s="158">
        <v>1</v>
      </c>
      <c r="M67" s="158">
        <v>0</v>
      </c>
      <c r="N67" s="374"/>
      <c r="O67" s="374"/>
      <c r="P67" s="374"/>
      <c r="Q67" s="374"/>
      <c r="R67" s="374"/>
      <c r="S67" s="374"/>
      <c r="T67" s="374"/>
      <c r="U67" s="374"/>
      <c r="V67" s="374"/>
      <c r="W67" s="374"/>
      <c r="X67" s="374"/>
      <c r="Y67" s="374"/>
    </row>
    <row r="68" spans="1:25" s="43" customFormat="1" ht="16.5" customHeight="1">
      <c r="A68" s="203" t="s">
        <v>346</v>
      </c>
      <c r="B68" s="209">
        <f t="shared" si="11"/>
        <v>27</v>
      </c>
      <c r="C68" s="209">
        <f t="shared" si="12"/>
        <v>26</v>
      </c>
      <c r="D68" s="158">
        <v>26</v>
      </c>
      <c r="E68" s="158">
        <v>0</v>
      </c>
      <c r="F68" s="158">
        <v>0</v>
      </c>
      <c r="G68" s="158">
        <v>0</v>
      </c>
      <c r="H68" s="158">
        <f t="shared" si="13"/>
        <v>0</v>
      </c>
      <c r="I68" s="158">
        <v>0</v>
      </c>
      <c r="J68" s="158">
        <v>0</v>
      </c>
      <c r="K68" s="158">
        <v>0</v>
      </c>
      <c r="L68" s="158">
        <v>0</v>
      </c>
      <c r="M68" s="158">
        <v>1</v>
      </c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</row>
    <row r="69" spans="1:25" s="43" customFormat="1" ht="16.5" customHeight="1">
      <c r="A69" s="203" t="s">
        <v>81</v>
      </c>
      <c r="B69" s="209">
        <f t="shared" si="11"/>
        <v>50</v>
      </c>
      <c r="C69" s="209">
        <f t="shared" si="12"/>
        <v>49</v>
      </c>
      <c r="D69" s="158">
        <v>47</v>
      </c>
      <c r="E69" s="158">
        <v>2</v>
      </c>
      <c r="F69" s="158">
        <v>0</v>
      </c>
      <c r="G69" s="158">
        <v>0</v>
      </c>
      <c r="H69" s="158">
        <f t="shared" si="13"/>
        <v>0</v>
      </c>
      <c r="I69" s="158">
        <v>0</v>
      </c>
      <c r="J69" s="158">
        <v>0</v>
      </c>
      <c r="K69" s="158">
        <v>0</v>
      </c>
      <c r="L69" s="158">
        <v>0</v>
      </c>
      <c r="M69" s="158">
        <v>1</v>
      </c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</row>
    <row r="70" spans="1:25" ht="6" customHeight="1">
      <c r="A70" s="51"/>
      <c r="B70" s="370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3.9" customHeight="1"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3.9" customHeight="1"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3.9" customHeight="1"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3.9" customHeight="1"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3.9" customHeight="1"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3.9" customHeight="1"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3.9" customHeight="1"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3.9" customHeight="1"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3.9" customHeight="1"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3.9" customHeight="1"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</sheetData>
  <mergeCells count="17">
    <mergeCell ref="C38:G38"/>
    <mergeCell ref="H38:K38"/>
    <mergeCell ref="C39:F39"/>
    <mergeCell ref="H39:J39"/>
    <mergeCell ref="A4:A5"/>
    <mergeCell ref="A38:A39"/>
    <mergeCell ref="C5:F5"/>
    <mergeCell ref="H5:J5"/>
    <mergeCell ref="O5:R5"/>
    <mergeCell ref="T5:V5"/>
    <mergeCell ref="B37:M37"/>
    <mergeCell ref="B3:M3"/>
    <mergeCell ref="N3:Y3"/>
    <mergeCell ref="C4:G4"/>
    <mergeCell ref="H4:K4"/>
    <mergeCell ref="O4:S4"/>
    <mergeCell ref="T4:W4"/>
  </mergeCells>
  <phoneticPr fontId="2"/>
  <pageMargins left="0.39370078740157483" right="0.39370078740157483" top="0.59055118110236227" bottom="0.59055118110236227" header="0.86614173228346458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60"/>
  <sheetViews>
    <sheetView showGridLines="0" view="pageBreakPreview" zoomScaleNormal="115" zoomScaleSheetLayoutView="100" workbookViewId="0"/>
  </sheetViews>
  <sheetFormatPr defaultColWidth="7" defaultRowHeight="14.25" customHeight="1"/>
  <cols>
    <col min="1" max="1" width="10.125" style="42" customWidth="1"/>
    <col min="2" max="30" width="4.125" style="42" customWidth="1"/>
    <col min="31" max="31" width="6.25" style="42" customWidth="1"/>
    <col min="32" max="16384" width="7" style="42"/>
  </cols>
  <sheetData>
    <row r="1" spans="1:31" ht="18" customHeight="1">
      <c r="A1" s="44" t="s">
        <v>418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1:31" ht="13.5" customHeight="1"/>
    <row r="3" spans="1:31" s="43" customFormat="1" ht="20.25" customHeight="1">
      <c r="A3" s="168"/>
      <c r="B3" s="589" t="s">
        <v>5</v>
      </c>
      <c r="C3" s="589"/>
      <c r="D3" s="589"/>
      <c r="E3" s="589"/>
      <c r="F3" s="589"/>
      <c r="G3" s="588" t="s">
        <v>379</v>
      </c>
      <c r="H3" s="589"/>
      <c r="I3" s="589"/>
      <c r="J3" s="589"/>
      <c r="K3" s="589"/>
      <c r="L3" s="588" t="s">
        <v>371</v>
      </c>
      <c r="M3" s="589"/>
      <c r="N3" s="589"/>
      <c r="O3" s="589"/>
      <c r="P3" s="589"/>
      <c r="Q3" s="588" t="s">
        <v>415</v>
      </c>
      <c r="R3" s="589"/>
      <c r="S3" s="589"/>
      <c r="T3" s="589"/>
      <c r="U3" s="589"/>
      <c r="V3" s="588" t="s">
        <v>353</v>
      </c>
      <c r="W3" s="589"/>
      <c r="X3" s="589"/>
      <c r="Y3" s="589"/>
      <c r="Z3" s="602"/>
      <c r="AA3" s="588" t="s">
        <v>276</v>
      </c>
      <c r="AB3" s="589"/>
      <c r="AC3" s="589"/>
      <c r="AD3" s="602"/>
      <c r="AE3" s="179" t="s">
        <v>240</v>
      </c>
    </row>
    <row r="4" spans="1:31" s="43" customFormat="1" ht="20.25" customHeight="1">
      <c r="A4" s="169" t="s">
        <v>44</v>
      </c>
      <c r="B4" s="610" t="s">
        <v>5</v>
      </c>
      <c r="C4" s="609" t="s">
        <v>318</v>
      </c>
      <c r="D4" s="643"/>
      <c r="E4" s="609" t="s">
        <v>262</v>
      </c>
      <c r="F4" s="643"/>
      <c r="G4" s="610" t="s">
        <v>5</v>
      </c>
      <c r="H4" s="609" t="s">
        <v>318</v>
      </c>
      <c r="I4" s="643"/>
      <c r="J4" s="609" t="s">
        <v>262</v>
      </c>
      <c r="K4" s="643"/>
      <c r="L4" s="610" t="s">
        <v>5</v>
      </c>
      <c r="M4" s="609" t="s">
        <v>318</v>
      </c>
      <c r="N4" s="643"/>
      <c r="O4" s="609" t="s">
        <v>262</v>
      </c>
      <c r="P4" s="643"/>
      <c r="Q4" s="610" t="s">
        <v>5</v>
      </c>
      <c r="R4" s="609" t="s">
        <v>318</v>
      </c>
      <c r="S4" s="643"/>
      <c r="T4" s="609" t="s">
        <v>262</v>
      </c>
      <c r="U4" s="643"/>
      <c r="V4" s="610" t="s">
        <v>5</v>
      </c>
      <c r="W4" s="609" t="s">
        <v>318</v>
      </c>
      <c r="X4" s="643"/>
      <c r="Y4" s="609" t="s">
        <v>262</v>
      </c>
      <c r="Z4" s="643"/>
      <c r="AA4" s="609" t="s">
        <v>38</v>
      </c>
      <c r="AB4" s="643"/>
      <c r="AC4" s="609" t="s">
        <v>280</v>
      </c>
      <c r="AD4" s="643"/>
      <c r="AE4" s="180" t="s">
        <v>224</v>
      </c>
    </row>
    <row r="5" spans="1:31" s="43" customFormat="1" ht="20.25" customHeight="1">
      <c r="A5" s="169"/>
      <c r="B5" s="598"/>
      <c r="C5" s="194" t="s">
        <v>242</v>
      </c>
      <c r="D5" s="194" t="s">
        <v>240</v>
      </c>
      <c r="E5" s="194" t="s">
        <v>38</v>
      </c>
      <c r="F5" s="194" t="s">
        <v>50</v>
      </c>
      <c r="G5" s="598"/>
      <c r="H5" s="194" t="s">
        <v>242</v>
      </c>
      <c r="I5" s="194" t="s">
        <v>240</v>
      </c>
      <c r="J5" s="194" t="s">
        <v>38</v>
      </c>
      <c r="K5" s="194" t="s">
        <v>50</v>
      </c>
      <c r="L5" s="598"/>
      <c r="M5" s="194" t="s">
        <v>242</v>
      </c>
      <c r="N5" s="194" t="s">
        <v>240</v>
      </c>
      <c r="O5" s="194" t="s">
        <v>38</v>
      </c>
      <c r="P5" s="194" t="s">
        <v>50</v>
      </c>
      <c r="Q5" s="598"/>
      <c r="R5" s="194" t="s">
        <v>242</v>
      </c>
      <c r="S5" s="194" t="s">
        <v>240</v>
      </c>
      <c r="T5" s="194" t="s">
        <v>38</v>
      </c>
      <c r="U5" s="194" t="s">
        <v>50</v>
      </c>
      <c r="V5" s="598"/>
      <c r="W5" s="194" t="s">
        <v>242</v>
      </c>
      <c r="X5" s="194" t="s">
        <v>240</v>
      </c>
      <c r="Y5" s="194" t="s">
        <v>38</v>
      </c>
      <c r="Z5" s="194" t="s">
        <v>50</v>
      </c>
      <c r="AA5" s="194" t="s">
        <v>242</v>
      </c>
      <c r="AB5" s="194" t="s">
        <v>240</v>
      </c>
      <c r="AC5" s="194" t="s">
        <v>242</v>
      </c>
      <c r="AD5" s="194" t="s">
        <v>240</v>
      </c>
      <c r="AE5" s="193" t="s">
        <v>229</v>
      </c>
    </row>
    <row r="6" spans="1:31" s="43" customFormat="1" ht="6" customHeight="1">
      <c r="A6" s="47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47"/>
    </row>
    <row r="7" spans="1:31" s="43" customFormat="1" ht="18" customHeight="1">
      <c r="A7" s="147" t="s">
        <v>84</v>
      </c>
      <c r="B7" s="67">
        <f>IF(SUM(C7:D7)=SUM(E7:F7),SUM(C7:D7),FALSE)</f>
        <v>7</v>
      </c>
      <c r="C7" s="67">
        <f>SUM(C9:C32)</f>
        <v>5</v>
      </c>
      <c r="D7" s="67">
        <f>SUM(D9:D32)</f>
        <v>2</v>
      </c>
      <c r="E7" s="67">
        <f>SUM(E9:E32)</f>
        <v>7</v>
      </c>
      <c r="F7" s="67">
        <f>SUM(F9:F32)</f>
        <v>0</v>
      </c>
      <c r="G7" s="67">
        <f>IF(SUM(H7:I7)=SUM(J7:K7),SUM(H7:I7),FALSE)</f>
        <v>3</v>
      </c>
      <c r="H7" s="67">
        <f>SUM(H9:H32)</f>
        <v>3</v>
      </c>
      <c r="I7" s="67">
        <f>SUM(I9:I32)</f>
        <v>0</v>
      </c>
      <c r="J7" s="67">
        <f>SUM(J9:J32)</f>
        <v>3</v>
      </c>
      <c r="K7" s="67">
        <f>SUM(K9:K32)</f>
        <v>0</v>
      </c>
      <c r="L7" s="67">
        <f>IF(SUM(M7:N7)=SUM(O7:P7),SUM(M7:N7),FALSE)</f>
        <v>2</v>
      </c>
      <c r="M7" s="67">
        <f>SUM(M9:M32)</f>
        <v>1</v>
      </c>
      <c r="N7" s="67">
        <f>SUM(N9:N32)</f>
        <v>1</v>
      </c>
      <c r="O7" s="67">
        <f>SUM(O9:O32)</f>
        <v>2</v>
      </c>
      <c r="P7" s="67">
        <f>SUM(P9:P32)</f>
        <v>0</v>
      </c>
      <c r="Q7" s="67">
        <f>IF(SUM(R7:S7)=SUM(T7:U7),SUM(R7:S7),FALSE)</f>
        <v>1</v>
      </c>
      <c r="R7" s="67">
        <f>SUM(R9:R32)</f>
        <v>1</v>
      </c>
      <c r="S7" s="67">
        <f>SUM(S9:S32)</f>
        <v>0</v>
      </c>
      <c r="T7" s="67">
        <f>SUM(T9:T32)</f>
        <v>1</v>
      </c>
      <c r="U7" s="67">
        <f>SUM(U9:U32)</f>
        <v>0</v>
      </c>
      <c r="V7" s="67">
        <f>SUM(W7:X7)</f>
        <v>1</v>
      </c>
      <c r="W7" s="67">
        <f t="shared" ref="W7:AD7" si="0">SUM(W9:W32)</f>
        <v>0</v>
      </c>
      <c r="X7" s="67">
        <f t="shared" si="0"/>
        <v>1</v>
      </c>
      <c r="Y7" s="67">
        <f t="shared" si="0"/>
        <v>1</v>
      </c>
      <c r="Z7" s="67">
        <f t="shared" si="0"/>
        <v>0</v>
      </c>
      <c r="AA7" s="67">
        <f t="shared" si="0"/>
        <v>5</v>
      </c>
      <c r="AB7" s="67">
        <f t="shared" si="0"/>
        <v>2</v>
      </c>
      <c r="AC7" s="67">
        <f t="shared" si="0"/>
        <v>0</v>
      </c>
      <c r="AD7" s="67">
        <f t="shared" si="0"/>
        <v>0</v>
      </c>
      <c r="AE7" s="375">
        <f>IFERROR(ROUND(D7/B7*100,2),"-")</f>
        <v>28.57</v>
      </c>
    </row>
    <row r="8" spans="1:31" s="43" customFormat="1" ht="6" customHeight="1">
      <c r="A8" s="14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375"/>
    </row>
    <row r="9" spans="1:31" s="43" customFormat="1" ht="18" customHeight="1">
      <c r="A9" s="203" t="s">
        <v>442</v>
      </c>
      <c r="B9" s="67">
        <f t="shared" ref="B9:B32" si="1">IF(SUM(C9:D9)=SUM(E9:F9),SUM(C9:D9),FALSE)</f>
        <v>4</v>
      </c>
      <c r="C9" s="67">
        <f t="shared" ref="C9:F12" si="2">H9+M9+R9+W9</f>
        <v>3</v>
      </c>
      <c r="D9" s="67">
        <f t="shared" si="2"/>
        <v>1</v>
      </c>
      <c r="E9" s="67">
        <f t="shared" si="2"/>
        <v>4</v>
      </c>
      <c r="F9" s="67">
        <f t="shared" si="2"/>
        <v>0</v>
      </c>
      <c r="G9" s="67">
        <f t="shared" ref="G9:G32" si="3">IF(SUM(H9:I9)=SUM(J9:K9),SUM(H9:I9),FALSE)</f>
        <v>3</v>
      </c>
      <c r="H9" s="71">
        <v>3</v>
      </c>
      <c r="I9" s="71">
        <v>0</v>
      </c>
      <c r="J9" s="71">
        <v>3</v>
      </c>
      <c r="K9" s="71">
        <v>0</v>
      </c>
      <c r="L9" s="67">
        <f t="shared" ref="L9:L32" si="4">IF(SUM(M9:N9)=SUM(O9:P9),SUM(M9:N9),FALSE)</f>
        <v>0</v>
      </c>
      <c r="M9" s="71">
        <v>0</v>
      </c>
      <c r="N9" s="71">
        <v>0</v>
      </c>
      <c r="O9" s="71">
        <v>0</v>
      </c>
      <c r="P9" s="71">
        <v>0</v>
      </c>
      <c r="Q9" s="67">
        <f t="shared" ref="Q9:Q32" si="5">IF(SUM(R9:S9)=SUM(T9:U9),SUM(R9:S9),FALSE)</f>
        <v>0</v>
      </c>
      <c r="R9" s="71">
        <v>0</v>
      </c>
      <c r="S9" s="71">
        <v>0</v>
      </c>
      <c r="T9" s="71">
        <v>0</v>
      </c>
      <c r="U9" s="71">
        <v>0</v>
      </c>
      <c r="V9" s="67">
        <v>0</v>
      </c>
      <c r="W9" s="71">
        <v>0</v>
      </c>
      <c r="X9" s="71">
        <v>1</v>
      </c>
      <c r="Y9" s="71">
        <v>1</v>
      </c>
      <c r="Z9" s="71">
        <v>0</v>
      </c>
      <c r="AA9" s="71">
        <v>3</v>
      </c>
      <c r="AB9" s="71">
        <v>1</v>
      </c>
      <c r="AC9" s="71">
        <v>0</v>
      </c>
      <c r="AD9" s="71">
        <v>0</v>
      </c>
      <c r="AE9" s="375">
        <f t="shared" ref="AE9" si="6">IFERROR(ROUND(D9/B9*100,2),"-")</f>
        <v>25</v>
      </c>
    </row>
    <row r="10" spans="1:31" s="43" customFormat="1" ht="18" customHeight="1">
      <c r="A10" s="203" t="s">
        <v>203</v>
      </c>
      <c r="B10" s="67">
        <f t="shared" si="1"/>
        <v>2</v>
      </c>
      <c r="C10" s="67">
        <f t="shared" si="2"/>
        <v>2</v>
      </c>
      <c r="D10" s="67">
        <f t="shared" si="2"/>
        <v>0</v>
      </c>
      <c r="E10" s="67">
        <f t="shared" si="2"/>
        <v>2</v>
      </c>
      <c r="F10" s="67">
        <f t="shared" si="2"/>
        <v>0</v>
      </c>
      <c r="G10" s="67">
        <f t="shared" si="3"/>
        <v>0</v>
      </c>
      <c r="H10" s="71">
        <v>0</v>
      </c>
      <c r="I10" s="71">
        <v>0</v>
      </c>
      <c r="J10" s="71">
        <v>0</v>
      </c>
      <c r="K10" s="71">
        <v>0</v>
      </c>
      <c r="L10" s="67">
        <f t="shared" si="4"/>
        <v>1</v>
      </c>
      <c r="M10" s="71">
        <v>1</v>
      </c>
      <c r="N10" s="71">
        <v>0</v>
      </c>
      <c r="O10" s="71">
        <v>1</v>
      </c>
      <c r="P10" s="71">
        <v>0</v>
      </c>
      <c r="Q10" s="67">
        <f t="shared" si="5"/>
        <v>1</v>
      </c>
      <c r="R10" s="71">
        <v>1</v>
      </c>
      <c r="S10" s="71">
        <v>0</v>
      </c>
      <c r="T10" s="71">
        <v>1</v>
      </c>
      <c r="U10" s="71">
        <v>0</v>
      </c>
      <c r="V10" s="67">
        <f>W10+X10</f>
        <v>0</v>
      </c>
      <c r="W10" s="71">
        <v>0</v>
      </c>
      <c r="X10" s="71">
        <v>0</v>
      </c>
      <c r="Y10" s="71">
        <v>0</v>
      </c>
      <c r="Z10" s="71">
        <v>0</v>
      </c>
      <c r="AA10" s="71">
        <v>2</v>
      </c>
      <c r="AB10" s="71">
        <v>0</v>
      </c>
      <c r="AC10" s="71">
        <v>0</v>
      </c>
      <c r="AD10" s="71">
        <v>0</v>
      </c>
      <c r="AE10" s="71">
        <f>IF($B10=0,0,$D10/$B10*100)</f>
        <v>0</v>
      </c>
    </row>
    <row r="11" spans="1:31" s="43" customFormat="1" ht="18" customHeight="1">
      <c r="A11" s="203" t="s">
        <v>443</v>
      </c>
      <c r="B11" s="67">
        <f t="shared" si="1"/>
        <v>0</v>
      </c>
      <c r="C11" s="67">
        <f t="shared" si="2"/>
        <v>0</v>
      </c>
      <c r="D11" s="67">
        <f t="shared" si="2"/>
        <v>0</v>
      </c>
      <c r="E11" s="67">
        <f t="shared" si="2"/>
        <v>0</v>
      </c>
      <c r="F11" s="67">
        <f t="shared" si="2"/>
        <v>0</v>
      </c>
      <c r="G11" s="67">
        <f t="shared" si="3"/>
        <v>0</v>
      </c>
      <c r="H11" s="71">
        <v>0</v>
      </c>
      <c r="I11" s="71">
        <v>0</v>
      </c>
      <c r="J11" s="71">
        <v>0</v>
      </c>
      <c r="K11" s="71">
        <v>0</v>
      </c>
      <c r="L11" s="67">
        <f t="shared" si="4"/>
        <v>0</v>
      </c>
      <c r="M11" s="71">
        <v>0</v>
      </c>
      <c r="N11" s="71">
        <v>0</v>
      </c>
      <c r="O11" s="71">
        <v>0</v>
      </c>
      <c r="P11" s="71">
        <v>0</v>
      </c>
      <c r="Q11" s="67">
        <f t="shared" si="5"/>
        <v>0</v>
      </c>
      <c r="R11" s="71">
        <v>0</v>
      </c>
      <c r="S11" s="71">
        <v>0</v>
      </c>
      <c r="T11" s="71">
        <v>0</v>
      </c>
      <c r="U11" s="71">
        <v>0</v>
      </c>
      <c r="V11" s="67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f>IF($B11=0,0,$D11/$B11*100)</f>
        <v>0</v>
      </c>
    </row>
    <row r="12" spans="1:31" s="43" customFormat="1" ht="18" customHeight="1">
      <c r="A12" s="203" t="s">
        <v>444</v>
      </c>
      <c r="B12" s="67">
        <f t="shared" si="1"/>
        <v>1</v>
      </c>
      <c r="C12" s="67">
        <f t="shared" si="2"/>
        <v>0</v>
      </c>
      <c r="D12" s="67">
        <v>1</v>
      </c>
      <c r="E12" s="67">
        <f t="shared" ref="E12:F32" si="7">J12+O12+T12+Y12</f>
        <v>1</v>
      </c>
      <c r="F12" s="67">
        <f t="shared" si="7"/>
        <v>0</v>
      </c>
      <c r="G12" s="67">
        <f t="shared" si="3"/>
        <v>0</v>
      </c>
      <c r="H12" s="71">
        <v>0</v>
      </c>
      <c r="I12" s="71">
        <v>0</v>
      </c>
      <c r="J12" s="71">
        <v>0</v>
      </c>
      <c r="K12" s="71">
        <v>0</v>
      </c>
      <c r="L12" s="67">
        <f t="shared" si="4"/>
        <v>1</v>
      </c>
      <c r="M12" s="71">
        <v>0</v>
      </c>
      <c r="N12" s="71">
        <v>1</v>
      </c>
      <c r="O12" s="71">
        <v>1</v>
      </c>
      <c r="P12" s="71">
        <v>0</v>
      </c>
      <c r="Q12" s="67">
        <f t="shared" si="5"/>
        <v>0</v>
      </c>
      <c r="R12" s="71">
        <v>0</v>
      </c>
      <c r="S12" s="71">
        <v>0</v>
      </c>
      <c r="T12" s="71">
        <v>0</v>
      </c>
      <c r="U12" s="71">
        <v>0</v>
      </c>
      <c r="V12" s="67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1</v>
      </c>
      <c r="AC12" s="71">
        <v>0</v>
      </c>
      <c r="AD12" s="71">
        <v>0</v>
      </c>
      <c r="AE12" s="375">
        <f>IFERROR(ROUND(D12/B12*100,2),"-")</f>
        <v>100</v>
      </c>
    </row>
    <row r="13" spans="1:31" s="43" customFormat="1" ht="18" customHeight="1">
      <c r="A13" s="203" t="s">
        <v>87</v>
      </c>
      <c r="B13" s="67">
        <f t="shared" si="1"/>
        <v>0</v>
      </c>
      <c r="C13" s="67">
        <f t="shared" ref="C13:D32" si="8">H13+M13+R13+W13</f>
        <v>0</v>
      </c>
      <c r="D13" s="67">
        <f t="shared" si="8"/>
        <v>0</v>
      </c>
      <c r="E13" s="67">
        <f t="shared" si="7"/>
        <v>0</v>
      </c>
      <c r="F13" s="67">
        <f t="shared" si="7"/>
        <v>0</v>
      </c>
      <c r="G13" s="67">
        <f t="shared" si="3"/>
        <v>0</v>
      </c>
      <c r="H13" s="71">
        <v>0</v>
      </c>
      <c r="I13" s="71">
        <v>0</v>
      </c>
      <c r="J13" s="71">
        <v>0</v>
      </c>
      <c r="K13" s="71">
        <v>0</v>
      </c>
      <c r="L13" s="67">
        <f t="shared" si="4"/>
        <v>0</v>
      </c>
      <c r="M13" s="71">
        <v>0</v>
      </c>
      <c r="N13" s="71">
        <v>0</v>
      </c>
      <c r="O13" s="71">
        <v>0</v>
      </c>
      <c r="P13" s="71">
        <v>0</v>
      </c>
      <c r="Q13" s="67">
        <f t="shared" si="5"/>
        <v>0</v>
      </c>
      <c r="R13" s="71">
        <v>0</v>
      </c>
      <c r="S13" s="71">
        <v>0</v>
      </c>
      <c r="T13" s="71">
        <v>0</v>
      </c>
      <c r="U13" s="71">
        <v>0</v>
      </c>
      <c r="V13" s="67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f t="shared" ref="AE13:AE32" si="9">IF($B13=0,0,$D13/$B13*100)</f>
        <v>0</v>
      </c>
    </row>
    <row r="14" spans="1:31" s="43" customFormat="1" ht="18" customHeight="1">
      <c r="A14" s="203" t="s">
        <v>446</v>
      </c>
      <c r="B14" s="67">
        <f t="shared" si="1"/>
        <v>0</v>
      </c>
      <c r="C14" s="67">
        <f t="shared" si="8"/>
        <v>0</v>
      </c>
      <c r="D14" s="67">
        <f t="shared" si="8"/>
        <v>0</v>
      </c>
      <c r="E14" s="67">
        <f t="shared" si="7"/>
        <v>0</v>
      </c>
      <c r="F14" s="67">
        <f t="shared" si="7"/>
        <v>0</v>
      </c>
      <c r="G14" s="67">
        <f t="shared" si="3"/>
        <v>0</v>
      </c>
      <c r="H14" s="71">
        <v>0</v>
      </c>
      <c r="I14" s="71">
        <v>0</v>
      </c>
      <c r="J14" s="71">
        <v>0</v>
      </c>
      <c r="K14" s="71">
        <v>0</v>
      </c>
      <c r="L14" s="67">
        <f t="shared" si="4"/>
        <v>0</v>
      </c>
      <c r="M14" s="71">
        <v>0</v>
      </c>
      <c r="N14" s="71">
        <v>0</v>
      </c>
      <c r="O14" s="71">
        <v>0</v>
      </c>
      <c r="P14" s="71">
        <v>0</v>
      </c>
      <c r="Q14" s="67">
        <f t="shared" si="5"/>
        <v>0</v>
      </c>
      <c r="R14" s="71">
        <v>0</v>
      </c>
      <c r="S14" s="71">
        <v>0</v>
      </c>
      <c r="T14" s="71">
        <v>0</v>
      </c>
      <c r="U14" s="71">
        <v>0</v>
      </c>
      <c r="V14" s="67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f t="shared" si="9"/>
        <v>0</v>
      </c>
    </row>
    <row r="15" spans="1:31" s="43" customFormat="1" ht="18" customHeight="1">
      <c r="A15" s="203" t="s">
        <v>447</v>
      </c>
      <c r="B15" s="67">
        <f t="shared" si="1"/>
        <v>0</v>
      </c>
      <c r="C15" s="67">
        <f t="shared" si="8"/>
        <v>0</v>
      </c>
      <c r="D15" s="67">
        <f t="shared" si="8"/>
        <v>0</v>
      </c>
      <c r="E15" s="67">
        <f t="shared" si="7"/>
        <v>0</v>
      </c>
      <c r="F15" s="67">
        <f t="shared" si="7"/>
        <v>0</v>
      </c>
      <c r="G15" s="67">
        <f t="shared" si="3"/>
        <v>0</v>
      </c>
      <c r="H15" s="71">
        <v>0</v>
      </c>
      <c r="I15" s="71">
        <v>0</v>
      </c>
      <c r="J15" s="71">
        <v>0</v>
      </c>
      <c r="K15" s="71">
        <v>0</v>
      </c>
      <c r="L15" s="67">
        <f t="shared" si="4"/>
        <v>0</v>
      </c>
      <c r="M15" s="71">
        <v>0</v>
      </c>
      <c r="N15" s="71">
        <v>0</v>
      </c>
      <c r="O15" s="71">
        <v>0</v>
      </c>
      <c r="P15" s="71">
        <v>0</v>
      </c>
      <c r="Q15" s="67">
        <f t="shared" si="5"/>
        <v>0</v>
      </c>
      <c r="R15" s="71">
        <v>0</v>
      </c>
      <c r="S15" s="71">
        <v>0</v>
      </c>
      <c r="T15" s="71">
        <v>0</v>
      </c>
      <c r="U15" s="71">
        <v>0</v>
      </c>
      <c r="V15" s="67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f t="shared" si="9"/>
        <v>0</v>
      </c>
    </row>
    <row r="16" spans="1:31" s="43" customFormat="1" ht="18" customHeight="1">
      <c r="A16" s="203" t="s">
        <v>402</v>
      </c>
      <c r="B16" s="67">
        <f t="shared" si="1"/>
        <v>0</v>
      </c>
      <c r="C16" s="67">
        <f t="shared" si="8"/>
        <v>0</v>
      </c>
      <c r="D16" s="67">
        <f t="shared" si="8"/>
        <v>0</v>
      </c>
      <c r="E16" s="67">
        <f t="shared" si="7"/>
        <v>0</v>
      </c>
      <c r="F16" s="67">
        <f t="shared" si="7"/>
        <v>0</v>
      </c>
      <c r="G16" s="67">
        <f t="shared" si="3"/>
        <v>0</v>
      </c>
      <c r="H16" s="71">
        <v>0</v>
      </c>
      <c r="I16" s="71">
        <v>0</v>
      </c>
      <c r="J16" s="71">
        <v>0</v>
      </c>
      <c r="K16" s="71">
        <v>0</v>
      </c>
      <c r="L16" s="67">
        <f t="shared" si="4"/>
        <v>0</v>
      </c>
      <c r="M16" s="71">
        <v>0</v>
      </c>
      <c r="N16" s="71">
        <v>0</v>
      </c>
      <c r="O16" s="71">
        <v>0</v>
      </c>
      <c r="P16" s="71">
        <v>0</v>
      </c>
      <c r="Q16" s="67">
        <f t="shared" si="5"/>
        <v>0</v>
      </c>
      <c r="R16" s="71">
        <v>0</v>
      </c>
      <c r="S16" s="71">
        <v>0</v>
      </c>
      <c r="T16" s="71">
        <v>0</v>
      </c>
      <c r="U16" s="71">
        <v>0</v>
      </c>
      <c r="V16" s="67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f t="shared" si="9"/>
        <v>0</v>
      </c>
    </row>
    <row r="17" spans="1:31" s="43" customFormat="1" ht="18" customHeight="1">
      <c r="A17" s="203" t="s">
        <v>238</v>
      </c>
      <c r="B17" s="67">
        <f t="shared" si="1"/>
        <v>0</v>
      </c>
      <c r="C17" s="67">
        <f t="shared" si="8"/>
        <v>0</v>
      </c>
      <c r="D17" s="67">
        <f t="shared" si="8"/>
        <v>0</v>
      </c>
      <c r="E17" s="67">
        <f t="shared" si="7"/>
        <v>0</v>
      </c>
      <c r="F17" s="67">
        <f t="shared" si="7"/>
        <v>0</v>
      </c>
      <c r="G17" s="67">
        <f t="shared" si="3"/>
        <v>0</v>
      </c>
      <c r="H17" s="71">
        <v>0</v>
      </c>
      <c r="I17" s="71">
        <v>0</v>
      </c>
      <c r="J17" s="71">
        <v>0</v>
      </c>
      <c r="K17" s="71">
        <v>0</v>
      </c>
      <c r="L17" s="67">
        <f t="shared" si="4"/>
        <v>0</v>
      </c>
      <c r="M17" s="71">
        <v>0</v>
      </c>
      <c r="N17" s="71">
        <v>0</v>
      </c>
      <c r="O17" s="71">
        <v>0</v>
      </c>
      <c r="P17" s="71">
        <v>0</v>
      </c>
      <c r="Q17" s="67">
        <f t="shared" si="5"/>
        <v>0</v>
      </c>
      <c r="R17" s="71">
        <v>0</v>
      </c>
      <c r="S17" s="71">
        <v>0</v>
      </c>
      <c r="T17" s="71">
        <v>0</v>
      </c>
      <c r="U17" s="71">
        <v>0</v>
      </c>
      <c r="V17" s="67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f t="shared" si="9"/>
        <v>0</v>
      </c>
    </row>
    <row r="18" spans="1:31" s="43" customFormat="1" ht="18" customHeight="1">
      <c r="A18" s="203" t="s">
        <v>448</v>
      </c>
      <c r="B18" s="67">
        <f t="shared" si="1"/>
        <v>0</v>
      </c>
      <c r="C18" s="67">
        <f t="shared" si="8"/>
        <v>0</v>
      </c>
      <c r="D18" s="67">
        <f t="shared" si="8"/>
        <v>0</v>
      </c>
      <c r="E18" s="67">
        <f t="shared" si="7"/>
        <v>0</v>
      </c>
      <c r="F18" s="67">
        <f t="shared" si="7"/>
        <v>0</v>
      </c>
      <c r="G18" s="67">
        <f t="shared" si="3"/>
        <v>0</v>
      </c>
      <c r="H18" s="71">
        <v>0</v>
      </c>
      <c r="I18" s="71">
        <v>0</v>
      </c>
      <c r="J18" s="71">
        <v>0</v>
      </c>
      <c r="K18" s="71">
        <v>0</v>
      </c>
      <c r="L18" s="67">
        <f t="shared" si="4"/>
        <v>0</v>
      </c>
      <c r="M18" s="71">
        <v>0</v>
      </c>
      <c r="N18" s="71">
        <v>0</v>
      </c>
      <c r="O18" s="71">
        <v>0</v>
      </c>
      <c r="P18" s="71">
        <v>0</v>
      </c>
      <c r="Q18" s="67">
        <f t="shared" si="5"/>
        <v>0</v>
      </c>
      <c r="R18" s="71">
        <v>0</v>
      </c>
      <c r="S18" s="71">
        <v>0</v>
      </c>
      <c r="T18" s="71">
        <v>0</v>
      </c>
      <c r="U18" s="71">
        <v>0</v>
      </c>
      <c r="V18" s="67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f t="shared" si="9"/>
        <v>0</v>
      </c>
    </row>
    <row r="19" spans="1:31" s="43" customFormat="1" ht="18" customHeight="1">
      <c r="A19" s="203" t="s">
        <v>48</v>
      </c>
      <c r="B19" s="67">
        <f t="shared" si="1"/>
        <v>0</v>
      </c>
      <c r="C19" s="67">
        <f t="shared" si="8"/>
        <v>0</v>
      </c>
      <c r="D19" s="67">
        <f t="shared" si="8"/>
        <v>0</v>
      </c>
      <c r="E19" s="67">
        <f t="shared" si="7"/>
        <v>0</v>
      </c>
      <c r="F19" s="67">
        <f t="shared" si="7"/>
        <v>0</v>
      </c>
      <c r="G19" s="67">
        <f t="shared" si="3"/>
        <v>0</v>
      </c>
      <c r="H19" s="71">
        <v>0</v>
      </c>
      <c r="I19" s="71">
        <v>0</v>
      </c>
      <c r="J19" s="71">
        <v>0</v>
      </c>
      <c r="K19" s="71">
        <v>0</v>
      </c>
      <c r="L19" s="67">
        <f t="shared" si="4"/>
        <v>0</v>
      </c>
      <c r="M19" s="71">
        <v>0</v>
      </c>
      <c r="N19" s="71">
        <v>0</v>
      </c>
      <c r="O19" s="71">
        <v>0</v>
      </c>
      <c r="P19" s="71">
        <v>0</v>
      </c>
      <c r="Q19" s="67">
        <f t="shared" si="5"/>
        <v>0</v>
      </c>
      <c r="R19" s="71">
        <v>0</v>
      </c>
      <c r="S19" s="71">
        <v>0</v>
      </c>
      <c r="T19" s="71">
        <v>0</v>
      </c>
      <c r="U19" s="71">
        <v>0</v>
      </c>
      <c r="V19" s="67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f t="shared" si="9"/>
        <v>0</v>
      </c>
    </row>
    <row r="20" spans="1:31" s="43" customFormat="1" ht="18" customHeight="1">
      <c r="A20" s="203" t="s">
        <v>146</v>
      </c>
      <c r="B20" s="67">
        <f t="shared" si="1"/>
        <v>0</v>
      </c>
      <c r="C20" s="67">
        <f t="shared" si="8"/>
        <v>0</v>
      </c>
      <c r="D20" s="67">
        <f t="shared" si="8"/>
        <v>0</v>
      </c>
      <c r="E20" s="67">
        <f t="shared" si="7"/>
        <v>0</v>
      </c>
      <c r="F20" s="67">
        <f t="shared" si="7"/>
        <v>0</v>
      </c>
      <c r="G20" s="67">
        <f t="shared" si="3"/>
        <v>0</v>
      </c>
      <c r="H20" s="71">
        <v>0</v>
      </c>
      <c r="I20" s="71">
        <v>0</v>
      </c>
      <c r="J20" s="71">
        <v>0</v>
      </c>
      <c r="K20" s="71">
        <v>0</v>
      </c>
      <c r="L20" s="67">
        <f t="shared" si="4"/>
        <v>0</v>
      </c>
      <c r="M20" s="71">
        <v>0</v>
      </c>
      <c r="N20" s="71">
        <v>0</v>
      </c>
      <c r="O20" s="71">
        <v>0</v>
      </c>
      <c r="P20" s="71">
        <v>0</v>
      </c>
      <c r="Q20" s="67">
        <f t="shared" si="5"/>
        <v>0</v>
      </c>
      <c r="R20" s="71">
        <v>0</v>
      </c>
      <c r="S20" s="71">
        <v>0</v>
      </c>
      <c r="T20" s="71">
        <v>0</v>
      </c>
      <c r="U20" s="71">
        <v>0</v>
      </c>
      <c r="V20" s="67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f t="shared" si="9"/>
        <v>0</v>
      </c>
    </row>
    <row r="21" spans="1:31" s="43" customFormat="1" ht="18" customHeight="1">
      <c r="A21" s="203" t="s">
        <v>227</v>
      </c>
      <c r="B21" s="67">
        <f t="shared" si="1"/>
        <v>0</v>
      </c>
      <c r="C21" s="67">
        <f t="shared" si="8"/>
        <v>0</v>
      </c>
      <c r="D21" s="67">
        <f t="shared" si="8"/>
        <v>0</v>
      </c>
      <c r="E21" s="67">
        <f t="shared" si="7"/>
        <v>0</v>
      </c>
      <c r="F21" s="67">
        <f t="shared" si="7"/>
        <v>0</v>
      </c>
      <c r="G21" s="67">
        <f t="shared" si="3"/>
        <v>0</v>
      </c>
      <c r="H21" s="71">
        <v>0</v>
      </c>
      <c r="I21" s="71">
        <v>0</v>
      </c>
      <c r="J21" s="71">
        <v>0</v>
      </c>
      <c r="K21" s="71">
        <v>0</v>
      </c>
      <c r="L21" s="67">
        <f t="shared" si="4"/>
        <v>0</v>
      </c>
      <c r="M21" s="71">
        <v>0</v>
      </c>
      <c r="N21" s="71">
        <v>0</v>
      </c>
      <c r="O21" s="71">
        <v>0</v>
      </c>
      <c r="P21" s="71">
        <v>0</v>
      </c>
      <c r="Q21" s="67">
        <f t="shared" si="5"/>
        <v>0</v>
      </c>
      <c r="R21" s="71">
        <v>0</v>
      </c>
      <c r="S21" s="71">
        <v>0</v>
      </c>
      <c r="T21" s="71">
        <v>0</v>
      </c>
      <c r="U21" s="71">
        <v>0</v>
      </c>
      <c r="V21" s="67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f t="shared" si="9"/>
        <v>0</v>
      </c>
    </row>
    <row r="22" spans="1:31" s="43" customFormat="1" ht="18" customHeight="1">
      <c r="A22" s="203" t="s">
        <v>396</v>
      </c>
      <c r="B22" s="67">
        <f t="shared" si="1"/>
        <v>0</v>
      </c>
      <c r="C22" s="67">
        <f t="shared" si="8"/>
        <v>0</v>
      </c>
      <c r="D22" s="67">
        <f t="shared" si="8"/>
        <v>0</v>
      </c>
      <c r="E22" s="67">
        <f t="shared" si="7"/>
        <v>0</v>
      </c>
      <c r="F22" s="67">
        <f t="shared" si="7"/>
        <v>0</v>
      </c>
      <c r="G22" s="67">
        <f t="shared" si="3"/>
        <v>0</v>
      </c>
      <c r="H22" s="71">
        <v>0</v>
      </c>
      <c r="I22" s="71">
        <v>0</v>
      </c>
      <c r="J22" s="71">
        <v>0</v>
      </c>
      <c r="K22" s="71">
        <v>0</v>
      </c>
      <c r="L22" s="67">
        <f t="shared" si="4"/>
        <v>0</v>
      </c>
      <c r="M22" s="71">
        <v>0</v>
      </c>
      <c r="N22" s="71">
        <v>0</v>
      </c>
      <c r="O22" s="71">
        <v>0</v>
      </c>
      <c r="P22" s="71">
        <v>0</v>
      </c>
      <c r="Q22" s="67">
        <f t="shared" si="5"/>
        <v>0</v>
      </c>
      <c r="R22" s="71">
        <v>0</v>
      </c>
      <c r="S22" s="71">
        <v>0</v>
      </c>
      <c r="T22" s="71">
        <v>0</v>
      </c>
      <c r="U22" s="71">
        <v>0</v>
      </c>
      <c r="V22" s="67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f t="shared" si="9"/>
        <v>0</v>
      </c>
    </row>
    <row r="23" spans="1:31" s="43" customFormat="1" ht="18" customHeight="1">
      <c r="A23" s="203" t="s">
        <v>30</v>
      </c>
      <c r="B23" s="67">
        <f t="shared" si="1"/>
        <v>0</v>
      </c>
      <c r="C23" s="67">
        <f t="shared" si="8"/>
        <v>0</v>
      </c>
      <c r="D23" s="67">
        <f t="shared" si="8"/>
        <v>0</v>
      </c>
      <c r="E23" s="67">
        <f t="shared" si="7"/>
        <v>0</v>
      </c>
      <c r="F23" s="67">
        <f t="shared" si="7"/>
        <v>0</v>
      </c>
      <c r="G23" s="67">
        <f t="shared" si="3"/>
        <v>0</v>
      </c>
      <c r="H23" s="71">
        <v>0</v>
      </c>
      <c r="I23" s="71">
        <v>0</v>
      </c>
      <c r="J23" s="71">
        <v>0</v>
      </c>
      <c r="K23" s="71">
        <v>0</v>
      </c>
      <c r="L23" s="67">
        <f t="shared" si="4"/>
        <v>0</v>
      </c>
      <c r="M23" s="71">
        <v>0</v>
      </c>
      <c r="N23" s="71">
        <v>0</v>
      </c>
      <c r="O23" s="71">
        <v>0</v>
      </c>
      <c r="P23" s="71">
        <v>0</v>
      </c>
      <c r="Q23" s="67">
        <f t="shared" si="5"/>
        <v>0</v>
      </c>
      <c r="R23" s="71">
        <v>0</v>
      </c>
      <c r="S23" s="71">
        <v>0</v>
      </c>
      <c r="T23" s="71">
        <v>0</v>
      </c>
      <c r="U23" s="71">
        <v>0</v>
      </c>
      <c r="V23" s="67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f t="shared" si="9"/>
        <v>0</v>
      </c>
    </row>
    <row r="24" spans="1:31" s="43" customFormat="1" ht="18" customHeight="1">
      <c r="A24" s="203" t="s">
        <v>190</v>
      </c>
      <c r="B24" s="67">
        <f t="shared" si="1"/>
        <v>0</v>
      </c>
      <c r="C24" s="67">
        <f t="shared" si="8"/>
        <v>0</v>
      </c>
      <c r="D24" s="67">
        <f t="shared" si="8"/>
        <v>0</v>
      </c>
      <c r="E24" s="67">
        <f t="shared" si="7"/>
        <v>0</v>
      </c>
      <c r="F24" s="67">
        <f t="shared" si="7"/>
        <v>0</v>
      </c>
      <c r="G24" s="67">
        <f t="shared" si="3"/>
        <v>0</v>
      </c>
      <c r="H24" s="71">
        <v>0</v>
      </c>
      <c r="I24" s="71">
        <v>0</v>
      </c>
      <c r="J24" s="71">
        <v>0</v>
      </c>
      <c r="K24" s="71">
        <v>0</v>
      </c>
      <c r="L24" s="67">
        <f t="shared" si="4"/>
        <v>0</v>
      </c>
      <c r="M24" s="71">
        <v>0</v>
      </c>
      <c r="N24" s="71">
        <v>0</v>
      </c>
      <c r="O24" s="71">
        <v>0</v>
      </c>
      <c r="P24" s="71">
        <v>0</v>
      </c>
      <c r="Q24" s="67">
        <f t="shared" si="5"/>
        <v>0</v>
      </c>
      <c r="R24" s="71">
        <v>0</v>
      </c>
      <c r="S24" s="71">
        <v>0</v>
      </c>
      <c r="T24" s="71">
        <v>0</v>
      </c>
      <c r="U24" s="71">
        <v>0</v>
      </c>
      <c r="V24" s="67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f t="shared" si="9"/>
        <v>0</v>
      </c>
    </row>
    <row r="25" spans="1:31" s="43" customFormat="1" ht="18" customHeight="1">
      <c r="A25" s="203" t="s">
        <v>10</v>
      </c>
      <c r="B25" s="67">
        <f t="shared" si="1"/>
        <v>0</v>
      </c>
      <c r="C25" s="67">
        <f t="shared" si="8"/>
        <v>0</v>
      </c>
      <c r="D25" s="67">
        <f t="shared" si="8"/>
        <v>0</v>
      </c>
      <c r="E25" s="67">
        <f t="shared" si="7"/>
        <v>0</v>
      </c>
      <c r="F25" s="67">
        <f t="shared" si="7"/>
        <v>0</v>
      </c>
      <c r="G25" s="67">
        <f t="shared" si="3"/>
        <v>0</v>
      </c>
      <c r="H25" s="71">
        <v>0</v>
      </c>
      <c r="I25" s="71">
        <v>0</v>
      </c>
      <c r="J25" s="71">
        <v>0</v>
      </c>
      <c r="K25" s="71">
        <v>0</v>
      </c>
      <c r="L25" s="67">
        <f t="shared" si="4"/>
        <v>0</v>
      </c>
      <c r="M25" s="71">
        <v>0</v>
      </c>
      <c r="N25" s="71">
        <v>0</v>
      </c>
      <c r="O25" s="71">
        <v>0</v>
      </c>
      <c r="P25" s="71">
        <v>0</v>
      </c>
      <c r="Q25" s="67">
        <f t="shared" si="5"/>
        <v>0</v>
      </c>
      <c r="R25" s="71">
        <v>0</v>
      </c>
      <c r="S25" s="71">
        <v>0</v>
      </c>
      <c r="T25" s="71">
        <v>0</v>
      </c>
      <c r="U25" s="71">
        <v>0</v>
      </c>
      <c r="V25" s="67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f t="shared" si="9"/>
        <v>0</v>
      </c>
    </row>
    <row r="26" spans="1:31" s="43" customFormat="1" ht="18" customHeight="1">
      <c r="A26" s="203" t="s">
        <v>449</v>
      </c>
      <c r="B26" s="67">
        <f t="shared" si="1"/>
        <v>0</v>
      </c>
      <c r="C26" s="67">
        <f t="shared" si="8"/>
        <v>0</v>
      </c>
      <c r="D26" s="67">
        <f t="shared" si="8"/>
        <v>0</v>
      </c>
      <c r="E26" s="67">
        <f t="shared" si="7"/>
        <v>0</v>
      </c>
      <c r="F26" s="67">
        <f t="shared" si="7"/>
        <v>0</v>
      </c>
      <c r="G26" s="67">
        <f t="shared" si="3"/>
        <v>0</v>
      </c>
      <c r="H26" s="71">
        <v>0</v>
      </c>
      <c r="I26" s="71">
        <v>0</v>
      </c>
      <c r="J26" s="71">
        <v>0</v>
      </c>
      <c r="K26" s="71">
        <v>0</v>
      </c>
      <c r="L26" s="67">
        <f t="shared" si="4"/>
        <v>0</v>
      </c>
      <c r="M26" s="71">
        <v>0</v>
      </c>
      <c r="N26" s="71">
        <v>0</v>
      </c>
      <c r="O26" s="71">
        <v>0</v>
      </c>
      <c r="P26" s="71">
        <v>0</v>
      </c>
      <c r="Q26" s="67">
        <f t="shared" si="5"/>
        <v>0</v>
      </c>
      <c r="R26" s="71">
        <v>0</v>
      </c>
      <c r="S26" s="71">
        <v>0</v>
      </c>
      <c r="T26" s="71">
        <v>0</v>
      </c>
      <c r="U26" s="71">
        <v>0</v>
      </c>
      <c r="V26" s="67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f t="shared" si="9"/>
        <v>0</v>
      </c>
    </row>
    <row r="27" spans="1:31" s="43" customFormat="1" ht="18" customHeight="1">
      <c r="A27" s="203" t="s">
        <v>450</v>
      </c>
      <c r="B27" s="67">
        <f t="shared" si="1"/>
        <v>0</v>
      </c>
      <c r="C27" s="67">
        <f t="shared" si="8"/>
        <v>0</v>
      </c>
      <c r="D27" s="67">
        <f t="shared" si="8"/>
        <v>0</v>
      </c>
      <c r="E27" s="67">
        <f t="shared" si="7"/>
        <v>0</v>
      </c>
      <c r="F27" s="67">
        <f t="shared" si="7"/>
        <v>0</v>
      </c>
      <c r="G27" s="67">
        <f t="shared" si="3"/>
        <v>0</v>
      </c>
      <c r="H27" s="71">
        <v>0</v>
      </c>
      <c r="I27" s="71">
        <v>0</v>
      </c>
      <c r="J27" s="71">
        <v>0</v>
      </c>
      <c r="K27" s="71">
        <v>0</v>
      </c>
      <c r="L27" s="67">
        <f t="shared" si="4"/>
        <v>0</v>
      </c>
      <c r="M27" s="71">
        <v>0</v>
      </c>
      <c r="N27" s="71">
        <v>0</v>
      </c>
      <c r="O27" s="71">
        <v>0</v>
      </c>
      <c r="P27" s="71">
        <v>0</v>
      </c>
      <c r="Q27" s="67">
        <f t="shared" si="5"/>
        <v>0</v>
      </c>
      <c r="R27" s="71">
        <v>0</v>
      </c>
      <c r="S27" s="71">
        <v>0</v>
      </c>
      <c r="T27" s="71">
        <v>0</v>
      </c>
      <c r="U27" s="71">
        <v>0</v>
      </c>
      <c r="V27" s="67">
        <v>0</v>
      </c>
      <c r="W27" s="71">
        <v>0</v>
      </c>
      <c r="X27" s="71">
        <v>0</v>
      </c>
      <c r="Y27" s="71">
        <v>0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f t="shared" si="9"/>
        <v>0</v>
      </c>
    </row>
    <row r="28" spans="1:31" s="43" customFormat="1" ht="18" customHeight="1">
      <c r="A28" s="203" t="s">
        <v>451</v>
      </c>
      <c r="B28" s="67">
        <f t="shared" si="1"/>
        <v>0</v>
      </c>
      <c r="C28" s="67">
        <f t="shared" si="8"/>
        <v>0</v>
      </c>
      <c r="D28" s="67">
        <f t="shared" si="8"/>
        <v>0</v>
      </c>
      <c r="E28" s="67">
        <f t="shared" si="7"/>
        <v>0</v>
      </c>
      <c r="F28" s="67">
        <f t="shared" si="7"/>
        <v>0</v>
      </c>
      <c r="G28" s="67">
        <f t="shared" si="3"/>
        <v>0</v>
      </c>
      <c r="H28" s="71">
        <v>0</v>
      </c>
      <c r="I28" s="71">
        <v>0</v>
      </c>
      <c r="J28" s="71">
        <v>0</v>
      </c>
      <c r="K28" s="71">
        <v>0</v>
      </c>
      <c r="L28" s="67">
        <f t="shared" si="4"/>
        <v>0</v>
      </c>
      <c r="M28" s="71">
        <v>0</v>
      </c>
      <c r="N28" s="71">
        <v>0</v>
      </c>
      <c r="O28" s="71">
        <v>0</v>
      </c>
      <c r="P28" s="71">
        <v>0</v>
      </c>
      <c r="Q28" s="67">
        <f t="shared" si="5"/>
        <v>0</v>
      </c>
      <c r="R28" s="71">
        <v>0</v>
      </c>
      <c r="S28" s="71">
        <v>0</v>
      </c>
      <c r="T28" s="71">
        <v>0</v>
      </c>
      <c r="U28" s="71">
        <v>0</v>
      </c>
      <c r="V28" s="67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1">
        <f t="shared" si="9"/>
        <v>0</v>
      </c>
    </row>
    <row r="29" spans="1:31" s="43" customFormat="1" ht="18" customHeight="1">
      <c r="A29" s="203" t="s">
        <v>452</v>
      </c>
      <c r="B29" s="67">
        <f t="shared" si="1"/>
        <v>0</v>
      </c>
      <c r="C29" s="67">
        <f t="shared" si="8"/>
        <v>0</v>
      </c>
      <c r="D29" s="67">
        <f t="shared" si="8"/>
        <v>0</v>
      </c>
      <c r="E29" s="67">
        <f t="shared" si="7"/>
        <v>0</v>
      </c>
      <c r="F29" s="67">
        <f t="shared" si="7"/>
        <v>0</v>
      </c>
      <c r="G29" s="67">
        <f t="shared" si="3"/>
        <v>0</v>
      </c>
      <c r="H29" s="71">
        <v>0</v>
      </c>
      <c r="I29" s="71">
        <v>0</v>
      </c>
      <c r="J29" s="71">
        <v>0</v>
      </c>
      <c r="K29" s="71">
        <v>0</v>
      </c>
      <c r="L29" s="67">
        <f t="shared" si="4"/>
        <v>0</v>
      </c>
      <c r="M29" s="71">
        <v>0</v>
      </c>
      <c r="N29" s="71">
        <v>0</v>
      </c>
      <c r="O29" s="71">
        <v>0</v>
      </c>
      <c r="P29" s="71">
        <v>0</v>
      </c>
      <c r="Q29" s="67">
        <f t="shared" si="5"/>
        <v>0</v>
      </c>
      <c r="R29" s="71">
        <v>0</v>
      </c>
      <c r="S29" s="71">
        <v>0</v>
      </c>
      <c r="T29" s="71">
        <v>0</v>
      </c>
      <c r="U29" s="71">
        <v>0</v>
      </c>
      <c r="V29" s="67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f t="shared" si="9"/>
        <v>0</v>
      </c>
    </row>
    <row r="30" spans="1:31" s="43" customFormat="1" ht="18" customHeight="1">
      <c r="A30" s="203" t="s">
        <v>453</v>
      </c>
      <c r="B30" s="67">
        <f t="shared" si="1"/>
        <v>0</v>
      </c>
      <c r="C30" s="67">
        <f t="shared" si="8"/>
        <v>0</v>
      </c>
      <c r="D30" s="67">
        <f t="shared" si="8"/>
        <v>0</v>
      </c>
      <c r="E30" s="67">
        <f t="shared" si="7"/>
        <v>0</v>
      </c>
      <c r="F30" s="67">
        <f t="shared" si="7"/>
        <v>0</v>
      </c>
      <c r="G30" s="67">
        <f t="shared" si="3"/>
        <v>0</v>
      </c>
      <c r="H30" s="71">
        <v>0</v>
      </c>
      <c r="I30" s="71">
        <v>0</v>
      </c>
      <c r="J30" s="71">
        <v>0</v>
      </c>
      <c r="K30" s="71">
        <v>0</v>
      </c>
      <c r="L30" s="67">
        <f t="shared" si="4"/>
        <v>0</v>
      </c>
      <c r="M30" s="71">
        <v>0</v>
      </c>
      <c r="N30" s="71">
        <v>0</v>
      </c>
      <c r="O30" s="71">
        <v>0</v>
      </c>
      <c r="P30" s="71">
        <v>0</v>
      </c>
      <c r="Q30" s="67">
        <f t="shared" si="5"/>
        <v>0</v>
      </c>
      <c r="R30" s="71">
        <v>0</v>
      </c>
      <c r="S30" s="71">
        <v>0</v>
      </c>
      <c r="T30" s="71">
        <v>0</v>
      </c>
      <c r="U30" s="71">
        <v>0</v>
      </c>
      <c r="V30" s="67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f t="shared" si="9"/>
        <v>0</v>
      </c>
    </row>
    <row r="31" spans="1:31" s="43" customFormat="1" ht="18" customHeight="1">
      <c r="A31" s="203" t="s">
        <v>346</v>
      </c>
      <c r="B31" s="67">
        <f t="shared" si="1"/>
        <v>0</v>
      </c>
      <c r="C31" s="67">
        <f t="shared" si="8"/>
        <v>0</v>
      </c>
      <c r="D31" s="67">
        <f t="shared" si="8"/>
        <v>0</v>
      </c>
      <c r="E31" s="67">
        <f t="shared" si="7"/>
        <v>0</v>
      </c>
      <c r="F31" s="67">
        <f t="shared" si="7"/>
        <v>0</v>
      </c>
      <c r="G31" s="67">
        <f t="shared" si="3"/>
        <v>0</v>
      </c>
      <c r="H31" s="71">
        <v>0</v>
      </c>
      <c r="I31" s="71">
        <v>0</v>
      </c>
      <c r="J31" s="71">
        <v>0</v>
      </c>
      <c r="K31" s="71">
        <v>0</v>
      </c>
      <c r="L31" s="67">
        <f t="shared" si="4"/>
        <v>0</v>
      </c>
      <c r="M31" s="71">
        <v>0</v>
      </c>
      <c r="N31" s="71">
        <v>0</v>
      </c>
      <c r="O31" s="71">
        <v>0</v>
      </c>
      <c r="P31" s="71">
        <v>0</v>
      </c>
      <c r="Q31" s="67">
        <f t="shared" si="5"/>
        <v>0</v>
      </c>
      <c r="R31" s="71">
        <v>0</v>
      </c>
      <c r="S31" s="71">
        <v>0</v>
      </c>
      <c r="T31" s="71">
        <v>0</v>
      </c>
      <c r="U31" s="71">
        <v>0</v>
      </c>
      <c r="V31" s="67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f t="shared" si="9"/>
        <v>0</v>
      </c>
    </row>
    <row r="32" spans="1:31" s="43" customFormat="1" ht="18" customHeight="1">
      <c r="A32" s="203" t="s">
        <v>81</v>
      </c>
      <c r="B32" s="67">
        <f t="shared" si="1"/>
        <v>0</v>
      </c>
      <c r="C32" s="67">
        <f t="shared" si="8"/>
        <v>0</v>
      </c>
      <c r="D32" s="67">
        <f t="shared" si="8"/>
        <v>0</v>
      </c>
      <c r="E32" s="67">
        <f t="shared" si="7"/>
        <v>0</v>
      </c>
      <c r="F32" s="67">
        <f t="shared" si="7"/>
        <v>0</v>
      </c>
      <c r="G32" s="67">
        <f t="shared" si="3"/>
        <v>0</v>
      </c>
      <c r="H32" s="499">
        <v>0</v>
      </c>
      <c r="I32" s="499">
        <v>0</v>
      </c>
      <c r="J32" s="499">
        <v>0</v>
      </c>
      <c r="K32" s="499">
        <v>0</v>
      </c>
      <c r="L32" s="67">
        <f t="shared" si="4"/>
        <v>0</v>
      </c>
      <c r="M32" s="71">
        <v>0</v>
      </c>
      <c r="N32" s="71">
        <v>0</v>
      </c>
      <c r="O32" s="71">
        <v>0</v>
      </c>
      <c r="P32" s="71">
        <v>0</v>
      </c>
      <c r="Q32" s="67">
        <f t="shared" si="5"/>
        <v>0</v>
      </c>
      <c r="R32" s="71">
        <v>0</v>
      </c>
      <c r="S32" s="71">
        <v>0</v>
      </c>
      <c r="T32" s="71">
        <v>0</v>
      </c>
      <c r="U32" s="71">
        <v>0</v>
      </c>
      <c r="V32" s="67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f t="shared" si="9"/>
        <v>0</v>
      </c>
    </row>
    <row r="33" spans="1:31" ht="6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11.25"/>
    <row r="35" spans="1:31" ht="11.25"/>
    <row r="36" spans="1:31" ht="11.25"/>
    <row r="37" spans="1:31" ht="11.25"/>
    <row r="38" spans="1:31" ht="11.25"/>
    <row r="39" spans="1:31" ht="11.25"/>
    <row r="40" spans="1:31" ht="11.25"/>
    <row r="41" spans="1:31" ht="11.25"/>
    <row r="42" spans="1:31" ht="11.25"/>
    <row r="43" spans="1:31" ht="11.25"/>
    <row r="44" spans="1:31" ht="11.25"/>
    <row r="45" spans="1:31" ht="11.25"/>
    <row r="46" spans="1:31" ht="11.25"/>
    <row r="47" spans="1:31" ht="11.25"/>
    <row r="48" spans="1:3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</sheetData>
  <mergeCells count="23">
    <mergeCell ref="Q3:U3"/>
    <mergeCell ref="V3:Z3"/>
    <mergeCell ref="G3:K3"/>
    <mergeCell ref="L3:P3"/>
    <mergeCell ref="B4:B5"/>
    <mergeCell ref="G4:G5"/>
    <mergeCell ref="L4:L5"/>
    <mergeCell ref="AA3:AD3"/>
    <mergeCell ref="C4:D4"/>
    <mergeCell ref="E4:F4"/>
    <mergeCell ref="H4:I4"/>
    <mergeCell ref="J4:K4"/>
    <mergeCell ref="M4:N4"/>
    <mergeCell ref="O4:P4"/>
    <mergeCell ref="R4:S4"/>
    <mergeCell ref="T4:U4"/>
    <mergeCell ref="W4:X4"/>
    <mergeCell ref="Y4:Z4"/>
    <mergeCell ref="AA4:AB4"/>
    <mergeCell ref="AC4:AD4"/>
    <mergeCell ref="B3:F3"/>
    <mergeCell ref="Q4:Q5"/>
    <mergeCell ref="V4:V5"/>
  </mergeCells>
  <phoneticPr fontId="2"/>
  <conditionalFormatting sqref="E7 E9:E32">
    <cfRule type="cellIs" dxfId="1" priority="1" stopIfTrue="1" operator="notEqual">
      <formula>AA7+AB7</formula>
    </cfRule>
  </conditionalFormatting>
  <conditionalFormatting sqref="F7 F9:F32">
    <cfRule type="cellIs" dxfId="0" priority="2" stopIfTrue="1" operator="notEqual">
      <formula>AC7+AD7</formula>
    </cfRule>
  </conditionalFormatting>
  <pageMargins left="0.39370078740157483" right="0.39370078740157483" top="0.59055118110236227" bottom="0.59055118110236227" header="0.7086614173228347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03"/>
  <sheetViews>
    <sheetView showGridLines="0"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" defaultRowHeight="13.5" customHeight="1"/>
  <cols>
    <col min="1" max="2" width="3.625" style="42" customWidth="1"/>
    <col min="3" max="9" width="8.625" style="42" customWidth="1"/>
    <col min="10" max="11" width="10.125" style="42" customWidth="1"/>
    <col min="12" max="12" width="8.625" style="42" customWidth="1"/>
    <col min="13" max="14" width="7.625" style="42" customWidth="1"/>
    <col min="15" max="15" width="9.875" style="42" customWidth="1"/>
    <col min="16" max="16" width="11.25" style="42" customWidth="1"/>
    <col min="17" max="18" width="11.625" style="42" customWidth="1"/>
    <col min="19" max="19" width="8.125" style="42" customWidth="1"/>
    <col min="20" max="20" width="11.125" style="42" customWidth="1"/>
    <col min="21" max="21" width="8.125" style="42" customWidth="1"/>
    <col min="22" max="16384" width="8" style="42"/>
  </cols>
  <sheetData>
    <row r="1" spans="1:25" ht="18" customHeight="1">
      <c r="A1" s="377" t="s">
        <v>412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3" spans="1:25" s="328" customFormat="1" ht="13.5" customHeight="1">
      <c r="A3" s="378"/>
      <c r="B3" s="378"/>
      <c r="C3" s="384"/>
      <c r="D3" s="356"/>
      <c r="E3" s="360" t="s">
        <v>421</v>
      </c>
      <c r="F3" s="360" t="s">
        <v>153</v>
      </c>
      <c r="G3" s="360" t="s">
        <v>431</v>
      </c>
      <c r="H3" s="360" t="s">
        <v>76</v>
      </c>
      <c r="I3" s="680" t="s">
        <v>336</v>
      </c>
      <c r="J3" s="681"/>
      <c r="K3" s="681"/>
      <c r="L3" s="682"/>
      <c r="M3" s="360" t="s">
        <v>463</v>
      </c>
      <c r="N3" s="360" t="s">
        <v>192</v>
      </c>
      <c r="O3" s="578" t="s">
        <v>406</v>
      </c>
      <c r="P3" s="579"/>
      <c r="Q3" s="579"/>
      <c r="R3" s="575"/>
      <c r="S3" s="334"/>
      <c r="T3" s="334"/>
      <c r="U3" s="334"/>
    </row>
    <row r="4" spans="1:25" s="328" customFormat="1" ht="13.5" customHeight="1">
      <c r="A4" s="701" t="s">
        <v>3</v>
      </c>
      <c r="B4" s="701"/>
      <c r="C4" s="689"/>
      <c r="D4" s="357" t="s">
        <v>339</v>
      </c>
      <c r="E4" s="676" t="s">
        <v>14</v>
      </c>
      <c r="F4" s="676" t="s">
        <v>33</v>
      </c>
      <c r="G4" s="676" t="s">
        <v>33</v>
      </c>
      <c r="H4" s="676" t="s">
        <v>381</v>
      </c>
      <c r="I4" s="683" t="s">
        <v>83</v>
      </c>
      <c r="J4" s="684"/>
      <c r="K4" s="684"/>
      <c r="L4" s="685"/>
      <c r="M4" s="702" t="s">
        <v>96</v>
      </c>
      <c r="N4" s="704" t="s">
        <v>175</v>
      </c>
      <c r="O4" s="705" t="s">
        <v>80</v>
      </c>
      <c r="P4" s="706"/>
      <c r="Q4" s="707"/>
      <c r="R4" s="711" t="s">
        <v>404</v>
      </c>
      <c r="S4" s="398"/>
      <c r="T4" s="397"/>
      <c r="U4" s="350"/>
      <c r="W4" s="379"/>
      <c r="X4" s="379"/>
      <c r="Y4" s="379"/>
    </row>
    <row r="5" spans="1:25" s="328" customFormat="1" ht="13.5" customHeight="1">
      <c r="A5" s="701"/>
      <c r="B5" s="701"/>
      <c r="C5" s="689"/>
      <c r="D5" s="358"/>
      <c r="E5" s="676"/>
      <c r="F5" s="676"/>
      <c r="G5" s="676"/>
      <c r="H5" s="676"/>
      <c r="I5" s="686"/>
      <c r="J5" s="687"/>
      <c r="K5" s="687"/>
      <c r="L5" s="688"/>
      <c r="M5" s="702"/>
      <c r="N5" s="704"/>
      <c r="O5" s="708"/>
      <c r="P5" s="709"/>
      <c r="Q5" s="710"/>
      <c r="R5" s="712"/>
      <c r="S5" s="395" t="s">
        <v>14</v>
      </c>
      <c r="T5" s="397" t="s">
        <v>408</v>
      </c>
      <c r="U5" s="350" t="s">
        <v>224</v>
      </c>
      <c r="W5" s="404"/>
      <c r="X5" s="404"/>
      <c r="Y5" s="407"/>
    </row>
    <row r="6" spans="1:25" s="328" customFormat="1" ht="13.5" customHeight="1">
      <c r="A6" s="379"/>
      <c r="B6" s="379"/>
      <c r="C6" s="385"/>
      <c r="D6" s="679" t="s">
        <v>461</v>
      </c>
      <c r="E6" s="676" t="s">
        <v>28</v>
      </c>
      <c r="F6" s="714" t="s">
        <v>220</v>
      </c>
      <c r="G6" s="714" t="s">
        <v>222</v>
      </c>
      <c r="H6" s="714" t="s">
        <v>265</v>
      </c>
      <c r="I6" s="718" t="s">
        <v>400</v>
      </c>
      <c r="J6" s="719" t="s">
        <v>7</v>
      </c>
      <c r="K6" s="720"/>
      <c r="L6" s="723" t="s">
        <v>377</v>
      </c>
      <c r="M6" s="702"/>
      <c r="N6" s="702"/>
      <c r="O6" s="583" t="s">
        <v>300</v>
      </c>
      <c r="P6" s="715" t="s">
        <v>403</v>
      </c>
      <c r="Q6" s="715" t="s">
        <v>401</v>
      </c>
      <c r="R6" s="712"/>
      <c r="S6" s="395" t="s">
        <v>46</v>
      </c>
      <c r="T6" s="397" t="s">
        <v>386</v>
      </c>
      <c r="U6" s="350"/>
      <c r="W6" s="404"/>
      <c r="X6" s="404"/>
      <c r="Y6" s="404"/>
    </row>
    <row r="7" spans="1:25" s="328" customFormat="1" ht="13.5" customHeight="1">
      <c r="A7" s="379"/>
      <c r="B7" s="379"/>
      <c r="C7" s="385"/>
      <c r="D7" s="679"/>
      <c r="E7" s="676"/>
      <c r="F7" s="714"/>
      <c r="G7" s="714"/>
      <c r="H7" s="714"/>
      <c r="I7" s="714"/>
      <c r="J7" s="721"/>
      <c r="K7" s="722"/>
      <c r="L7" s="676"/>
      <c r="M7" s="702"/>
      <c r="N7" s="702"/>
      <c r="O7" s="724"/>
      <c r="P7" s="715"/>
      <c r="Q7" s="715"/>
      <c r="R7" s="712"/>
      <c r="S7" s="350" t="s">
        <v>229</v>
      </c>
      <c r="T7" s="397" t="s">
        <v>243</v>
      </c>
      <c r="U7" s="350" t="s">
        <v>229</v>
      </c>
      <c r="W7" s="404"/>
      <c r="X7" s="404"/>
      <c r="Y7" s="404"/>
    </row>
    <row r="8" spans="1:25" s="328" customFormat="1" ht="13.5" customHeight="1">
      <c r="A8" s="379"/>
      <c r="B8" s="379"/>
      <c r="C8" s="385"/>
      <c r="D8" s="358"/>
      <c r="E8" s="676"/>
      <c r="F8" s="676" t="s">
        <v>217</v>
      </c>
      <c r="G8" s="676" t="s">
        <v>226</v>
      </c>
      <c r="H8" s="676" t="s">
        <v>226</v>
      </c>
      <c r="I8" s="676" t="s">
        <v>306</v>
      </c>
      <c r="J8" s="694" t="s">
        <v>389</v>
      </c>
      <c r="K8" s="696" t="s">
        <v>202</v>
      </c>
      <c r="L8" s="676" t="s">
        <v>335</v>
      </c>
      <c r="M8" s="702"/>
      <c r="N8" s="702"/>
      <c r="O8" s="724"/>
      <c r="P8" s="715"/>
      <c r="Q8" s="715"/>
      <c r="R8" s="712"/>
      <c r="S8" s="350"/>
      <c r="T8" s="350"/>
      <c r="U8" s="350"/>
      <c r="W8" s="404"/>
      <c r="X8" s="404"/>
      <c r="Y8" s="404"/>
    </row>
    <row r="9" spans="1:25" s="328" customFormat="1" ht="13.5" customHeight="1">
      <c r="A9" s="380"/>
      <c r="B9" s="380"/>
      <c r="C9" s="386"/>
      <c r="D9" s="359"/>
      <c r="E9" s="717"/>
      <c r="F9" s="717"/>
      <c r="G9" s="717"/>
      <c r="H9" s="717"/>
      <c r="I9" s="677"/>
      <c r="J9" s="695"/>
      <c r="K9" s="697"/>
      <c r="L9" s="677"/>
      <c r="M9" s="703"/>
      <c r="N9" s="703"/>
      <c r="O9" s="598"/>
      <c r="P9" s="716"/>
      <c r="Q9" s="716"/>
      <c r="R9" s="713"/>
      <c r="S9" s="335"/>
      <c r="T9" s="335"/>
      <c r="U9" s="335"/>
      <c r="W9" s="404"/>
      <c r="X9" s="404"/>
      <c r="Y9" s="404"/>
    </row>
    <row r="10" spans="1:25" s="43" customFormat="1" ht="4.5" customHeight="1">
      <c r="C10" s="149"/>
      <c r="D10" s="389"/>
      <c r="E10" s="391"/>
      <c r="F10" s="391"/>
      <c r="G10" s="391"/>
      <c r="H10" s="391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W10" s="404"/>
      <c r="X10" s="406"/>
      <c r="Y10" s="404"/>
    </row>
    <row r="11" spans="1:25" s="43" customFormat="1" ht="18.75" customHeight="1">
      <c r="A11" s="220"/>
      <c r="B11" s="220"/>
      <c r="C11" s="46" t="s">
        <v>5</v>
      </c>
      <c r="D11" s="101">
        <f>IF(SUM(D13:D22)=SUM(E11:N11),SUM(E11:N11),FALSE)</f>
        <v>5742</v>
      </c>
      <c r="E11" s="101">
        <f t="shared" ref="E11:N11" si="0">SUM(E13:E22)</f>
        <v>3319</v>
      </c>
      <c r="F11" s="101">
        <f t="shared" si="0"/>
        <v>937</v>
      </c>
      <c r="G11" s="101">
        <f t="shared" si="0"/>
        <v>143</v>
      </c>
      <c r="H11" s="101">
        <f t="shared" si="0"/>
        <v>62</v>
      </c>
      <c r="I11" s="101">
        <f t="shared" si="0"/>
        <v>5</v>
      </c>
      <c r="J11" s="101">
        <f t="shared" si="0"/>
        <v>1119</v>
      </c>
      <c r="K11" s="101">
        <f t="shared" si="0"/>
        <v>10</v>
      </c>
      <c r="L11" s="101">
        <f t="shared" si="0"/>
        <v>11</v>
      </c>
      <c r="M11" s="101">
        <f t="shared" si="0"/>
        <v>136</v>
      </c>
      <c r="N11" s="101">
        <f t="shared" si="0"/>
        <v>0</v>
      </c>
      <c r="O11" s="101">
        <f>IF(SUM(O13:O22)=SUM(P11:Q11),SUM(P11:Q11),FALSE)</f>
        <v>0</v>
      </c>
      <c r="P11" s="101">
        <f>SUM(P13:P22)</f>
        <v>0</v>
      </c>
      <c r="Q11" s="101">
        <f>SUM(Q13:Q22)</f>
        <v>0</v>
      </c>
      <c r="R11" s="101">
        <f>SUM(R13:R22)</f>
        <v>4</v>
      </c>
      <c r="S11" s="399">
        <f>IFERROR(ROUND(E11/D11*100,1),"-")</f>
        <v>57.8</v>
      </c>
      <c r="T11" s="101">
        <f>I11+J11+O11+R11</f>
        <v>1128</v>
      </c>
      <c r="U11" s="399">
        <f>IFERROR(ROUND(T11/D11*100,1),"-")</f>
        <v>19.600000000000001</v>
      </c>
      <c r="W11" s="404"/>
      <c r="X11" s="404"/>
      <c r="Y11" s="404"/>
    </row>
    <row r="12" spans="1:25" s="43" customFormat="1" ht="4.5" customHeight="1">
      <c r="A12" s="220"/>
      <c r="B12" s="220"/>
      <c r="C12" s="46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400"/>
      <c r="T12" s="401"/>
      <c r="U12" s="400"/>
      <c r="W12" s="404"/>
      <c r="X12" s="404"/>
      <c r="Y12" s="404"/>
    </row>
    <row r="13" spans="1:25" s="43" customFormat="1" ht="18.75" customHeight="1">
      <c r="A13" s="220"/>
      <c r="B13" s="220"/>
      <c r="C13" s="46" t="s">
        <v>244</v>
      </c>
      <c r="D13" s="101">
        <f t="shared" ref="D13:D22" si="1">SUM(E13:N13)</f>
        <v>3672</v>
      </c>
      <c r="E13" s="101">
        <f t="shared" ref="E13:N13" si="2">E25+E37</f>
        <v>2553</v>
      </c>
      <c r="F13" s="101">
        <f t="shared" si="2"/>
        <v>557</v>
      </c>
      <c r="G13" s="101">
        <f t="shared" si="2"/>
        <v>118</v>
      </c>
      <c r="H13" s="101">
        <f t="shared" si="2"/>
        <v>22</v>
      </c>
      <c r="I13" s="101">
        <f t="shared" si="2"/>
        <v>1</v>
      </c>
      <c r="J13" s="101">
        <f t="shared" si="2"/>
        <v>310</v>
      </c>
      <c r="K13" s="101">
        <f t="shared" si="2"/>
        <v>6</v>
      </c>
      <c r="L13" s="101">
        <f t="shared" si="2"/>
        <v>11</v>
      </c>
      <c r="M13" s="101">
        <f t="shared" si="2"/>
        <v>94</v>
      </c>
      <c r="N13" s="101">
        <f t="shared" si="2"/>
        <v>0</v>
      </c>
      <c r="O13" s="101">
        <f t="shared" ref="O13:O22" si="3">SUM(P13:Q13)</f>
        <v>0</v>
      </c>
      <c r="P13" s="101">
        <f>P25+P37</f>
        <v>0</v>
      </c>
      <c r="Q13" s="101">
        <f>Q25+Q37</f>
        <v>0</v>
      </c>
      <c r="R13" s="101">
        <f>R25+R37</f>
        <v>3</v>
      </c>
      <c r="S13" s="399">
        <f t="shared" ref="S13:S34" si="4">IFERROR(ROUND(E13/D13*100,1),"-")</f>
        <v>69.5</v>
      </c>
      <c r="T13" s="101">
        <f t="shared" ref="T13:T34" si="5">I13+J13+O13+R13</f>
        <v>314</v>
      </c>
      <c r="U13" s="399">
        <f t="shared" ref="U13:U22" si="6">IFERROR(ROUND(T13/D13*100,1),"-")</f>
        <v>8.6</v>
      </c>
      <c r="W13" s="404"/>
      <c r="X13" s="404"/>
      <c r="Y13" s="404"/>
    </row>
    <row r="14" spans="1:25" s="43" customFormat="1" ht="18.75" customHeight="1">
      <c r="A14" s="220"/>
      <c r="B14" s="220"/>
      <c r="C14" s="46" t="s">
        <v>245</v>
      </c>
      <c r="D14" s="101">
        <f t="shared" si="1"/>
        <v>220</v>
      </c>
      <c r="E14" s="101">
        <f t="shared" ref="E14:N14" si="7">E26</f>
        <v>38</v>
      </c>
      <c r="F14" s="101">
        <f t="shared" si="7"/>
        <v>69</v>
      </c>
      <c r="G14" s="101">
        <f t="shared" si="7"/>
        <v>0</v>
      </c>
      <c r="H14" s="101">
        <f t="shared" si="7"/>
        <v>6</v>
      </c>
      <c r="I14" s="101">
        <f t="shared" si="7"/>
        <v>2</v>
      </c>
      <c r="J14" s="101">
        <f t="shared" si="7"/>
        <v>92</v>
      </c>
      <c r="K14" s="101">
        <f t="shared" si="7"/>
        <v>1</v>
      </c>
      <c r="L14" s="101">
        <f t="shared" si="7"/>
        <v>0</v>
      </c>
      <c r="M14" s="101">
        <f t="shared" si="7"/>
        <v>12</v>
      </c>
      <c r="N14" s="101">
        <f t="shared" si="7"/>
        <v>0</v>
      </c>
      <c r="O14" s="101">
        <f t="shared" si="3"/>
        <v>0</v>
      </c>
      <c r="P14" s="101">
        <f>P26</f>
        <v>0</v>
      </c>
      <c r="Q14" s="101">
        <f>Q26</f>
        <v>0</v>
      </c>
      <c r="R14" s="101">
        <f>R26</f>
        <v>1</v>
      </c>
      <c r="S14" s="399">
        <f t="shared" si="4"/>
        <v>17.3</v>
      </c>
      <c r="T14" s="101">
        <f t="shared" si="5"/>
        <v>95</v>
      </c>
      <c r="U14" s="399">
        <f t="shared" si="6"/>
        <v>43.2</v>
      </c>
      <c r="W14" s="404"/>
      <c r="X14" s="404"/>
      <c r="Y14" s="404"/>
    </row>
    <row r="15" spans="1:25" s="43" customFormat="1" ht="18.75" customHeight="1">
      <c r="A15" s="220"/>
      <c r="B15" s="220"/>
      <c r="C15" s="46" t="s">
        <v>247</v>
      </c>
      <c r="D15" s="101">
        <f t="shared" si="1"/>
        <v>483</v>
      </c>
      <c r="E15" s="101">
        <f t="shared" ref="E15:N15" si="8">E27+E38</f>
        <v>111</v>
      </c>
      <c r="F15" s="101">
        <f t="shared" si="8"/>
        <v>43</v>
      </c>
      <c r="G15" s="101">
        <f t="shared" si="8"/>
        <v>5</v>
      </c>
      <c r="H15" s="101">
        <f t="shared" si="8"/>
        <v>7</v>
      </c>
      <c r="I15" s="101">
        <f t="shared" si="8"/>
        <v>0</v>
      </c>
      <c r="J15" s="101">
        <f t="shared" si="8"/>
        <v>311</v>
      </c>
      <c r="K15" s="101">
        <f t="shared" si="8"/>
        <v>2</v>
      </c>
      <c r="L15" s="101">
        <f t="shared" si="8"/>
        <v>0</v>
      </c>
      <c r="M15" s="101">
        <f t="shared" si="8"/>
        <v>4</v>
      </c>
      <c r="N15" s="101">
        <f t="shared" si="8"/>
        <v>0</v>
      </c>
      <c r="O15" s="101">
        <f t="shared" si="3"/>
        <v>0</v>
      </c>
      <c r="P15" s="101">
        <f>P27+P38</f>
        <v>0</v>
      </c>
      <c r="Q15" s="101">
        <f>Q27+Q38</f>
        <v>0</v>
      </c>
      <c r="R15" s="101">
        <f>R27+R38</f>
        <v>0</v>
      </c>
      <c r="S15" s="399">
        <f t="shared" si="4"/>
        <v>23</v>
      </c>
      <c r="T15" s="101">
        <f t="shared" si="5"/>
        <v>311</v>
      </c>
      <c r="U15" s="399">
        <f t="shared" si="6"/>
        <v>64.400000000000006</v>
      </c>
      <c r="W15" s="404"/>
      <c r="X15" s="404"/>
      <c r="Y15" s="404"/>
    </row>
    <row r="16" spans="1:25" s="43" customFormat="1" ht="18.75" customHeight="1">
      <c r="A16" s="220"/>
      <c r="B16" s="220"/>
      <c r="C16" s="46" t="s">
        <v>178</v>
      </c>
      <c r="D16" s="101">
        <f t="shared" si="1"/>
        <v>485</v>
      </c>
      <c r="E16" s="101">
        <f t="shared" ref="E16:N22" si="9">E28</f>
        <v>145</v>
      </c>
      <c r="F16" s="101">
        <f t="shared" si="9"/>
        <v>121</v>
      </c>
      <c r="G16" s="101">
        <f t="shared" si="9"/>
        <v>0</v>
      </c>
      <c r="H16" s="101">
        <f t="shared" si="9"/>
        <v>8</v>
      </c>
      <c r="I16" s="101">
        <f t="shared" si="9"/>
        <v>0</v>
      </c>
      <c r="J16" s="101">
        <f t="shared" si="9"/>
        <v>201</v>
      </c>
      <c r="K16" s="101">
        <f t="shared" si="9"/>
        <v>1</v>
      </c>
      <c r="L16" s="101">
        <f t="shared" si="9"/>
        <v>0</v>
      </c>
      <c r="M16" s="101">
        <f t="shared" si="9"/>
        <v>9</v>
      </c>
      <c r="N16" s="101">
        <f t="shared" si="9"/>
        <v>0</v>
      </c>
      <c r="O16" s="101">
        <f t="shared" si="3"/>
        <v>0</v>
      </c>
      <c r="P16" s="101">
        <f t="shared" ref="P16:R22" si="10">P28</f>
        <v>0</v>
      </c>
      <c r="Q16" s="101">
        <f t="shared" si="10"/>
        <v>0</v>
      </c>
      <c r="R16" s="101">
        <f t="shared" si="10"/>
        <v>0</v>
      </c>
      <c r="S16" s="399">
        <f t="shared" si="4"/>
        <v>29.9</v>
      </c>
      <c r="T16" s="101">
        <f t="shared" si="5"/>
        <v>201</v>
      </c>
      <c r="U16" s="399">
        <f t="shared" si="6"/>
        <v>41.4</v>
      </c>
      <c r="W16" s="404"/>
      <c r="X16" s="404"/>
      <c r="Y16" s="404"/>
    </row>
    <row r="17" spans="1:25" s="43" customFormat="1" ht="18.75" customHeight="1">
      <c r="A17" s="220"/>
      <c r="B17" s="220" t="s">
        <v>5</v>
      </c>
      <c r="C17" s="46" t="s">
        <v>333</v>
      </c>
      <c r="D17" s="101">
        <f t="shared" si="1"/>
        <v>29</v>
      </c>
      <c r="E17" s="101">
        <f t="shared" si="9"/>
        <v>7</v>
      </c>
      <c r="F17" s="101">
        <f t="shared" si="9"/>
        <v>6</v>
      </c>
      <c r="G17" s="101">
        <f t="shared" si="9"/>
        <v>0</v>
      </c>
      <c r="H17" s="101">
        <f t="shared" si="9"/>
        <v>7</v>
      </c>
      <c r="I17" s="101">
        <f t="shared" si="9"/>
        <v>0</v>
      </c>
      <c r="J17" s="101">
        <f t="shared" si="9"/>
        <v>9</v>
      </c>
      <c r="K17" s="101">
        <f t="shared" si="9"/>
        <v>0</v>
      </c>
      <c r="L17" s="101">
        <f t="shared" si="9"/>
        <v>0</v>
      </c>
      <c r="M17" s="101">
        <f t="shared" si="9"/>
        <v>0</v>
      </c>
      <c r="N17" s="101">
        <f t="shared" si="9"/>
        <v>0</v>
      </c>
      <c r="O17" s="101">
        <f t="shared" si="3"/>
        <v>0</v>
      </c>
      <c r="P17" s="101">
        <f t="shared" si="10"/>
        <v>0</v>
      </c>
      <c r="Q17" s="101">
        <f t="shared" si="10"/>
        <v>0</v>
      </c>
      <c r="R17" s="101">
        <f t="shared" si="10"/>
        <v>0</v>
      </c>
      <c r="S17" s="399">
        <f t="shared" si="4"/>
        <v>24.1</v>
      </c>
      <c r="T17" s="101">
        <f t="shared" si="5"/>
        <v>9</v>
      </c>
      <c r="U17" s="399">
        <f t="shared" si="6"/>
        <v>31</v>
      </c>
      <c r="W17" s="404"/>
      <c r="X17" s="404"/>
      <c r="Y17" s="404"/>
    </row>
    <row r="18" spans="1:25" s="43" customFormat="1" ht="18.75" customHeight="1">
      <c r="A18" s="220"/>
      <c r="B18" s="220"/>
      <c r="C18" s="46" t="s">
        <v>163</v>
      </c>
      <c r="D18" s="101">
        <f t="shared" si="1"/>
        <v>79</v>
      </c>
      <c r="E18" s="101">
        <f t="shared" si="9"/>
        <v>14</v>
      </c>
      <c r="F18" s="101">
        <f t="shared" si="9"/>
        <v>19</v>
      </c>
      <c r="G18" s="101">
        <f t="shared" si="9"/>
        <v>0</v>
      </c>
      <c r="H18" s="101">
        <f t="shared" si="9"/>
        <v>2</v>
      </c>
      <c r="I18" s="101">
        <f t="shared" si="9"/>
        <v>0</v>
      </c>
      <c r="J18" s="101">
        <f t="shared" si="9"/>
        <v>41</v>
      </c>
      <c r="K18" s="101">
        <f t="shared" si="9"/>
        <v>0</v>
      </c>
      <c r="L18" s="101">
        <f t="shared" si="9"/>
        <v>0</v>
      </c>
      <c r="M18" s="101">
        <f t="shared" si="9"/>
        <v>3</v>
      </c>
      <c r="N18" s="101">
        <f t="shared" si="9"/>
        <v>0</v>
      </c>
      <c r="O18" s="101">
        <f t="shared" si="3"/>
        <v>0</v>
      </c>
      <c r="P18" s="101">
        <f t="shared" si="10"/>
        <v>0</v>
      </c>
      <c r="Q18" s="101">
        <f t="shared" si="10"/>
        <v>0</v>
      </c>
      <c r="R18" s="101">
        <f t="shared" si="10"/>
        <v>0</v>
      </c>
      <c r="S18" s="399">
        <f t="shared" si="4"/>
        <v>17.7</v>
      </c>
      <c r="T18" s="101">
        <f t="shared" si="5"/>
        <v>41</v>
      </c>
      <c r="U18" s="399">
        <f t="shared" si="6"/>
        <v>51.9</v>
      </c>
      <c r="W18" s="404"/>
      <c r="X18" s="404"/>
      <c r="Y18" s="404"/>
    </row>
    <row r="19" spans="1:25" s="43" customFormat="1" ht="18.75" customHeight="1">
      <c r="A19" s="220"/>
      <c r="B19" s="220"/>
      <c r="C19" s="46" t="s">
        <v>169</v>
      </c>
      <c r="D19" s="101">
        <f t="shared" si="1"/>
        <v>39</v>
      </c>
      <c r="E19" s="101">
        <f t="shared" si="9"/>
        <v>38</v>
      </c>
      <c r="F19" s="101">
        <f t="shared" si="9"/>
        <v>0</v>
      </c>
      <c r="G19" s="101">
        <f t="shared" si="9"/>
        <v>0</v>
      </c>
      <c r="H19" s="101">
        <f t="shared" si="9"/>
        <v>0</v>
      </c>
      <c r="I19" s="101">
        <f t="shared" si="9"/>
        <v>0</v>
      </c>
      <c r="J19" s="101">
        <f t="shared" si="9"/>
        <v>0</v>
      </c>
      <c r="K19" s="101">
        <f t="shared" si="9"/>
        <v>0</v>
      </c>
      <c r="L19" s="101">
        <f t="shared" si="9"/>
        <v>0</v>
      </c>
      <c r="M19" s="101">
        <f t="shared" si="9"/>
        <v>1</v>
      </c>
      <c r="N19" s="101">
        <f t="shared" si="9"/>
        <v>0</v>
      </c>
      <c r="O19" s="101">
        <f t="shared" si="3"/>
        <v>0</v>
      </c>
      <c r="P19" s="101">
        <f t="shared" si="10"/>
        <v>0</v>
      </c>
      <c r="Q19" s="101">
        <f t="shared" si="10"/>
        <v>0</v>
      </c>
      <c r="R19" s="101">
        <f t="shared" si="10"/>
        <v>0</v>
      </c>
      <c r="S19" s="399">
        <f t="shared" si="4"/>
        <v>97.4</v>
      </c>
      <c r="T19" s="101">
        <f t="shared" si="5"/>
        <v>0</v>
      </c>
      <c r="U19" s="399">
        <f t="shared" si="6"/>
        <v>0</v>
      </c>
      <c r="W19" s="404"/>
      <c r="X19" s="404"/>
      <c r="Y19" s="404"/>
    </row>
    <row r="20" spans="1:25" s="43" customFormat="1" ht="18.75" customHeight="1">
      <c r="A20" s="220"/>
      <c r="B20" s="220"/>
      <c r="C20" s="46" t="s">
        <v>290</v>
      </c>
      <c r="D20" s="101">
        <f t="shared" si="1"/>
        <v>30</v>
      </c>
      <c r="E20" s="101">
        <f t="shared" si="9"/>
        <v>6</v>
      </c>
      <c r="F20" s="101">
        <f t="shared" si="9"/>
        <v>8</v>
      </c>
      <c r="G20" s="101">
        <f t="shared" si="9"/>
        <v>4</v>
      </c>
      <c r="H20" s="101">
        <f t="shared" si="9"/>
        <v>0</v>
      </c>
      <c r="I20" s="101">
        <f t="shared" si="9"/>
        <v>0</v>
      </c>
      <c r="J20" s="101">
        <f t="shared" si="9"/>
        <v>11</v>
      </c>
      <c r="K20" s="101">
        <f t="shared" si="9"/>
        <v>0</v>
      </c>
      <c r="L20" s="101">
        <f t="shared" si="9"/>
        <v>0</v>
      </c>
      <c r="M20" s="101">
        <f t="shared" si="9"/>
        <v>1</v>
      </c>
      <c r="N20" s="101">
        <f t="shared" si="9"/>
        <v>0</v>
      </c>
      <c r="O20" s="101">
        <f t="shared" si="3"/>
        <v>0</v>
      </c>
      <c r="P20" s="101">
        <f t="shared" si="10"/>
        <v>0</v>
      </c>
      <c r="Q20" s="101">
        <f t="shared" si="10"/>
        <v>0</v>
      </c>
      <c r="R20" s="101">
        <f t="shared" si="10"/>
        <v>0</v>
      </c>
      <c r="S20" s="399">
        <f t="shared" si="4"/>
        <v>20</v>
      </c>
      <c r="T20" s="101">
        <f t="shared" si="5"/>
        <v>11</v>
      </c>
      <c r="U20" s="399">
        <f t="shared" si="6"/>
        <v>36.700000000000003</v>
      </c>
      <c r="W20" s="404"/>
      <c r="X20" s="404"/>
      <c r="Y20" s="404"/>
    </row>
    <row r="21" spans="1:25" s="43" customFormat="1" ht="18.75" customHeight="1">
      <c r="A21" s="220"/>
      <c r="B21" s="220"/>
      <c r="C21" s="46" t="s">
        <v>215</v>
      </c>
      <c r="D21" s="101">
        <f t="shared" si="1"/>
        <v>358</v>
      </c>
      <c r="E21" s="101">
        <f t="shared" si="9"/>
        <v>291</v>
      </c>
      <c r="F21" s="101">
        <f t="shared" si="9"/>
        <v>20</v>
      </c>
      <c r="G21" s="101">
        <f t="shared" si="9"/>
        <v>16</v>
      </c>
      <c r="H21" s="101">
        <f t="shared" si="9"/>
        <v>2</v>
      </c>
      <c r="I21" s="101">
        <f t="shared" si="9"/>
        <v>0</v>
      </c>
      <c r="J21" s="101">
        <f t="shared" si="9"/>
        <v>24</v>
      </c>
      <c r="K21" s="101">
        <f t="shared" si="9"/>
        <v>0</v>
      </c>
      <c r="L21" s="101">
        <f t="shared" si="9"/>
        <v>0</v>
      </c>
      <c r="M21" s="101">
        <f t="shared" si="9"/>
        <v>5</v>
      </c>
      <c r="N21" s="101">
        <f t="shared" si="9"/>
        <v>0</v>
      </c>
      <c r="O21" s="101">
        <f t="shared" si="3"/>
        <v>0</v>
      </c>
      <c r="P21" s="101">
        <f t="shared" si="10"/>
        <v>0</v>
      </c>
      <c r="Q21" s="101">
        <f t="shared" si="10"/>
        <v>0</v>
      </c>
      <c r="R21" s="101">
        <f t="shared" si="10"/>
        <v>0</v>
      </c>
      <c r="S21" s="399">
        <f t="shared" si="4"/>
        <v>81.3</v>
      </c>
      <c r="T21" s="101">
        <f t="shared" si="5"/>
        <v>24</v>
      </c>
      <c r="U21" s="399">
        <f t="shared" si="6"/>
        <v>6.7</v>
      </c>
      <c r="W21" s="404"/>
      <c r="X21" s="406"/>
      <c r="Y21" s="404"/>
    </row>
    <row r="22" spans="1:25" s="43" customFormat="1" ht="18.75" customHeight="1">
      <c r="A22" s="220"/>
      <c r="B22" s="220"/>
      <c r="C22" s="46" t="s">
        <v>98</v>
      </c>
      <c r="D22" s="101">
        <f t="shared" si="1"/>
        <v>347</v>
      </c>
      <c r="E22" s="101">
        <f t="shared" si="9"/>
        <v>116</v>
      </c>
      <c r="F22" s="101">
        <f t="shared" si="9"/>
        <v>94</v>
      </c>
      <c r="G22" s="101">
        <f t="shared" si="9"/>
        <v>0</v>
      </c>
      <c r="H22" s="101">
        <f t="shared" si="9"/>
        <v>8</v>
      </c>
      <c r="I22" s="101">
        <f t="shared" si="9"/>
        <v>2</v>
      </c>
      <c r="J22" s="101">
        <f t="shared" si="9"/>
        <v>120</v>
      </c>
      <c r="K22" s="101">
        <f t="shared" si="9"/>
        <v>0</v>
      </c>
      <c r="L22" s="101">
        <f t="shared" si="9"/>
        <v>0</v>
      </c>
      <c r="M22" s="101">
        <f t="shared" si="9"/>
        <v>7</v>
      </c>
      <c r="N22" s="101">
        <f t="shared" si="9"/>
        <v>0</v>
      </c>
      <c r="O22" s="101">
        <f t="shared" si="3"/>
        <v>0</v>
      </c>
      <c r="P22" s="101">
        <f t="shared" si="10"/>
        <v>0</v>
      </c>
      <c r="Q22" s="101">
        <f t="shared" si="10"/>
        <v>0</v>
      </c>
      <c r="R22" s="101">
        <f t="shared" si="10"/>
        <v>0</v>
      </c>
      <c r="S22" s="399">
        <f t="shared" si="4"/>
        <v>33.4</v>
      </c>
      <c r="T22" s="101">
        <f t="shared" si="5"/>
        <v>122</v>
      </c>
      <c r="U22" s="399">
        <f t="shared" si="6"/>
        <v>35.200000000000003</v>
      </c>
      <c r="W22" s="404"/>
      <c r="X22" s="404"/>
      <c r="Y22" s="404"/>
    </row>
    <row r="23" spans="1:25" s="43" customFormat="1" ht="4.5" customHeight="1">
      <c r="A23" s="220"/>
      <c r="B23" s="220"/>
      <c r="C23" s="46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99"/>
      <c r="T23" s="101"/>
      <c r="U23" s="399"/>
      <c r="W23" s="404"/>
      <c r="X23" s="404"/>
      <c r="Y23" s="404"/>
    </row>
    <row r="24" spans="1:25" s="43" customFormat="1" ht="18.75" customHeight="1">
      <c r="A24" s="220"/>
      <c r="B24" s="220"/>
      <c r="C24" s="46" t="s">
        <v>5</v>
      </c>
      <c r="D24" s="101">
        <f>IF(SUM(D25:D34)=SUM(E24:N24),SUM(E24:N24),FALSE)</f>
        <v>5627</v>
      </c>
      <c r="E24" s="101">
        <f t="shared" ref="E24:N24" si="11">SUM(E25:E34)</f>
        <v>3301</v>
      </c>
      <c r="F24" s="101">
        <f t="shared" si="11"/>
        <v>906</v>
      </c>
      <c r="G24" s="101">
        <f t="shared" si="11"/>
        <v>142</v>
      </c>
      <c r="H24" s="101">
        <f t="shared" si="11"/>
        <v>58</v>
      </c>
      <c r="I24" s="101">
        <f t="shared" si="11"/>
        <v>5</v>
      </c>
      <c r="J24" s="101">
        <f t="shared" si="11"/>
        <v>1076</v>
      </c>
      <c r="K24" s="101">
        <f t="shared" si="11"/>
        <v>6</v>
      </c>
      <c r="L24" s="101">
        <f t="shared" si="11"/>
        <v>4</v>
      </c>
      <c r="M24" s="101">
        <f t="shared" si="11"/>
        <v>129</v>
      </c>
      <c r="N24" s="101">
        <f t="shared" si="11"/>
        <v>0</v>
      </c>
      <c r="O24" s="101">
        <f>IF(SUM(O25:O34)=SUM(P24:Q24),SUM(P24:Q24),FALSE)</f>
        <v>0</v>
      </c>
      <c r="P24" s="101">
        <f>SUM(P25:P34)</f>
        <v>0</v>
      </c>
      <c r="Q24" s="101">
        <f>SUM(Q25:Q34)</f>
        <v>0</v>
      </c>
      <c r="R24" s="101">
        <f>SUM(R25:R34)</f>
        <v>4</v>
      </c>
      <c r="S24" s="399">
        <f t="shared" si="4"/>
        <v>58.7</v>
      </c>
      <c r="T24" s="101">
        <f t="shared" si="5"/>
        <v>1085</v>
      </c>
      <c r="U24" s="399">
        <f t="shared" ref="U24:U34" si="12">IFERROR(ROUND(T24/D24*100,1),"-")</f>
        <v>19.3</v>
      </c>
      <c r="W24" s="404"/>
      <c r="X24" s="404"/>
      <c r="Y24" s="404"/>
    </row>
    <row r="25" spans="1:25" s="43" customFormat="1" ht="18.75" customHeight="1">
      <c r="A25" s="220"/>
      <c r="B25" s="220"/>
      <c r="C25" s="46" t="s">
        <v>244</v>
      </c>
      <c r="D25" s="101">
        <f t="shared" ref="D25:D34" si="13">SUM(E25:N25)</f>
        <v>3574</v>
      </c>
      <c r="E25" s="101">
        <f t="shared" ref="E25:N34" si="14">E54+E83</f>
        <v>2537</v>
      </c>
      <c r="F25" s="101">
        <f t="shared" si="14"/>
        <v>532</v>
      </c>
      <c r="G25" s="101">
        <f t="shared" si="14"/>
        <v>117</v>
      </c>
      <c r="H25" s="101">
        <f t="shared" si="14"/>
        <v>18</v>
      </c>
      <c r="I25" s="101">
        <f t="shared" si="14"/>
        <v>1</v>
      </c>
      <c r="J25" s="101">
        <f t="shared" si="14"/>
        <v>273</v>
      </c>
      <c r="K25" s="101">
        <f t="shared" si="14"/>
        <v>4</v>
      </c>
      <c r="L25" s="101">
        <f t="shared" si="14"/>
        <v>4</v>
      </c>
      <c r="M25" s="101">
        <f t="shared" si="14"/>
        <v>88</v>
      </c>
      <c r="N25" s="101">
        <f t="shared" si="14"/>
        <v>0</v>
      </c>
      <c r="O25" s="101">
        <f t="shared" ref="O25:O34" si="15">SUM(P25:Q25)</f>
        <v>0</v>
      </c>
      <c r="P25" s="101">
        <f t="shared" ref="P25:R34" si="16">P54+P83</f>
        <v>0</v>
      </c>
      <c r="Q25" s="101">
        <f t="shared" si="16"/>
        <v>0</v>
      </c>
      <c r="R25" s="101">
        <f t="shared" si="16"/>
        <v>3</v>
      </c>
      <c r="S25" s="399">
        <f t="shared" si="4"/>
        <v>71</v>
      </c>
      <c r="T25" s="101">
        <f t="shared" si="5"/>
        <v>277</v>
      </c>
      <c r="U25" s="399">
        <f t="shared" si="12"/>
        <v>7.8</v>
      </c>
      <c r="W25" s="404"/>
      <c r="X25" s="404"/>
      <c r="Y25" s="404"/>
    </row>
    <row r="26" spans="1:25" s="43" customFormat="1" ht="18.75" customHeight="1">
      <c r="A26" s="220"/>
      <c r="B26" s="220"/>
      <c r="C26" s="46" t="s">
        <v>245</v>
      </c>
      <c r="D26" s="101">
        <f t="shared" si="13"/>
        <v>220</v>
      </c>
      <c r="E26" s="101">
        <f t="shared" si="14"/>
        <v>38</v>
      </c>
      <c r="F26" s="101">
        <f t="shared" si="14"/>
        <v>69</v>
      </c>
      <c r="G26" s="101">
        <f t="shared" si="14"/>
        <v>0</v>
      </c>
      <c r="H26" s="101">
        <f t="shared" si="14"/>
        <v>6</v>
      </c>
      <c r="I26" s="101">
        <f t="shared" si="14"/>
        <v>2</v>
      </c>
      <c r="J26" s="101">
        <f t="shared" si="14"/>
        <v>92</v>
      </c>
      <c r="K26" s="101">
        <f t="shared" si="14"/>
        <v>1</v>
      </c>
      <c r="L26" s="101">
        <f t="shared" si="14"/>
        <v>0</v>
      </c>
      <c r="M26" s="101">
        <f t="shared" si="14"/>
        <v>12</v>
      </c>
      <c r="N26" s="101">
        <f t="shared" si="14"/>
        <v>0</v>
      </c>
      <c r="O26" s="101">
        <f t="shared" si="15"/>
        <v>0</v>
      </c>
      <c r="P26" s="101">
        <f t="shared" si="16"/>
        <v>0</v>
      </c>
      <c r="Q26" s="101">
        <f t="shared" si="16"/>
        <v>0</v>
      </c>
      <c r="R26" s="101">
        <f t="shared" si="16"/>
        <v>1</v>
      </c>
      <c r="S26" s="399">
        <f t="shared" si="4"/>
        <v>17.3</v>
      </c>
      <c r="T26" s="101">
        <f t="shared" si="5"/>
        <v>95</v>
      </c>
      <c r="U26" s="399">
        <f t="shared" si="12"/>
        <v>43.2</v>
      </c>
      <c r="W26" s="404"/>
      <c r="X26" s="404"/>
      <c r="Y26" s="404"/>
    </row>
    <row r="27" spans="1:25" s="43" customFormat="1" ht="18.75" customHeight="1">
      <c r="A27" s="220" t="s">
        <v>5</v>
      </c>
      <c r="B27" s="220"/>
      <c r="C27" s="46" t="s">
        <v>247</v>
      </c>
      <c r="D27" s="101">
        <f t="shared" si="13"/>
        <v>466</v>
      </c>
      <c r="E27" s="101">
        <f t="shared" si="14"/>
        <v>109</v>
      </c>
      <c r="F27" s="101">
        <f t="shared" si="14"/>
        <v>37</v>
      </c>
      <c r="G27" s="101">
        <f t="shared" si="14"/>
        <v>5</v>
      </c>
      <c r="H27" s="101">
        <f t="shared" si="14"/>
        <v>7</v>
      </c>
      <c r="I27" s="101">
        <f t="shared" si="14"/>
        <v>0</v>
      </c>
      <c r="J27" s="101">
        <f t="shared" si="14"/>
        <v>305</v>
      </c>
      <c r="K27" s="101">
        <f t="shared" si="14"/>
        <v>0</v>
      </c>
      <c r="L27" s="101">
        <f t="shared" si="14"/>
        <v>0</v>
      </c>
      <c r="M27" s="101">
        <f t="shared" si="14"/>
        <v>3</v>
      </c>
      <c r="N27" s="101">
        <f t="shared" si="14"/>
        <v>0</v>
      </c>
      <c r="O27" s="101">
        <f t="shared" si="15"/>
        <v>0</v>
      </c>
      <c r="P27" s="101">
        <f t="shared" si="16"/>
        <v>0</v>
      </c>
      <c r="Q27" s="101">
        <f t="shared" si="16"/>
        <v>0</v>
      </c>
      <c r="R27" s="101">
        <f t="shared" si="16"/>
        <v>0</v>
      </c>
      <c r="S27" s="399">
        <f t="shared" si="4"/>
        <v>23.4</v>
      </c>
      <c r="T27" s="101">
        <f t="shared" si="5"/>
        <v>305</v>
      </c>
      <c r="U27" s="399">
        <f t="shared" si="12"/>
        <v>65.5</v>
      </c>
      <c r="W27" s="404"/>
      <c r="X27" s="404"/>
      <c r="Y27" s="404"/>
    </row>
    <row r="28" spans="1:25" s="43" customFormat="1" ht="18.75" customHeight="1">
      <c r="A28" s="220"/>
      <c r="B28" s="220" t="s">
        <v>248</v>
      </c>
      <c r="C28" s="46" t="s">
        <v>178</v>
      </c>
      <c r="D28" s="101">
        <f t="shared" si="13"/>
        <v>485</v>
      </c>
      <c r="E28" s="101">
        <f t="shared" si="14"/>
        <v>145</v>
      </c>
      <c r="F28" s="101">
        <f t="shared" si="14"/>
        <v>121</v>
      </c>
      <c r="G28" s="101">
        <f t="shared" si="14"/>
        <v>0</v>
      </c>
      <c r="H28" s="101">
        <f t="shared" si="14"/>
        <v>8</v>
      </c>
      <c r="I28" s="101">
        <f t="shared" si="14"/>
        <v>0</v>
      </c>
      <c r="J28" s="101">
        <f t="shared" si="14"/>
        <v>201</v>
      </c>
      <c r="K28" s="101">
        <f t="shared" si="14"/>
        <v>1</v>
      </c>
      <c r="L28" s="101">
        <f t="shared" si="14"/>
        <v>0</v>
      </c>
      <c r="M28" s="101">
        <f t="shared" si="14"/>
        <v>9</v>
      </c>
      <c r="N28" s="101">
        <f t="shared" si="14"/>
        <v>0</v>
      </c>
      <c r="O28" s="101">
        <f t="shared" si="15"/>
        <v>0</v>
      </c>
      <c r="P28" s="101">
        <f t="shared" si="16"/>
        <v>0</v>
      </c>
      <c r="Q28" s="101">
        <f t="shared" si="16"/>
        <v>0</v>
      </c>
      <c r="R28" s="101">
        <f t="shared" si="16"/>
        <v>0</v>
      </c>
      <c r="S28" s="399">
        <f t="shared" si="4"/>
        <v>29.9</v>
      </c>
      <c r="T28" s="101">
        <f t="shared" si="5"/>
        <v>201</v>
      </c>
      <c r="U28" s="399">
        <f t="shared" si="12"/>
        <v>41.4</v>
      </c>
      <c r="W28" s="404"/>
      <c r="X28" s="404"/>
      <c r="Y28" s="404"/>
    </row>
    <row r="29" spans="1:25" s="43" customFormat="1" ht="18.75" customHeight="1">
      <c r="A29" s="220"/>
      <c r="B29" s="220" t="s">
        <v>250</v>
      </c>
      <c r="C29" s="46" t="s">
        <v>333</v>
      </c>
      <c r="D29" s="101">
        <f t="shared" si="13"/>
        <v>29</v>
      </c>
      <c r="E29" s="101">
        <f t="shared" si="14"/>
        <v>7</v>
      </c>
      <c r="F29" s="101">
        <f t="shared" si="14"/>
        <v>6</v>
      </c>
      <c r="G29" s="101">
        <f t="shared" si="14"/>
        <v>0</v>
      </c>
      <c r="H29" s="101">
        <f t="shared" si="14"/>
        <v>7</v>
      </c>
      <c r="I29" s="101">
        <f t="shared" si="14"/>
        <v>0</v>
      </c>
      <c r="J29" s="101">
        <f t="shared" si="14"/>
        <v>9</v>
      </c>
      <c r="K29" s="101">
        <f t="shared" si="14"/>
        <v>0</v>
      </c>
      <c r="L29" s="101">
        <f t="shared" si="14"/>
        <v>0</v>
      </c>
      <c r="M29" s="101">
        <f t="shared" si="14"/>
        <v>0</v>
      </c>
      <c r="N29" s="101">
        <f t="shared" si="14"/>
        <v>0</v>
      </c>
      <c r="O29" s="101">
        <f t="shared" si="15"/>
        <v>0</v>
      </c>
      <c r="P29" s="101">
        <f t="shared" si="16"/>
        <v>0</v>
      </c>
      <c r="Q29" s="101">
        <f t="shared" si="16"/>
        <v>0</v>
      </c>
      <c r="R29" s="101">
        <f t="shared" si="16"/>
        <v>0</v>
      </c>
      <c r="S29" s="399">
        <f t="shared" si="4"/>
        <v>24.1</v>
      </c>
      <c r="T29" s="101">
        <f t="shared" si="5"/>
        <v>9</v>
      </c>
      <c r="U29" s="399">
        <f t="shared" si="12"/>
        <v>31</v>
      </c>
      <c r="W29" s="404"/>
      <c r="X29" s="404"/>
      <c r="Y29" s="404"/>
    </row>
    <row r="30" spans="1:25" s="43" customFormat="1" ht="18.75" customHeight="1">
      <c r="A30" s="220"/>
      <c r="B30" s="220" t="s">
        <v>253</v>
      </c>
      <c r="C30" s="46" t="s">
        <v>163</v>
      </c>
      <c r="D30" s="101">
        <f t="shared" si="13"/>
        <v>79</v>
      </c>
      <c r="E30" s="101">
        <f t="shared" si="14"/>
        <v>14</v>
      </c>
      <c r="F30" s="101">
        <f t="shared" si="14"/>
        <v>19</v>
      </c>
      <c r="G30" s="101">
        <f t="shared" si="14"/>
        <v>0</v>
      </c>
      <c r="H30" s="101">
        <f t="shared" si="14"/>
        <v>2</v>
      </c>
      <c r="I30" s="101">
        <f t="shared" si="14"/>
        <v>0</v>
      </c>
      <c r="J30" s="101">
        <f t="shared" si="14"/>
        <v>41</v>
      </c>
      <c r="K30" s="101">
        <f t="shared" si="14"/>
        <v>0</v>
      </c>
      <c r="L30" s="101">
        <f t="shared" si="14"/>
        <v>0</v>
      </c>
      <c r="M30" s="101">
        <f t="shared" si="14"/>
        <v>3</v>
      </c>
      <c r="N30" s="101">
        <f t="shared" si="14"/>
        <v>0</v>
      </c>
      <c r="O30" s="101">
        <f t="shared" si="15"/>
        <v>0</v>
      </c>
      <c r="P30" s="101">
        <f t="shared" si="16"/>
        <v>0</v>
      </c>
      <c r="Q30" s="101">
        <f t="shared" si="16"/>
        <v>0</v>
      </c>
      <c r="R30" s="101">
        <f t="shared" si="16"/>
        <v>0</v>
      </c>
      <c r="S30" s="399">
        <f t="shared" si="4"/>
        <v>17.7</v>
      </c>
      <c r="T30" s="101">
        <f t="shared" si="5"/>
        <v>41</v>
      </c>
      <c r="U30" s="399">
        <f t="shared" si="12"/>
        <v>51.9</v>
      </c>
      <c r="W30" s="404"/>
      <c r="X30" s="404"/>
      <c r="Y30" s="404"/>
    </row>
    <row r="31" spans="1:25" s="43" customFormat="1" ht="18.75" customHeight="1">
      <c r="A31" s="220"/>
      <c r="B31" s="220"/>
      <c r="C31" s="46" t="s">
        <v>169</v>
      </c>
      <c r="D31" s="101">
        <f t="shared" si="13"/>
        <v>39</v>
      </c>
      <c r="E31" s="101">
        <f t="shared" si="14"/>
        <v>38</v>
      </c>
      <c r="F31" s="101">
        <f t="shared" si="14"/>
        <v>0</v>
      </c>
      <c r="G31" s="101">
        <f t="shared" si="14"/>
        <v>0</v>
      </c>
      <c r="H31" s="101">
        <f t="shared" si="14"/>
        <v>0</v>
      </c>
      <c r="I31" s="101">
        <f t="shared" si="14"/>
        <v>0</v>
      </c>
      <c r="J31" s="101">
        <f t="shared" si="14"/>
        <v>0</v>
      </c>
      <c r="K31" s="101">
        <f t="shared" si="14"/>
        <v>0</v>
      </c>
      <c r="L31" s="101">
        <f t="shared" si="14"/>
        <v>0</v>
      </c>
      <c r="M31" s="101">
        <f t="shared" si="14"/>
        <v>1</v>
      </c>
      <c r="N31" s="101">
        <f t="shared" si="14"/>
        <v>0</v>
      </c>
      <c r="O31" s="101">
        <f t="shared" si="15"/>
        <v>0</v>
      </c>
      <c r="P31" s="101">
        <f t="shared" si="16"/>
        <v>0</v>
      </c>
      <c r="Q31" s="101">
        <f t="shared" si="16"/>
        <v>0</v>
      </c>
      <c r="R31" s="101">
        <f t="shared" si="16"/>
        <v>0</v>
      </c>
      <c r="S31" s="399">
        <f t="shared" si="4"/>
        <v>97.4</v>
      </c>
      <c r="T31" s="101">
        <f t="shared" si="5"/>
        <v>0</v>
      </c>
      <c r="U31" s="399">
        <f t="shared" si="12"/>
        <v>0</v>
      </c>
      <c r="W31" s="404"/>
      <c r="X31" s="404"/>
      <c r="Y31" s="404"/>
    </row>
    <row r="32" spans="1:25" s="43" customFormat="1" ht="18.75" customHeight="1">
      <c r="A32" s="220"/>
      <c r="B32" s="220"/>
      <c r="C32" s="46" t="s">
        <v>290</v>
      </c>
      <c r="D32" s="101">
        <f t="shared" si="13"/>
        <v>30</v>
      </c>
      <c r="E32" s="101">
        <f t="shared" si="14"/>
        <v>6</v>
      </c>
      <c r="F32" s="101">
        <f t="shared" si="14"/>
        <v>8</v>
      </c>
      <c r="G32" s="101">
        <f t="shared" si="14"/>
        <v>4</v>
      </c>
      <c r="H32" s="101">
        <f t="shared" si="14"/>
        <v>0</v>
      </c>
      <c r="I32" s="101">
        <f t="shared" si="14"/>
        <v>0</v>
      </c>
      <c r="J32" s="101">
        <f t="shared" si="14"/>
        <v>11</v>
      </c>
      <c r="K32" s="101">
        <f t="shared" si="14"/>
        <v>0</v>
      </c>
      <c r="L32" s="101">
        <f t="shared" si="14"/>
        <v>0</v>
      </c>
      <c r="M32" s="101">
        <f t="shared" si="14"/>
        <v>1</v>
      </c>
      <c r="N32" s="101">
        <f t="shared" si="14"/>
        <v>0</v>
      </c>
      <c r="O32" s="101">
        <f t="shared" si="15"/>
        <v>0</v>
      </c>
      <c r="P32" s="101">
        <f t="shared" si="16"/>
        <v>0</v>
      </c>
      <c r="Q32" s="101">
        <f t="shared" si="16"/>
        <v>0</v>
      </c>
      <c r="R32" s="101">
        <f t="shared" si="16"/>
        <v>0</v>
      </c>
      <c r="S32" s="399">
        <f t="shared" si="4"/>
        <v>20</v>
      </c>
      <c r="T32" s="101">
        <f t="shared" si="5"/>
        <v>11</v>
      </c>
      <c r="U32" s="399">
        <f t="shared" si="12"/>
        <v>36.700000000000003</v>
      </c>
      <c r="W32" s="404"/>
      <c r="X32" s="406"/>
      <c r="Y32" s="404"/>
    </row>
    <row r="33" spans="1:25" s="43" customFormat="1" ht="18.75" customHeight="1">
      <c r="A33" s="220"/>
      <c r="B33" s="220"/>
      <c r="C33" s="46" t="s">
        <v>215</v>
      </c>
      <c r="D33" s="101">
        <f t="shared" si="13"/>
        <v>358</v>
      </c>
      <c r="E33" s="101">
        <f t="shared" si="14"/>
        <v>291</v>
      </c>
      <c r="F33" s="101">
        <f t="shared" si="14"/>
        <v>20</v>
      </c>
      <c r="G33" s="101">
        <f t="shared" si="14"/>
        <v>16</v>
      </c>
      <c r="H33" s="101">
        <f t="shared" si="14"/>
        <v>2</v>
      </c>
      <c r="I33" s="101">
        <f t="shared" si="14"/>
        <v>0</v>
      </c>
      <c r="J33" s="101">
        <f t="shared" si="14"/>
        <v>24</v>
      </c>
      <c r="K33" s="101">
        <f t="shared" si="14"/>
        <v>0</v>
      </c>
      <c r="L33" s="101">
        <f t="shared" si="14"/>
        <v>0</v>
      </c>
      <c r="M33" s="101">
        <f t="shared" si="14"/>
        <v>5</v>
      </c>
      <c r="N33" s="101">
        <f t="shared" si="14"/>
        <v>0</v>
      </c>
      <c r="O33" s="101">
        <f t="shared" si="15"/>
        <v>0</v>
      </c>
      <c r="P33" s="101">
        <f t="shared" si="16"/>
        <v>0</v>
      </c>
      <c r="Q33" s="101">
        <f t="shared" si="16"/>
        <v>0</v>
      </c>
      <c r="R33" s="101">
        <f t="shared" si="16"/>
        <v>0</v>
      </c>
      <c r="S33" s="399">
        <f t="shared" si="4"/>
        <v>81.3</v>
      </c>
      <c r="T33" s="101">
        <f t="shared" si="5"/>
        <v>24</v>
      </c>
      <c r="U33" s="399">
        <f t="shared" si="12"/>
        <v>6.7</v>
      </c>
      <c r="W33" s="404"/>
      <c r="X33" s="404"/>
      <c r="Y33" s="404"/>
    </row>
    <row r="34" spans="1:25" s="43" customFormat="1" ht="18.75" customHeight="1">
      <c r="A34" s="220"/>
      <c r="B34" s="220"/>
      <c r="C34" s="46" t="s">
        <v>98</v>
      </c>
      <c r="D34" s="101">
        <f t="shared" si="13"/>
        <v>347</v>
      </c>
      <c r="E34" s="101">
        <f t="shared" si="14"/>
        <v>116</v>
      </c>
      <c r="F34" s="101">
        <f t="shared" si="14"/>
        <v>94</v>
      </c>
      <c r="G34" s="101">
        <f t="shared" si="14"/>
        <v>0</v>
      </c>
      <c r="H34" s="101">
        <f t="shared" si="14"/>
        <v>8</v>
      </c>
      <c r="I34" s="101">
        <f t="shared" si="14"/>
        <v>2</v>
      </c>
      <c r="J34" s="101">
        <f t="shared" si="14"/>
        <v>120</v>
      </c>
      <c r="K34" s="101">
        <f t="shared" si="14"/>
        <v>0</v>
      </c>
      <c r="L34" s="101">
        <f t="shared" si="14"/>
        <v>0</v>
      </c>
      <c r="M34" s="101">
        <f t="shared" si="14"/>
        <v>7</v>
      </c>
      <c r="N34" s="101">
        <f t="shared" si="14"/>
        <v>0</v>
      </c>
      <c r="O34" s="101">
        <f t="shared" si="15"/>
        <v>0</v>
      </c>
      <c r="P34" s="101">
        <f t="shared" si="16"/>
        <v>0</v>
      </c>
      <c r="Q34" s="101">
        <f t="shared" si="16"/>
        <v>0</v>
      </c>
      <c r="R34" s="101">
        <f t="shared" si="16"/>
        <v>0</v>
      </c>
      <c r="S34" s="399">
        <f t="shared" si="4"/>
        <v>33.4</v>
      </c>
      <c r="T34" s="101">
        <f t="shared" si="5"/>
        <v>122</v>
      </c>
      <c r="U34" s="399">
        <f t="shared" si="12"/>
        <v>35.200000000000003</v>
      </c>
      <c r="W34" s="404"/>
      <c r="X34" s="404"/>
      <c r="Y34" s="407"/>
    </row>
    <row r="35" spans="1:25" s="43" customFormat="1" ht="4.5" customHeight="1">
      <c r="A35" s="220"/>
      <c r="B35" s="220"/>
      <c r="C35" s="46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99"/>
      <c r="T35" s="101"/>
      <c r="U35" s="399"/>
      <c r="W35" s="404"/>
      <c r="X35" s="404"/>
      <c r="Y35" s="404"/>
    </row>
    <row r="36" spans="1:25" s="43" customFormat="1" ht="18.75" customHeight="1">
      <c r="A36" s="220"/>
      <c r="B36" s="220" t="s">
        <v>293</v>
      </c>
      <c r="C36" s="46" t="s">
        <v>5</v>
      </c>
      <c r="D36" s="101">
        <f>IF(SUM(D37:D38)=SUM(E36:N36),SUM(E36:N36),FALSE)</f>
        <v>115</v>
      </c>
      <c r="E36" s="101">
        <f t="shared" ref="E36:N36" si="17">SUM(E37:E38)</f>
        <v>18</v>
      </c>
      <c r="F36" s="101">
        <f t="shared" si="17"/>
        <v>31</v>
      </c>
      <c r="G36" s="101">
        <f t="shared" si="17"/>
        <v>1</v>
      </c>
      <c r="H36" s="101">
        <f t="shared" si="17"/>
        <v>4</v>
      </c>
      <c r="I36" s="101">
        <f t="shared" si="17"/>
        <v>0</v>
      </c>
      <c r="J36" s="101">
        <f t="shared" si="17"/>
        <v>43</v>
      </c>
      <c r="K36" s="101">
        <f t="shared" si="17"/>
        <v>4</v>
      </c>
      <c r="L36" s="101">
        <f t="shared" si="17"/>
        <v>7</v>
      </c>
      <c r="M36" s="101">
        <f t="shared" si="17"/>
        <v>7</v>
      </c>
      <c r="N36" s="101">
        <f t="shared" si="17"/>
        <v>0</v>
      </c>
      <c r="O36" s="101">
        <f>IF(SUM(O37:O38)=SUM(P36:Q36),SUM(P36:Q36),FALSE)</f>
        <v>0</v>
      </c>
      <c r="P36" s="101">
        <f>SUM(P37:P38)</f>
        <v>0</v>
      </c>
      <c r="Q36" s="101">
        <f>SUM(Q37:Q38)</f>
        <v>0</v>
      </c>
      <c r="R36" s="101">
        <f>SUM(R37:R38)</f>
        <v>0</v>
      </c>
      <c r="S36" s="399">
        <f>IFERROR(ROUND(E36/D36*100,1),"-")</f>
        <v>15.7</v>
      </c>
      <c r="T36" s="101">
        <f>I36+J36+O36+R36</f>
        <v>43</v>
      </c>
      <c r="U36" s="399">
        <f>IFERROR(ROUND(T36/D36*100,1),"-")</f>
        <v>37.4</v>
      </c>
      <c r="W36" s="404"/>
      <c r="X36" s="404"/>
      <c r="Y36" s="404"/>
    </row>
    <row r="37" spans="1:25" s="43" customFormat="1" ht="18.75" customHeight="1">
      <c r="A37" s="220"/>
      <c r="B37" s="220" t="s">
        <v>294</v>
      </c>
      <c r="C37" s="46" t="s">
        <v>244</v>
      </c>
      <c r="D37" s="101">
        <f>SUM(E37:N37)</f>
        <v>98</v>
      </c>
      <c r="E37" s="101">
        <f t="shared" ref="E37:N38" si="18">E66+E95</f>
        <v>16</v>
      </c>
      <c r="F37" s="101">
        <f t="shared" si="18"/>
        <v>25</v>
      </c>
      <c r="G37" s="101">
        <f t="shared" si="18"/>
        <v>1</v>
      </c>
      <c r="H37" s="101">
        <f t="shared" si="18"/>
        <v>4</v>
      </c>
      <c r="I37" s="101">
        <f t="shared" si="18"/>
        <v>0</v>
      </c>
      <c r="J37" s="101">
        <f t="shared" si="18"/>
        <v>37</v>
      </c>
      <c r="K37" s="101">
        <f t="shared" si="18"/>
        <v>2</v>
      </c>
      <c r="L37" s="101">
        <f t="shared" si="18"/>
        <v>7</v>
      </c>
      <c r="M37" s="101">
        <f t="shared" si="18"/>
        <v>6</v>
      </c>
      <c r="N37" s="101">
        <f t="shared" si="18"/>
        <v>0</v>
      </c>
      <c r="O37" s="101">
        <f>SUM(P37:Q37)</f>
        <v>0</v>
      </c>
      <c r="P37" s="101">
        <f t="shared" ref="P37:R38" si="19">P66+P95</f>
        <v>0</v>
      </c>
      <c r="Q37" s="101">
        <f t="shared" si="19"/>
        <v>0</v>
      </c>
      <c r="R37" s="101">
        <f t="shared" si="19"/>
        <v>0</v>
      </c>
      <c r="S37" s="399">
        <f>IFERROR(ROUND(E37/D37*100,1),"-")</f>
        <v>16.3</v>
      </c>
      <c r="T37" s="101">
        <f>I37+J37+O37+R37</f>
        <v>37</v>
      </c>
      <c r="U37" s="399">
        <f>IFERROR(ROUND(T37/D37*100,1),"-")</f>
        <v>37.799999999999997</v>
      </c>
      <c r="W37" s="404"/>
      <c r="X37" s="404"/>
      <c r="Y37" s="404"/>
    </row>
    <row r="38" spans="1:25" s="43" customFormat="1" ht="18.75" customHeight="1">
      <c r="A38" s="220"/>
      <c r="B38" s="220" t="s">
        <v>376</v>
      </c>
      <c r="C38" s="46" t="s">
        <v>247</v>
      </c>
      <c r="D38" s="101">
        <f>SUM(E38:N38)</f>
        <v>17</v>
      </c>
      <c r="E38" s="101">
        <f t="shared" si="18"/>
        <v>2</v>
      </c>
      <c r="F38" s="101">
        <f t="shared" si="18"/>
        <v>6</v>
      </c>
      <c r="G38" s="101">
        <f t="shared" si="18"/>
        <v>0</v>
      </c>
      <c r="H38" s="101">
        <f t="shared" si="18"/>
        <v>0</v>
      </c>
      <c r="I38" s="101">
        <f t="shared" si="18"/>
        <v>0</v>
      </c>
      <c r="J38" s="101">
        <f t="shared" si="18"/>
        <v>6</v>
      </c>
      <c r="K38" s="101">
        <f t="shared" si="18"/>
        <v>2</v>
      </c>
      <c r="L38" s="101">
        <f t="shared" si="18"/>
        <v>0</v>
      </c>
      <c r="M38" s="101">
        <f t="shared" si="18"/>
        <v>1</v>
      </c>
      <c r="N38" s="101">
        <f t="shared" si="18"/>
        <v>0</v>
      </c>
      <c r="O38" s="101">
        <f>SUM(P38:Q38)</f>
        <v>0</v>
      </c>
      <c r="P38" s="101">
        <f t="shared" si="19"/>
        <v>0</v>
      </c>
      <c r="Q38" s="101">
        <f t="shared" si="19"/>
        <v>0</v>
      </c>
      <c r="R38" s="101">
        <f t="shared" si="19"/>
        <v>0</v>
      </c>
      <c r="S38" s="399">
        <f>IFERROR(ROUND(E38/D38*100,1),"-")</f>
        <v>11.8</v>
      </c>
      <c r="T38" s="101">
        <f>I38+J38+O38+R38</f>
        <v>6</v>
      </c>
      <c r="U38" s="399">
        <f>IFERROR(ROUND(T38/D38*100,1),"-")</f>
        <v>35.299999999999997</v>
      </c>
      <c r="W38" s="404"/>
      <c r="X38" s="404"/>
      <c r="Y38" s="404"/>
    </row>
    <row r="39" spans="1:25" s="43" customFormat="1" ht="4.5" customHeight="1">
      <c r="A39" s="220"/>
      <c r="B39" s="220"/>
      <c r="C39" s="46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99"/>
      <c r="T39" s="101"/>
      <c r="U39" s="399"/>
      <c r="W39" s="404"/>
      <c r="X39" s="406"/>
      <c r="Y39" s="404"/>
    </row>
    <row r="40" spans="1:25" ht="18.75" customHeight="1">
      <c r="A40" s="220"/>
      <c r="B40" s="220"/>
      <c r="C40" s="387" t="s">
        <v>5</v>
      </c>
      <c r="D40" s="101">
        <f>IF(SUM(D42:D51)=SUM(E40:N40),SUM(E40:N40),FALSE)</f>
        <v>2887</v>
      </c>
      <c r="E40" s="101">
        <f t="shared" ref="E40:R40" si="20">IF(SUM(E42:E51)=E53+E65,SUM(E42:E51),FALSE)</f>
        <v>1548</v>
      </c>
      <c r="F40" s="101">
        <f t="shared" si="20"/>
        <v>354</v>
      </c>
      <c r="G40" s="101">
        <f t="shared" si="20"/>
        <v>91</v>
      </c>
      <c r="H40" s="101">
        <f t="shared" si="20"/>
        <v>49</v>
      </c>
      <c r="I40" s="101">
        <f t="shared" si="20"/>
        <v>3</v>
      </c>
      <c r="J40" s="101">
        <f t="shared" si="20"/>
        <v>761</v>
      </c>
      <c r="K40" s="101">
        <f t="shared" si="20"/>
        <v>2</v>
      </c>
      <c r="L40" s="101">
        <f t="shared" si="20"/>
        <v>4</v>
      </c>
      <c r="M40" s="101">
        <f t="shared" si="20"/>
        <v>75</v>
      </c>
      <c r="N40" s="101">
        <f t="shared" si="20"/>
        <v>0</v>
      </c>
      <c r="O40" s="101">
        <f t="shared" si="20"/>
        <v>0</v>
      </c>
      <c r="P40" s="101">
        <f t="shared" si="20"/>
        <v>0</v>
      </c>
      <c r="Q40" s="101">
        <f t="shared" si="20"/>
        <v>0</v>
      </c>
      <c r="R40" s="101">
        <f t="shared" si="20"/>
        <v>1</v>
      </c>
      <c r="S40" s="399">
        <f>IFERROR(ROUND(E40/D40*100,1),"-")</f>
        <v>53.6</v>
      </c>
      <c r="T40" s="101">
        <f>I40+J40+O40+R40</f>
        <v>765</v>
      </c>
      <c r="U40" s="399">
        <f>IFERROR(ROUND(T40/D40*100,1),"-")</f>
        <v>26.5</v>
      </c>
      <c r="W40" s="404"/>
      <c r="X40" s="404"/>
      <c r="Y40" s="404"/>
    </row>
    <row r="41" spans="1:25" ht="4.5" customHeight="1">
      <c r="A41" s="220"/>
      <c r="B41" s="220"/>
      <c r="C41" s="46"/>
      <c r="D41" s="374"/>
      <c r="E41" s="374"/>
      <c r="F41" s="374"/>
      <c r="G41" s="374"/>
      <c r="H41" s="37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9"/>
      <c r="T41" s="101"/>
      <c r="U41" s="399"/>
      <c r="W41" s="404"/>
      <c r="X41" s="404"/>
      <c r="Y41" s="404"/>
    </row>
    <row r="42" spans="1:25" ht="18.75" customHeight="1">
      <c r="A42" s="220"/>
      <c r="B42" s="220"/>
      <c r="C42" s="46" t="s">
        <v>244</v>
      </c>
      <c r="D42" s="101">
        <f>IF(SUM(E42:N42)=D54+D66,SUM(E42:N42),FALSE)</f>
        <v>1716</v>
      </c>
      <c r="E42" s="101">
        <f t="shared" ref="E42:R42" si="21">E54+E66</f>
        <v>1177</v>
      </c>
      <c r="F42" s="101">
        <f t="shared" si="21"/>
        <v>186</v>
      </c>
      <c r="G42" s="101">
        <f t="shared" si="21"/>
        <v>79</v>
      </c>
      <c r="H42" s="101">
        <f t="shared" si="21"/>
        <v>17</v>
      </c>
      <c r="I42" s="101">
        <f t="shared" si="21"/>
        <v>1</v>
      </c>
      <c r="J42" s="101">
        <f t="shared" si="21"/>
        <v>197</v>
      </c>
      <c r="K42" s="101">
        <f t="shared" si="21"/>
        <v>0</v>
      </c>
      <c r="L42" s="101">
        <f t="shared" si="21"/>
        <v>4</v>
      </c>
      <c r="M42" s="101">
        <f t="shared" si="21"/>
        <v>55</v>
      </c>
      <c r="N42" s="101">
        <f t="shared" si="21"/>
        <v>0</v>
      </c>
      <c r="O42" s="101">
        <f t="shared" si="21"/>
        <v>0</v>
      </c>
      <c r="P42" s="101">
        <f t="shared" si="21"/>
        <v>0</v>
      </c>
      <c r="Q42" s="101">
        <f t="shared" si="21"/>
        <v>0</v>
      </c>
      <c r="R42" s="101">
        <f t="shared" si="21"/>
        <v>0</v>
      </c>
      <c r="S42" s="399">
        <f t="shared" ref="S42:S51" si="22">IFERROR(ROUND(E42/D42*100,1),"-")</f>
        <v>68.599999999999994</v>
      </c>
      <c r="T42" s="101">
        <f t="shared" ref="T42:T51" si="23">I42+J42+O42+R42</f>
        <v>198</v>
      </c>
      <c r="U42" s="399">
        <f t="shared" ref="U42:U51" si="24">IFERROR(ROUND(T42/D42*100,1),"-")</f>
        <v>11.5</v>
      </c>
      <c r="W42" s="404"/>
      <c r="X42" s="404"/>
      <c r="Y42" s="404"/>
    </row>
    <row r="43" spans="1:25" ht="18.75" customHeight="1">
      <c r="A43" s="220"/>
      <c r="B43" s="220"/>
      <c r="C43" s="46" t="s">
        <v>245</v>
      </c>
      <c r="D43" s="101">
        <f>IF(SUM(E43:N43)=D55,SUM(E43:N43),FALSE)</f>
        <v>153</v>
      </c>
      <c r="E43" s="101">
        <f t="shared" ref="E43:R43" si="25">E55</f>
        <v>26</v>
      </c>
      <c r="F43" s="101">
        <f t="shared" si="25"/>
        <v>46</v>
      </c>
      <c r="G43" s="101">
        <f t="shared" si="25"/>
        <v>0</v>
      </c>
      <c r="H43" s="101">
        <f t="shared" si="25"/>
        <v>5</v>
      </c>
      <c r="I43" s="101">
        <f t="shared" si="25"/>
        <v>2</v>
      </c>
      <c r="J43" s="101">
        <f t="shared" si="25"/>
        <v>69</v>
      </c>
      <c r="K43" s="101">
        <f t="shared" si="25"/>
        <v>1</v>
      </c>
      <c r="L43" s="101">
        <f t="shared" si="25"/>
        <v>0</v>
      </c>
      <c r="M43" s="101">
        <f t="shared" si="25"/>
        <v>4</v>
      </c>
      <c r="N43" s="101">
        <f t="shared" si="25"/>
        <v>0</v>
      </c>
      <c r="O43" s="101">
        <f t="shared" si="25"/>
        <v>0</v>
      </c>
      <c r="P43" s="101">
        <f t="shared" si="25"/>
        <v>0</v>
      </c>
      <c r="Q43" s="101">
        <f t="shared" si="25"/>
        <v>0</v>
      </c>
      <c r="R43" s="101">
        <f t="shared" si="25"/>
        <v>1</v>
      </c>
      <c r="S43" s="399">
        <f t="shared" si="22"/>
        <v>17</v>
      </c>
      <c r="T43" s="101">
        <f t="shared" si="23"/>
        <v>72</v>
      </c>
      <c r="U43" s="399">
        <f t="shared" si="24"/>
        <v>47.1</v>
      </c>
      <c r="W43" s="404"/>
      <c r="X43" s="404"/>
      <c r="Y43" s="404"/>
    </row>
    <row r="44" spans="1:25" ht="18.75" customHeight="1">
      <c r="A44" s="220"/>
      <c r="B44" s="220"/>
      <c r="C44" s="46" t="s">
        <v>247</v>
      </c>
      <c r="D44" s="101">
        <f>IF(SUM(E44:N44)=D56+D67,SUM(E44:N44),FALSE)</f>
        <v>439</v>
      </c>
      <c r="E44" s="101">
        <f t="shared" ref="E44:R44" si="26">E56+E67</f>
        <v>99</v>
      </c>
      <c r="F44" s="101">
        <f t="shared" si="26"/>
        <v>35</v>
      </c>
      <c r="G44" s="101">
        <f t="shared" si="26"/>
        <v>5</v>
      </c>
      <c r="H44" s="101">
        <f t="shared" si="26"/>
        <v>7</v>
      </c>
      <c r="I44" s="101">
        <f t="shared" si="26"/>
        <v>0</v>
      </c>
      <c r="J44" s="101">
        <f t="shared" si="26"/>
        <v>288</v>
      </c>
      <c r="K44" s="101">
        <f t="shared" si="26"/>
        <v>1</v>
      </c>
      <c r="L44" s="101">
        <f t="shared" si="26"/>
        <v>0</v>
      </c>
      <c r="M44" s="101">
        <f t="shared" si="26"/>
        <v>4</v>
      </c>
      <c r="N44" s="101">
        <f t="shared" si="26"/>
        <v>0</v>
      </c>
      <c r="O44" s="101">
        <f t="shared" si="26"/>
        <v>0</v>
      </c>
      <c r="P44" s="101">
        <f t="shared" si="26"/>
        <v>0</v>
      </c>
      <c r="Q44" s="101">
        <f t="shared" si="26"/>
        <v>0</v>
      </c>
      <c r="R44" s="101">
        <f t="shared" si="26"/>
        <v>0</v>
      </c>
      <c r="S44" s="399">
        <f t="shared" si="22"/>
        <v>22.6</v>
      </c>
      <c r="T44" s="101">
        <f t="shared" si="23"/>
        <v>288</v>
      </c>
      <c r="U44" s="399">
        <f t="shared" si="24"/>
        <v>65.599999999999994</v>
      </c>
      <c r="W44" s="404"/>
      <c r="X44" s="404"/>
      <c r="Y44" s="404"/>
    </row>
    <row r="45" spans="1:25" ht="18.75" customHeight="1">
      <c r="A45" s="220"/>
      <c r="B45" s="220"/>
      <c r="C45" s="46" t="s">
        <v>178</v>
      </c>
      <c r="D45" s="101">
        <f t="shared" ref="D45:D51" si="27">IF(SUM(E45:N45)=D57,SUM(E45:N45),FALSE)</f>
        <v>175</v>
      </c>
      <c r="E45" s="101">
        <f t="shared" ref="E45:R51" si="28">E57</f>
        <v>45</v>
      </c>
      <c r="F45" s="101">
        <f t="shared" si="28"/>
        <v>39</v>
      </c>
      <c r="G45" s="101">
        <f t="shared" si="28"/>
        <v>0</v>
      </c>
      <c r="H45" s="101">
        <f t="shared" si="28"/>
        <v>4</v>
      </c>
      <c r="I45" s="101">
        <f t="shared" si="28"/>
        <v>0</v>
      </c>
      <c r="J45" s="101">
        <f t="shared" si="28"/>
        <v>82</v>
      </c>
      <c r="K45" s="101">
        <f t="shared" si="28"/>
        <v>0</v>
      </c>
      <c r="L45" s="101">
        <f t="shared" si="28"/>
        <v>0</v>
      </c>
      <c r="M45" s="101">
        <f t="shared" si="28"/>
        <v>5</v>
      </c>
      <c r="N45" s="101">
        <f t="shared" si="28"/>
        <v>0</v>
      </c>
      <c r="O45" s="101">
        <f t="shared" si="28"/>
        <v>0</v>
      </c>
      <c r="P45" s="101">
        <f t="shared" si="28"/>
        <v>0</v>
      </c>
      <c r="Q45" s="101">
        <f t="shared" si="28"/>
        <v>0</v>
      </c>
      <c r="R45" s="101">
        <f t="shared" si="28"/>
        <v>0</v>
      </c>
      <c r="S45" s="399">
        <f t="shared" si="22"/>
        <v>25.7</v>
      </c>
      <c r="T45" s="101">
        <f t="shared" si="23"/>
        <v>82</v>
      </c>
      <c r="U45" s="399">
        <f t="shared" si="24"/>
        <v>46.9</v>
      </c>
      <c r="W45" s="404"/>
      <c r="X45" s="404"/>
      <c r="Y45" s="404"/>
    </row>
    <row r="46" spans="1:25" ht="18.75" customHeight="1">
      <c r="A46" s="220"/>
      <c r="B46" s="220" t="s">
        <v>5</v>
      </c>
      <c r="C46" s="46" t="s">
        <v>333</v>
      </c>
      <c r="D46" s="101">
        <f t="shared" si="27"/>
        <v>25</v>
      </c>
      <c r="E46" s="101">
        <f t="shared" si="28"/>
        <v>6</v>
      </c>
      <c r="F46" s="101">
        <f t="shared" si="28"/>
        <v>5</v>
      </c>
      <c r="G46" s="101">
        <f t="shared" si="28"/>
        <v>0</v>
      </c>
      <c r="H46" s="101">
        <f t="shared" si="28"/>
        <v>6</v>
      </c>
      <c r="I46" s="101">
        <f t="shared" si="28"/>
        <v>0</v>
      </c>
      <c r="J46" s="101">
        <f t="shared" si="28"/>
        <v>8</v>
      </c>
      <c r="K46" s="101">
        <f t="shared" si="28"/>
        <v>0</v>
      </c>
      <c r="L46" s="101">
        <f t="shared" si="28"/>
        <v>0</v>
      </c>
      <c r="M46" s="101">
        <f t="shared" si="28"/>
        <v>0</v>
      </c>
      <c r="N46" s="101">
        <f t="shared" si="28"/>
        <v>0</v>
      </c>
      <c r="O46" s="101">
        <f t="shared" si="28"/>
        <v>0</v>
      </c>
      <c r="P46" s="101">
        <f t="shared" si="28"/>
        <v>0</v>
      </c>
      <c r="Q46" s="101">
        <f t="shared" si="28"/>
        <v>0</v>
      </c>
      <c r="R46" s="101">
        <f t="shared" si="28"/>
        <v>0</v>
      </c>
      <c r="S46" s="399">
        <f t="shared" si="22"/>
        <v>24</v>
      </c>
      <c r="T46" s="101">
        <f t="shared" si="23"/>
        <v>8</v>
      </c>
      <c r="U46" s="399">
        <f t="shared" si="24"/>
        <v>32</v>
      </c>
      <c r="W46" s="404"/>
      <c r="X46" s="404"/>
      <c r="Y46" s="404"/>
    </row>
    <row r="47" spans="1:25" ht="18.75" customHeight="1">
      <c r="A47" s="220"/>
      <c r="B47" s="220"/>
      <c r="C47" s="46" t="s">
        <v>163</v>
      </c>
      <c r="D47" s="101">
        <f t="shared" si="27"/>
        <v>19</v>
      </c>
      <c r="E47" s="101">
        <f t="shared" si="28"/>
        <v>2</v>
      </c>
      <c r="F47" s="101">
        <f t="shared" si="28"/>
        <v>1</v>
      </c>
      <c r="G47" s="101">
        <f t="shared" si="28"/>
        <v>0</v>
      </c>
      <c r="H47" s="101">
        <f t="shared" si="28"/>
        <v>2</v>
      </c>
      <c r="I47" s="101">
        <f t="shared" si="28"/>
        <v>0</v>
      </c>
      <c r="J47" s="101">
        <f t="shared" si="28"/>
        <v>11</v>
      </c>
      <c r="K47" s="101">
        <f t="shared" si="28"/>
        <v>0</v>
      </c>
      <c r="L47" s="101">
        <f t="shared" si="28"/>
        <v>0</v>
      </c>
      <c r="M47" s="101">
        <f t="shared" si="28"/>
        <v>3</v>
      </c>
      <c r="N47" s="101">
        <f t="shared" si="28"/>
        <v>0</v>
      </c>
      <c r="O47" s="101">
        <f t="shared" si="28"/>
        <v>0</v>
      </c>
      <c r="P47" s="101">
        <f t="shared" si="28"/>
        <v>0</v>
      </c>
      <c r="Q47" s="101">
        <f t="shared" si="28"/>
        <v>0</v>
      </c>
      <c r="R47" s="101">
        <f t="shared" si="28"/>
        <v>0</v>
      </c>
      <c r="S47" s="399">
        <f t="shared" si="22"/>
        <v>10.5</v>
      </c>
      <c r="T47" s="101">
        <f t="shared" si="23"/>
        <v>11</v>
      </c>
      <c r="U47" s="399">
        <f t="shared" si="24"/>
        <v>57.9</v>
      </c>
      <c r="W47" s="404"/>
      <c r="X47" s="404"/>
      <c r="Y47" s="404"/>
    </row>
    <row r="48" spans="1:25" ht="18.75" customHeight="1">
      <c r="A48" s="220"/>
      <c r="B48" s="220"/>
      <c r="C48" s="46" t="s">
        <v>169</v>
      </c>
      <c r="D48" s="101">
        <f t="shared" si="27"/>
        <v>0</v>
      </c>
      <c r="E48" s="101">
        <f t="shared" si="28"/>
        <v>0</v>
      </c>
      <c r="F48" s="101">
        <f t="shared" si="28"/>
        <v>0</v>
      </c>
      <c r="G48" s="101">
        <f t="shared" si="28"/>
        <v>0</v>
      </c>
      <c r="H48" s="101">
        <f t="shared" si="28"/>
        <v>0</v>
      </c>
      <c r="I48" s="101">
        <f t="shared" si="28"/>
        <v>0</v>
      </c>
      <c r="J48" s="101">
        <f t="shared" si="28"/>
        <v>0</v>
      </c>
      <c r="K48" s="101">
        <f t="shared" si="28"/>
        <v>0</v>
      </c>
      <c r="L48" s="101">
        <f t="shared" si="28"/>
        <v>0</v>
      </c>
      <c r="M48" s="101">
        <f t="shared" si="28"/>
        <v>0</v>
      </c>
      <c r="N48" s="101">
        <f t="shared" si="28"/>
        <v>0</v>
      </c>
      <c r="O48" s="101">
        <f t="shared" si="28"/>
        <v>0</v>
      </c>
      <c r="P48" s="101">
        <f t="shared" si="28"/>
        <v>0</v>
      </c>
      <c r="Q48" s="101">
        <f t="shared" si="28"/>
        <v>0</v>
      </c>
      <c r="R48" s="101">
        <f t="shared" si="28"/>
        <v>0</v>
      </c>
      <c r="S48" s="399" t="str">
        <f t="shared" si="22"/>
        <v>-</v>
      </c>
      <c r="T48" s="101">
        <f t="shared" si="23"/>
        <v>0</v>
      </c>
      <c r="U48" s="399" t="str">
        <f t="shared" si="24"/>
        <v>-</v>
      </c>
      <c r="W48" s="404"/>
      <c r="X48" s="404"/>
      <c r="Y48" s="404"/>
    </row>
    <row r="49" spans="1:25" ht="18.75" customHeight="1">
      <c r="A49" s="220"/>
      <c r="B49" s="220"/>
      <c r="C49" s="46" t="s">
        <v>290</v>
      </c>
      <c r="D49" s="101">
        <f t="shared" si="27"/>
        <v>9</v>
      </c>
      <c r="E49" s="101">
        <f t="shared" si="28"/>
        <v>3</v>
      </c>
      <c r="F49" s="101">
        <f t="shared" si="28"/>
        <v>2</v>
      </c>
      <c r="G49" s="101">
        <f t="shared" si="28"/>
        <v>0</v>
      </c>
      <c r="H49" s="101">
        <f t="shared" si="28"/>
        <v>0</v>
      </c>
      <c r="I49" s="101">
        <f t="shared" si="28"/>
        <v>0</v>
      </c>
      <c r="J49" s="101">
        <f t="shared" si="28"/>
        <v>4</v>
      </c>
      <c r="K49" s="101">
        <f t="shared" si="28"/>
        <v>0</v>
      </c>
      <c r="L49" s="101">
        <f t="shared" si="28"/>
        <v>0</v>
      </c>
      <c r="M49" s="101">
        <f t="shared" si="28"/>
        <v>0</v>
      </c>
      <c r="N49" s="101">
        <f t="shared" si="28"/>
        <v>0</v>
      </c>
      <c r="O49" s="101">
        <f t="shared" si="28"/>
        <v>0</v>
      </c>
      <c r="P49" s="101">
        <f t="shared" si="28"/>
        <v>0</v>
      </c>
      <c r="Q49" s="101">
        <f t="shared" si="28"/>
        <v>0</v>
      </c>
      <c r="R49" s="101">
        <f t="shared" si="28"/>
        <v>0</v>
      </c>
      <c r="S49" s="399">
        <f t="shared" si="22"/>
        <v>33.299999999999997</v>
      </c>
      <c r="T49" s="101">
        <f t="shared" si="23"/>
        <v>4</v>
      </c>
      <c r="U49" s="399">
        <f t="shared" si="24"/>
        <v>44.4</v>
      </c>
      <c r="W49" s="404"/>
      <c r="X49" s="404"/>
      <c r="Y49" s="404"/>
    </row>
    <row r="50" spans="1:25" ht="18.75" customHeight="1">
      <c r="A50" s="220"/>
      <c r="B50" s="220"/>
      <c r="C50" s="46" t="s">
        <v>215</v>
      </c>
      <c r="D50" s="101">
        <f t="shared" si="27"/>
        <v>160</v>
      </c>
      <c r="E50" s="101">
        <f t="shared" si="28"/>
        <v>129</v>
      </c>
      <c r="F50" s="101">
        <f t="shared" si="28"/>
        <v>5</v>
      </c>
      <c r="G50" s="101">
        <f t="shared" si="28"/>
        <v>7</v>
      </c>
      <c r="H50" s="101">
        <f t="shared" si="28"/>
        <v>2</v>
      </c>
      <c r="I50" s="101">
        <f t="shared" si="28"/>
        <v>0</v>
      </c>
      <c r="J50" s="101">
        <f t="shared" si="28"/>
        <v>15</v>
      </c>
      <c r="K50" s="101">
        <f t="shared" si="28"/>
        <v>0</v>
      </c>
      <c r="L50" s="101">
        <f t="shared" si="28"/>
        <v>0</v>
      </c>
      <c r="M50" s="101">
        <f t="shared" si="28"/>
        <v>2</v>
      </c>
      <c r="N50" s="101">
        <f t="shared" si="28"/>
        <v>0</v>
      </c>
      <c r="O50" s="101">
        <f t="shared" si="28"/>
        <v>0</v>
      </c>
      <c r="P50" s="101">
        <f t="shared" si="28"/>
        <v>0</v>
      </c>
      <c r="Q50" s="101">
        <f t="shared" si="28"/>
        <v>0</v>
      </c>
      <c r="R50" s="101">
        <f t="shared" si="28"/>
        <v>0</v>
      </c>
      <c r="S50" s="399">
        <f t="shared" si="22"/>
        <v>80.599999999999994</v>
      </c>
      <c r="T50" s="101">
        <f t="shared" si="23"/>
        <v>15</v>
      </c>
      <c r="U50" s="399">
        <f t="shared" si="24"/>
        <v>9.4</v>
      </c>
      <c r="W50" s="404"/>
      <c r="X50" s="406"/>
      <c r="Y50" s="404"/>
    </row>
    <row r="51" spans="1:25" ht="18.75" customHeight="1">
      <c r="A51" s="220"/>
      <c r="B51" s="220"/>
      <c r="C51" s="46" t="s">
        <v>98</v>
      </c>
      <c r="D51" s="101">
        <f t="shared" si="27"/>
        <v>191</v>
      </c>
      <c r="E51" s="101">
        <f t="shared" si="28"/>
        <v>61</v>
      </c>
      <c r="F51" s="101">
        <f t="shared" si="28"/>
        <v>35</v>
      </c>
      <c r="G51" s="101">
        <f t="shared" si="28"/>
        <v>0</v>
      </c>
      <c r="H51" s="101">
        <f t="shared" si="28"/>
        <v>6</v>
      </c>
      <c r="I51" s="101">
        <f t="shared" si="28"/>
        <v>0</v>
      </c>
      <c r="J51" s="101">
        <f t="shared" si="28"/>
        <v>87</v>
      </c>
      <c r="K51" s="101">
        <f t="shared" si="28"/>
        <v>0</v>
      </c>
      <c r="L51" s="101">
        <f t="shared" si="28"/>
        <v>0</v>
      </c>
      <c r="M51" s="101">
        <f t="shared" si="28"/>
        <v>2</v>
      </c>
      <c r="N51" s="101">
        <f t="shared" si="28"/>
        <v>0</v>
      </c>
      <c r="O51" s="101">
        <f t="shared" si="28"/>
        <v>0</v>
      </c>
      <c r="P51" s="101">
        <f t="shared" si="28"/>
        <v>0</v>
      </c>
      <c r="Q51" s="101">
        <f t="shared" si="28"/>
        <v>0</v>
      </c>
      <c r="R51" s="101">
        <f t="shared" si="28"/>
        <v>0</v>
      </c>
      <c r="S51" s="399">
        <f t="shared" si="22"/>
        <v>31.9</v>
      </c>
      <c r="T51" s="101">
        <f t="shared" si="23"/>
        <v>87</v>
      </c>
      <c r="U51" s="399">
        <f t="shared" si="24"/>
        <v>45.5</v>
      </c>
      <c r="W51" s="404"/>
      <c r="X51" s="404"/>
      <c r="Y51" s="404"/>
    </row>
    <row r="52" spans="1:25" ht="4.5" customHeight="1">
      <c r="A52" s="220"/>
      <c r="B52" s="220"/>
      <c r="C52" s="46"/>
      <c r="D52" s="374"/>
      <c r="E52" s="374"/>
      <c r="F52" s="374"/>
      <c r="G52" s="374"/>
      <c r="H52" s="374"/>
      <c r="I52" s="99"/>
      <c r="J52" s="99"/>
      <c r="K52" s="99"/>
      <c r="L52" s="99"/>
      <c r="M52" s="99"/>
      <c r="N52" s="99"/>
      <c r="O52" s="374"/>
      <c r="P52" s="99"/>
      <c r="Q52" s="99"/>
      <c r="R52" s="99"/>
      <c r="S52" s="399"/>
      <c r="T52" s="101"/>
      <c r="U52" s="399"/>
      <c r="W52" s="404"/>
      <c r="X52" s="404"/>
      <c r="Y52" s="404"/>
    </row>
    <row r="53" spans="1:25" ht="18.75" customHeight="1">
      <c r="A53" s="220"/>
      <c r="B53" s="220"/>
      <c r="C53" s="46" t="s">
        <v>5</v>
      </c>
      <c r="D53" s="101">
        <f>IF(SUM(D54:D63)=SUM(E53:N53),SUM(E53:N53),FALSE)</f>
        <v>2822</v>
      </c>
      <c r="E53" s="101">
        <f t="shared" ref="E53:R53" si="29">SUM(E54:E63)</f>
        <v>1537</v>
      </c>
      <c r="F53" s="101">
        <f t="shared" si="29"/>
        <v>339</v>
      </c>
      <c r="G53" s="101">
        <f t="shared" si="29"/>
        <v>91</v>
      </c>
      <c r="H53" s="101">
        <f t="shared" si="29"/>
        <v>45</v>
      </c>
      <c r="I53" s="101">
        <f t="shared" si="29"/>
        <v>3</v>
      </c>
      <c r="J53" s="101">
        <f t="shared" si="29"/>
        <v>731</v>
      </c>
      <c r="K53" s="101">
        <f t="shared" si="29"/>
        <v>1</v>
      </c>
      <c r="L53" s="101">
        <f t="shared" si="29"/>
        <v>4</v>
      </c>
      <c r="M53" s="101">
        <f t="shared" si="29"/>
        <v>71</v>
      </c>
      <c r="N53" s="101">
        <f t="shared" si="29"/>
        <v>0</v>
      </c>
      <c r="O53" s="101">
        <f t="shared" si="29"/>
        <v>0</v>
      </c>
      <c r="P53" s="101">
        <f t="shared" si="29"/>
        <v>0</v>
      </c>
      <c r="Q53" s="101">
        <f t="shared" si="29"/>
        <v>0</v>
      </c>
      <c r="R53" s="101">
        <f t="shared" si="29"/>
        <v>1</v>
      </c>
      <c r="S53" s="399">
        <f t="shared" ref="S53:S63" si="30">IFERROR(ROUND(E53/D53*100,1),"-")</f>
        <v>54.5</v>
      </c>
      <c r="T53" s="101">
        <f t="shared" ref="T53:T63" si="31">I53+J53+O53+R53</f>
        <v>735</v>
      </c>
      <c r="U53" s="399">
        <f t="shared" ref="U53:U63" si="32">IFERROR(ROUND(T53/D53*100,1),"-")</f>
        <v>26</v>
      </c>
      <c r="W53" s="404"/>
      <c r="X53" s="404"/>
      <c r="Y53" s="404"/>
    </row>
    <row r="54" spans="1:25" ht="18.75" customHeight="1">
      <c r="A54" s="220"/>
      <c r="B54" s="220"/>
      <c r="C54" s="46" t="s">
        <v>244</v>
      </c>
      <c r="D54" s="101">
        <f t="shared" ref="D54:D63" si="33">SUM(E54:N54)</f>
        <v>1666</v>
      </c>
      <c r="E54" s="374">
        <v>1167</v>
      </c>
      <c r="F54" s="374">
        <v>177</v>
      </c>
      <c r="G54" s="374">
        <v>79</v>
      </c>
      <c r="H54" s="374">
        <v>13</v>
      </c>
      <c r="I54" s="99">
        <v>1</v>
      </c>
      <c r="J54" s="99">
        <v>173</v>
      </c>
      <c r="K54" s="99">
        <v>0</v>
      </c>
      <c r="L54" s="99">
        <v>4</v>
      </c>
      <c r="M54" s="99">
        <v>52</v>
      </c>
      <c r="N54" s="99">
        <v>0</v>
      </c>
      <c r="O54" s="374">
        <v>0</v>
      </c>
      <c r="P54" s="99">
        <v>0</v>
      </c>
      <c r="Q54" s="99">
        <v>0</v>
      </c>
      <c r="R54" s="99">
        <v>0</v>
      </c>
      <c r="S54" s="399">
        <f t="shared" si="30"/>
        <v>70</v>
      </c>
      <c r="T54" s="101">
        <f t="shared" si="31"/>
        <v>174</v>
      </c>
      <c r="U54" s="399">
        <f t="shared" si="32"/>
        <v>10.4</v>
      </c>
      <c r="W54" s="404"/>
      <c r="X54" s="404"/>
      <c r="Y54" s="404"/>
    </row>
    <row r="55" spans="1:25" ht="18.75" customHeight="1">
      <c r="A55" s="220"/>
      <c r="B55" s="220"/>
      <c r="C55" s="46" t="s">
        <v>245</v>
      </c>
      <c r="D55" s="101">
        <f t="shared" si="33"/>
        <v>153</v>
      </c>
      <c r="E55" s="374">
        <v>26</v>
      </c>
      <c r="F55" s="374">
        <v>46</v>
      </c>
      <c r="G55" s="374">
        <v>0</v>
      </c>
      <c r="H55" s="374">
        <v>5</v>
      </c>
      <c r="I55" s="99">
        <v>2</v>
      </c>
      <c r="J55" s="99">
        <v>69</v>
      </c>
      <c r="K55" s="99">
        <v>1</v>
      </c>
      <c r="L55" s="99">
        <v>0</v>
      </c>
      <c r="M55" s="99">
        <v>4</v>
      </c>
      <c r="N55" s="99">
        <v>0</v>
      </c>
      <c r="O55" s="374">
        <v>0</v>
      </c>
      <c r="P55" s="99">
        <v>0</v>
      </c>
      <c r="Q55" s="99">
        <v>0</v>
      </c>
      <c r="R55" s="99">
        <v>1</v>
      </c>
      <c r="S55" s="399">
        <f t="shared" si="30"/>
        <v>17</v>
      </c>
      <c r="T55" s="101">
        <f t="shared" si="31"/>
        <v>72</v>
      </c>
      <c r="U55" s="399">
        <f t="shared" si="32"/>
        <v>47.1</v>
      </c>
      <c r="W55" s="404"/>
      <c r="X55" s="404"/>
      <c r="Y55" s="404"/>
    </row>
    <row r="56" spans="1:25" ht="18.75" customHeight="1">
      <c r="A56" s="220" t="s">
        <v>1</v>
      </c>
      <c r="B56" s="220"/>
      <c r="C56" s="46" t="s">
        <v>247</v>
      </c>
      <c r="D56" s="101">
        <f t="shared" si="33"/>
        <v>424</v>
      </c>
      <c r="E56" s="374">
        <v>98</v>
      </c>
      <c r="F56" s="374">
        <v>29</v>
      </c>
      <c r="G56" s="374">
        <v>5</v>
      </c>
      <c r="H56" s="374">
        <v>7</v>
      </c>
      <c r="I56" s="99">
        <v>0</v>
      </c>
      <c r="J56" s="99">
        <v>282</v>
      </c>
      <c r="K56" s="99">
        <v>0</v>
      </c>
      <c r="L56" s="99">
        <v>0</v>
      </c>
      <c r="M56" s="99">
        <v>3</v>
      </c>
      <c r="N56" s="99">
        <v>0</v>
      </c>
      <c r="O56" s="374">
        <v>0</v>
      </c>
      <c r="P56" s="99">
        <v>0</v>
      </c>
      <c r="Q56" s="99">
        <v>0</v>
      </c>
      <c r="R56" s="99">
        <v>0</v>
      </c>
      <c r="S56" s="399">
        <f t="shared" si="30"/>
        <v>23.1</v>
      </c>
      <c r="T56" s="101">
        <f t="shared" si="31"/>
        <v>282</v>
      </c>
      <c r="U56" s="399">
        <f t="shared" si="32"/>
        <v>66.5</v>
      </c>
      <c r="W56" s="404"/>
      <c r="X56" s="404"/>
      <c r="Y56" s="404"/>
    </row>
    <row r="57" spans="1:25" ht="18.75" customHeight="1">
      <c r="A57" s="220"/>
      <c r="B57" s="220" t="s">
        <v>248</v>
      </c>
      <c r="C57" s="46" t="s">
        <v>178</v>
      </c>
      <c r="D57" s="101">
        <f t="shared" si="33"/>
        <v>175</v>
      </c>
      <c r="E57" s="374">
        <v>45</v>
      </c>
      <c r="F57" s="374">
        <v>39</v>
      </c>
      <c r="G57" s="374">
        <v>0</v>
      </c>
      <c r="H57" s="374">
        <v>4</v>
      </c>
      <c r="I57" s="99">
        <v>0</v>
      </c>
      <c r="J57" s="99">
        <v>82</v>
      </c>
      <c r="K57" s="99">
        <v>0</v>
      </c>
      <c r="L57" s="99">
        <v>0</v>
      </c>
      <c r="M57" s="99">
        <v>5</v>
      </c>
      <c r="N57" s="99">
        <v>0</v>
      </c>
      <c r="O57" s="374">
        <v>0</v>
      </c>
      <c r="P57" s="99">
        <v>0</v>
      </c>
      <c r="Q57" s="99">
        <v>0</v>
      </c>
      <c r="R57" s="99">
        <v>0</v>
      </c>
      <c r="S57" s="399">
        <f t="shared" si="30"/>
        <v>25.7</v>
      </c>
      <c r="T57" s="101">
        <f t="shared" si="31"/>
        <v>82</v>
      </c>
      <c r="U57" s="399">
        <f t="shared" si="32"/>
        <v>46.9</v>
      </c>
      <c r="W57" s="404"/>
      <c r="X57" s="404"/>
      <c r="Y57" s="404"/>
    </row>
    <row r="58" spans="1:25" ht="18.75" customHeight="1">
      <c r="A58" s="220"/>
      <c r="B58" s="220" t="s">
        <v>250</v>
      </c>
      <c r="C58" s="46" t="s">
        <v>333</v>
      </c>
      <c r="D58" s="101">
        <f t="shared" si="33"/>
        <v>25</v>
      </c>
      <c r="E58" s="374">
        <v>6</v>
      </c>
      <c r="F58" s="374">
        <v>5</v>
      </c>
      <c r="G58" s="374">
        <v>0</v>
      </c>
      <c r="H58" s="374">
        <v>6</v>
      </c>
      <c r="I58" s="99">
        <v>0</v>
      </c>
      <c r="J58" s="99">
        <v>8</v>
      </c>
      <c r="K58" s="99">
        <v>0</v>
      </c>
      <c r="L58" s="99">
        <v>0</v>
      </c>
      <c r="M58" s="99">
        <v>0</v>
      </c>
      <c r="N58" s="99">
        <v>0</v>
      </c>
      <c r="O58" s="374">
        <v>0</v>
      </c>
      <c r="P58" s="99">
        <v>0</v>
      </c>
      <c r="Q58" s="99">
        <v>0</v>
      </c>
      <c r="R58" s="99">
        <v>0</v>
      </c>
      <c r="S58" s="399">
        <f t="shared" si="30"/>
        <v>24</v>
      </c>
      <c r="T58" s="101">
        <f t="shared" si="31"/>
        <v>8</v>
      </c>
      <c r="U58" s="399">
        <f t="shared" si="32"/>
        <v>32</v>
      </c>
      <c r="W58" s="404"/>
      <c r="X58" s="404"/>
      <c r="Y58" s="404"/>
    </row>
    <row r="59" spans="1:25" ht="18.75" customHeight="1">
      <c r="A59" s="220"/>
      <c r="B59" s="220" t="s">
        <v>253</v>
      </c>
      <c r="C59" s="46" t="s">
        <v>163</v>
      </c>
      <c r="D59" s="101">
        <f t="shared" si="33"/>
        <v>19</v>
      </c>
      <c r="E59" s="374">
        <v>2</v>
      </c>
      <c r="F59" s="374">
        <v>1</v>
      </c>
      <c r="G59" s="374">
        <v>0</v>
      </c>
      <c r="H59" s="374">
        <v>2</v>
      </c>
      <c r="I59" s="99">
        <v>0</v>
      </c>
      <c r="J59" s="99">
        <v>11</v>
      </c>
      <c r="K59" s="99">
        <v>0</v>
      </c>
      <c r="L59" s="99">
        <v>0</v>
      </c>
      <c r="M59" s="99">
        <v>3</v>
      </c>
      <c r="N59" s="99">
        <v>0</v>
      </c>
      <c r="O59" s="374">
        <v>0</v>
      </c>
      <c r="P59" s="99">
        <v>0</v>
      </c>
      <c r="Q59" s="99">
        <v>0</v>
      </c>
      <c r="R59" s="99">
        <v>0</v>
      </c>
      <c r="S59" s="399">
        <f t="shared" si="30"/>
        <v>10.5</v>
      </c>
      <c r="T59" s="101">
        <f t="shared" si="31"/>
        <v>11</v>
      </c>
      <c r="U59" s="399">
        <f t="shared" si="32"/>
        <v>57.9</v>
      </c>
      <c r="W59" s="404"/>
      <c r="X59" s="404"/>
      <c r="Y59" s="404"/>
    </row>
    <row r="60" spans="1:25" ht="18.75" customHeight="1">
      <c r="A60" s="220"/>
      <c r="B60" s="220"/>
      <c r="C60" s="46" t="s">
        <v>169</v>
      </c>
      <c r="D60" s="101">
        <f t="shared" si="33"/>
        <v>0</v>
      </c>
      <c r="E60" s="374">
        <v>0</v>
      </c>
      <c r="F60" s="374">
        <v>0</v>
      </c>
      <c r="G60" s="374">
        <v>0</v>
      </c>
      <c r="H60" s="374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374">
        <v>0</v>
      </c>
      <c r="P60" s="99">
        <v>0</v>
      </c>
      <c r="Q60" s="99">
        <v>0</v>
      </c>
      <c r="R60" s="99">
        <v>0</v>
      </c>
      <c r="S60" s="399" t="str">
        <f t="shared" si="30"/>
        <v>-</v>
      </c>
      <c r="T60" s="101">
        <f t="shared" si="31"/>
        <v>0</v>
      </c>
      <c r="U60" s="399" t="str">
        <f t="shared" si="32"/>
        <v>-</v>
      </c>
      <c r="W60" s="404"/>
      <c r="X60" s="404"/>
      <c r="Y60" s="404"/>
    </row>
    <row r="61" spans="1:25" ht="18.75" customHeight="1">
      <c r="A61" s="220"/>
      <c r="B61" s="220"/>
      <c r="C61" s="46" t="s">
        <v>290</v>
      </c>
      <c r="D61" s="101">
        <f t="shared" si="33"/>
        <v>9</v>
      </c>
      <c r="E61" s="374">
        <v>3</v>
      </c>
      <c r="F61" s="374">
        <v>2</v>
      </c>
      <c r="G61" s="374">
        <v>0</v>
      </c>
      <c r="H61" s="374">
        <v>0</v>
      </c>
      <c r="I61" s="99">
        <v>0</v>
      </c>
      <c r="J61" s="99">
        <v>4</v>
      </c>
      <c r="K61" s="99">
        <v>0</v>
      </c>
      <c r="L61" s="99">
        <v>0</v>
      </c>
      <c r="M61" s="99">
        <v>0</v>
      </c>
      <c r="N61" s="99">
        <v>0</v>
      </c>
      <c r="O61" s="374">
        <v>0</v>
      </c>
      <c r="P61" s="99">
        <v>0</v>
      </c>
      <c r="Q61" s="99">
        <v>0</v>
      </c>
      <c r="R61" s="99">
        <v>0</v>
      </c>
      <c r="S61" s="399">
        <f t="shared" si="30"/>
        <v>33.299999999999997</v>
      </c>
      <c r="T61" s="101">
        <f t="shared" si="31"/>
        <v>4</v>
      </c>
      <c r="U61" s="399">
        <f t="shared" si="32"/>
        <v>44.4</v>
      </c>
      <c r="W61" s="404"/>
      <c r="X61" s="404"/>
      <c r="Y61" s="404"/>
    </row>
    <row r="62" spans="1:25" ht="18.75" customHeight="1">
      <c r="A62" s="220"/>
      <c r="B62" s="220"/>
      <c r="C62" s="46" t="s">
        <v>215</v>
      </c>
      <c r="D62" s="101">
        <f t="shared" si="33"/>
        <v>160</v>
      </c>
      <c r="E62" s="374">
        <v>129</v>
      </c>
      <c r="F62" s="374">
        <v>5</v>
      </c>
      <c r="G62" s="374">
        <v>7</v>
      </c>
      <c r="H62" s="374">
        <v>2</v>
      </c>
      <c r="I62" s="99">
        <v>0</v>
      </c>
      <c r="J62" s="99">
        <v>15</v>
      </c>
      <c r="K62" s="99">
        <v>0</v>
      </c>
      <c r="L62" s="99">
        <v>0</v>
      </c>
      <c r="M62" s="99">
        <v>2</v>
      </c>
      <c r="N62" s="99">
        <v>0</v>
      </c>
      <c r="O62" s="374">
        <v>0</v>
      </c>
      <c r="P62" s="99">
        <v>0</v>
      </c>
      <c r="Q62" s="99">
        <v>0</v>
      </c>
      <c r="R62" s="99">
        <v>0</v>
      </c>
      <c r="S62" s="399">
        <f t="shared" si="30"/>
        <v>80.599999999999994</v>
      </c>
      <c r="T62" s="101">
        <f t="shared" si="31"/>
        <v>15</v>
      </c>
      <c r="U62" s="399">
        <f t="shared" si="32"/>
        <v>9.4</v>
      </c>
      <c r="W62" s="404"/>
      <c r="X62" s="404"/>
      <c r="Y62" s="404"/>
    </row>
    <row r="63" spans="1:25" ht="18.75" customHeight="1">
      <c r="A63" s="220"/>
      <c r="B63" s="220"/>
      <c r="C63" s="46" t="s">
        <v>98</v>
      </c>
      <c r="D63" s="101">
        <f t="shared" si="33"/>
        <v>191</v>
      </c>
      <c r="E63" s="374">
        <v>61</v>
      </c>
      <c r="F63" s="374">
        <v>35</v>
      </c>
      <c r="G63" s="374">
        <v>0</v>
      </c>
      <c r="H63" s="374">
        <v>6</v>
      </c>
      <c r="I63" s="99">
        <v>0</v>
      </c>
      <c r="J63" s="99">
        <v>87</v>
      </c>
      <c r="K63" s="99">
        <v>0</v>
      </c>
      <c r="L63" s="99">
        <v>0</v>
      </c>
      <c r="M63" s="99">
        <v>2</v>
      </c>
      <c r="N63" s="99">
        <v>0</v>
      </c>
      <c r="O63" s="374">
        <v>0</v>
      </c>
      <c r="P63" s="99">
        <v>0</v>
      </c>
      <c r="Q63" s="99">
        <v>0</v>
      </c>
      <c r="R63" s="99">
        <v>0</v>
      </c>
      <c r="S63" s="399">
        <f t="shared" si="30"/>
        <v>31.9</v>
      </c>
      <c r="T63" s="101">
        <f t="shared" si="31"/>
        <v>87</v>
      </c>
      <c r="U63" s="399">
        <f t="shared" si="32"/>
        <v>45.5</v>
      </c>
      <c r="W63" s="404"/>
      <c r="X63" s="404"/>
      <c r="Y63" s="407"/>
    </row>
    <row r="64" spans="1:25" ht="4.5" customHeight="1">
      <c r="A64" s="220"/>
      <c r="B64" s="220"/>
      <c r="C64" s="46"/>
      <c r="D64" s="374"/>
      <c r="E64" s="374"/>
      <c r="F64" s="374"/>
      <c r="G64" s="374"/>
      <c r="H64" s="374"/>
      <c r="I64" s="99"/>
      <c r="J64" s="99"/>
      <c r="K64" s="99"/>
      <c r="L64" s="99"/>
      <c r="M64" s="99"/>
      <c r="N64" s="99"/>
      <c r="O64" s="374"/>
      <c r="P64" s="99"/>
      <c r="Q64" s="99"/>
      <c r="R64" s="99"/>
      <c r="S64" s="399"/>
      <c r="T64" s="101"/>
      <c r="U64" s="399"/>
      <c r="W64" s="404"/>
      <c r="X64" s="404"/>
      <c r="Y64" s="404"/>
    </row>
    <row r="65" spans="1:25" ht="18.75" customHeight="1">
      <c r="A65" s="220"/>
      <c r="B65" s="220" t="s">
        <v>293</v>
      </c>
      <c r="C65" s="46" t="s">
        <v>5</v>
      </c>
      <c r="D65" s="101">
        <f>IF(SUM(D66:D67)=SUM(E65:N65),SUM(E65:N65),FALSE)</f>
        <v>65</v>
      </c>
      <c r="E65" s="101">
        <f t="shared" ref="E65:R65" si="34">SUM(E66:E67)</f>
        <v>11</v>
      </c>
      <c r="F65" s="101">
        <f t="shared" si="34"/>
        <v>15</v>
      </c>
      <c r="G65" s="101">
        <f t="shared" si="34"/>
        <v>0</v>
      </c>
      <c r="H65" s="101">
        <f t="shared" si="34"/>
        <v>4</v>
      </c>
      <c r="I65" s="101">
        <f t="shared" si="34"/>
        <v>0</v>
      </c>
      <c r="J65" s="101">
        <f t="shared" si="34"/>
        <v>30</v>
      </c>
      <c r="K65" s="101">
        <f t="shared" si="34"/>
        <v>1</v>
      </c>
      <c r="L65" s="101">
        <f t="shared" si="34"/>
        <v>0</v>
      </c>
      <c r="M65" s="101">
        <f t="shared" si="34"/>
        <v>4</v>
      </c>
      <c r="N65" s="101">
        <f t="shared" si="34"/>
        <v>0</v>
      </c>
      <c r="O65" s="101">
        <f t="shared" si="34"/>
        <v>0</v>
      </c>
      <c r="P65" s="101">
        <f t="shared" si="34"/>
        <v>0</v>
      </c>
      <c r="Q65" s="101">
        <f t="shared" si="34"/>
        <v>0</v>
      </c>
      <c r="R65" s="101">
        <f t="shared" si="34"/>
        <v>0</v>
      </c>
      <c r="S65" s="399">
        <f>IFERROR(ROUND(E65/D65*100,1),"-")</f>
        <v>16.899999999999999</v>
      </c>
      <c r="T65" s="101">
        <f>I65+J65+O65+R65</f>
        <v>30</v>
      </c>
      <c r="U65" s="399">
        <f>IFERROR(ROUND(T65/D65*100,1),"-")</f>
        <v>46.2</v>
      </c>
      <c r="V65" s="402"/>
      <c r="W65" s="402"/>
      <c r="X65" s="404"/>
      <c r="Y65" s="404"/>
    </row>
    <row r="66" spans="1:25" ht="18.75" customHeight="1">
      <c r="A66" s="220"/>
      <c r="B66" s="220" t="s">
        <v>294</v>
      </c>
      <c r="C66" s="46" t="s">
        <v>244</v>
      </c>
      <c r="D66" s="101">
        <f>SUM(E66:M66)</f>
        <v>50</v>
      </c>
      <c r="E66" s="374">
        <v>10</v>
      </c>
      <c r="F66" s="374">
        <v>9</v>
      </c>
      <c r="G66" s="374">
        <v>0</v>
      </c>
      <c r="H66" s="374">
        <v>4</v>
      </c>
      <c r="I66" s="521">
        <v>0</v>
      </c>
      <c r="J66" s="521">
        <v>24</v>
      </c>
      <c r="K66" s="521">
        <v>0</v>
      </c>
      <c r="L66" s="521">
        <v>0</v>
      </c>
      <c r="M66" s="521">
        <v>3</v>
      </c>
      <c r="N66" s="521">
        <v>0</v>
      </c>
      <c r="O66" s="374">
        <v>0</v>
      </c>
      <c r="P66" s="99">
        <v>0</v>
      </c>
      <c r="Q66" s="99">
        <v>0</v>
      </c>
      <c r="R66" s="99">
        <v>0</v>
      </c>
      <c r="S66" s="399">
        <f>IFERROR(ROUND(E66/D66*100,1),"-")</f>
        <v>20</v>
      </c>
      <c r="T66" s="101">
        <f>I66+J66+O66+R66</f>
        <v>24</v>
      </c>
      <c r="U66" s="399">
        <f>IFERROR(ROUND(T66/D66*100,1),"-")</f>
        <v>48</v>
      </c>
      <c r="W66" s="404"/>
      <c r="X66" s="404"/>
      <c r="Y66" s="404"/>
    </row>
    <row r="67" spans="1:25" ht="18.75" customHeight="1">
      <c r="A67" s="220"/>
      <c r="B67" s="220" t="s">
        <v>376</v>
      </c>
      <c r="C67" s="46" t="s">
        <v>351</v>
      </c>
      <c r="D67" s="101">
        <f>SUM(E67:M67)</f>
        <v>15</v>
      </c>
      <c r="E67" s="374">
        <v>1</v>
      </c>
      <c r="F67" s="374">
        <v>6</v>
      </c>
      <c r="G67" s="374">
        <v>0</v>
      </c>
      <c r="H67" s="374">
        <v>0</v>
      </c>
      <c r="I67" s="521">
        <v>0</v>
      </c>
      <c r="J67" s="521">
        <v>6</v>
      </c>
      <c r="K67" s="521">
        <v>1</v>
      </c>
      <c r="L67" s="521">
        <v>0</v>
      </c>
      <c r="M67" s="521">
        <v>1</v>
      </c>
      <c r="N67" s="521">
        <v>0</v>
      </c>
      <c r="O67" s="374">
        <v>0</v>
      </c>
      <c r="P67" s="99">
        <v>0</v>
      </c>
      <c r="Q67" s="99">
        <v>0</v>
      </c>
      <c r="R67" s="99">
        <v>0</v>
      </c>
      <c r="S67" s="399">
        <f>IFERROR(ROUND(E67/D67*100,1),"-")</f>
        <v>6.7</v>
      </c>
      <c r="T67" s="101">
        <f>I67+J67+O67+R67</f>
        <v>6</v>
      </c>
      <c r="U67" s="399">
        <f>IFERROR(ROUND(T67/D67*100,1),"-")</f>
        <v>40</v>
      </c>
      <c r="W67" s="404"/>
      <c r="X67" s="404"/>
      <c r="Y67" s="404"/>
    </row>
    <row r="68" spans="1:25" ht="4.5" customHeight="1">
      <c r="A68" s="220"/>
      <c r="B68" s="220"/>
      <c r="C68" s="46"/>
      <c r="D68" s="374"/>
      <c r="E68" s="374"/>
      <c r="F68" s="374"/>
      <c r="G68" s="374"/>
      <c r="H68" s="374"/>
      <c r="I68" s="99"/>
      <c r="J68" s="99"/>
      <c r="K68" s="99"/>
      <c r="L68" s="99"/>
      <c r="M68" s="99"/>
      <c r="N68" s="99"/>
      <c r="O68" s="374"/>
      <c r="P68" s="99"/>
      <c r="Q68" s="99"/>
      <c r="R68" s="99"/>
      <c r="S68" s="399"/>
      <c r="T68" s="101"/>
      <c r="U68" s="399"/>
      <c r="W68" s="404"/>
      <c r="X68" s="406"/>
      <c r="Y68" s="404"/>
    </row>
    <row r="69" spans="1:25" ht="18.75" customHeight="1">
      <c r="A69" s="220"/>
      <c r="B69" s="220"/>
      <c r="C69" s="387" t="s">
        <v>5</v>
      </c>
      <c r="D69" s="101">
        <f>IF(SUM(D71:D80)=SUM(E69:N69),SUM(E69:N69),FALSE)</f>
        <v>2855</v>
      </c>
      <c r="E69" s="101">
        <f t="shared" ref="E69:R69" si="35">IF(SUM(E71:E80)=E82+E94,SUM(E71:E80),FALSE)</f>
        <v>1771</v>
      </c>
      <c r="F69" s="101">
        <f t="shared" si="35"/>
        <v>583</v>
      </c>
      <c r="G69" s="101">
        <f t="shared" si="35"/>
        <v>52</v>
      </c>
      <c r="H69" s="101">
        <f t="shared" si="35"/>
        <v>13</v>
      </c>
      <c r="I69" s="101">
        <f t="shared" si="35"/>
        <v>2</v>
      </c>
      <c r="J69" s="101">
        <f t="shared" si="35"/>
        <v>358</v>
      </c>
      <c r="K69" s="101">
        <f t="shared" si="35"/>
        <v>8</v>
      </c>
      <c r="L69" s="101">
        <f t="shared" si="35"/>
        <v>7</v>
      </c>
      <c r="M69" s="101">
        <f t="shared" si="35"/>
        <v>61</v>
      </c>
      <c r="N69" s="101">
        <f t="shared" si="35"/>
        <v>0</v>
      </c>
      <c r="O69" s="101">
        <f t="shared" si="35"/>
        <v>0</v>
      </c>
      <c r="P69" s="101">
        <f t="shared" si="35"/>
        <v>0</v>
      </c>
      <c r="Q69" s="101">
        <f t="shared" si="35"/>
        <v>0</v>
      </c>
      <c r="R69" s="101">
        <f t="shared" si="35"/>
        <v>3</v>
      </c>
      <c r="S69" s="399">
        <f>IFERROR(ROUND(E69/D69*100,1),"-")</f>
        <v>62</v>
      </c>
      <c r="T69" s="101">
        <f>I69+J69+O69+R69</f>
        <v>363</v>
      </c>
      <c r="U69" s="399">
        <f>IFERROR(ROUND(T69/D69*100,1),"-")</f>
        <v>12.7</v>
      </c>
      <c r="W69" s="404"/>
      <c r="X69" s="404"/>
      <c r="Y69" s="404"/>
    </row>
    <row r="70" spans="1:25" ht="4.5" customHeight="1">
      <c r="A70" s="220"/>
      <c r="B70" s="220"/>
      <c r="C70" s="46"/>
      <c r="D70" s="374"/>
      <c r="E70" s="374"/>
      <c r="F70" s="374"/>
      <c r="G70" s="374"/>
      <c r="H70" s="374"/>
      <c r="I70" s="99"/>
      <c r="J70" s="99"/>
      <c r="K70" s="99"/>
      <c r="L70" s="99"/>
      <c r="M70" s="396"/>
      <c r="N70" s="396"/>
      <c r="O70" s="101"/>
      <c r="P70" s="396"/>
      <c r="Q70" s="396"/>
      <c r="R70" s="396"/>
      <c r="S70" s="399"/>
      <c r="T70" s="101"/>
      <c r="U70" s="399"/>
      <c r="W70" s="404"/>
      <c r="X70" s="404"/>
      <c r="Y70" s="404"/>
    </row>
    <row r="71" spans="1:25" ht="18.75" customHeight="1">
      <c r="A71" s="220"/>
      <c r="B71" s="220"/>
      <c r="C71" s="46" t="s">
        <v>244</v>
      </c>
      <c r="D71" s="101">
        <f>IF(SUM(E71:N71)=D83+D95,SUM(E71:N71),FALSE)</f>
        <v>1956</v>
      </c>
      <c r="E71" s="101">
        <f t="shared" ref="E71:R71" si="36">E83+E95</f>
        <v>1376</v>
      </c>
      <c r="F71" s="101">
        <f t="shared" si="36"/>
        <v>371</v>
      </c>
      <c r="G71" s="101">
        <f t="shared" si="36"/>
        <v>39</v>
      </c>
      <c r="H71" s="101">
        <f t="shared" si="36"/>
        <v>5</v>
      </c>
      <c r="I71" s="101">
        <f t="shared" si="36"/>
        <v>0</v>
      </c>
      <c r="J71" s="101">
        <f t="shared" si="36"/>
        <v>113</v>
      </c>
      <c r="K71" s="101">
        <f t="shared" si="36"/>
        <v>6</v>
      </c>
      <c r="L71" s="101">
        <f t="shared" si="36"/>
        <v>7</v>
      </c>
      <c r="M71" s="101">
        <f t="shared" si="36"/>
        <v>39</v>
      </c>
      <c r="N71" s="101">
        <f t="shared" si="36"/>
        <v>0</v>
      </c>
      <c r="O71" s="101">
        <f t="shared" si="36"/>
        <v>0</v>
      </c>
      <c r="P71" s="101">
        <f t="shared" si="36"/>
        <v>0</v>
      </c>
      <c r="Q71" s="101">
        <f t="shared" si="36"/>
        <v>0</v>
      </c>
      <c r="R71" s="101">
        <f t="shared" si="36"/>
        <v>3</v>
      </c>
      <c r="S71" s="399">
        <f t="shared" ref="S71:S80" si="37">IFERROR(ROUND(E71/D71*100,1),"-")</f>
        <v>70.3</v>
      </c>
      <c r="T71" s="101">
        <f t="shared" ref="T71:T80" si="38">I71+J71+O71+R71</f>
        <v>116</v>
      </c>
      <c r="U71" s="399">
        <f t="shared" ref="U71:U80" si="39">IFERROR(ROUND(T71/D71*100,1),"-")</f>
        <v>5.9</v>
      </c>
      <c r="W71" s="404"/>
      <c r="X71" s="404"/>
      <c r="Y71" s="404"/>
    </row>
    <row r="72" spans="1:25" ht="18.75" customHeight="1">
      <c r="A72" s="220"/>
      <c r="B72" s="220"/>
      <c r="C72" s="46" t="s">
        <v>245</v>
      </c>
      <c r="D72" s="101">
        <f>IF(SUM(E72:N72)=D84,SUM(E72:N72),FALSE)</f>
        <v>67</v>
      </c>
      <c r="E72" s="101">
        <f t="shared" ref="E72:R72" si="40">E84</f>
        <v>12</v>
      </c>
      <c r="F72" s="101">
        <f t="shared" si="40"/>
        <v>23</v>
      </c>
      <c r="G72" s="101">
        <f t="shared" si="40"/>
        <v>0</v>
      </c>
      <c r="H72" s="101">
        <f t="shared" si="40"/>
        <v>1</v>
      </c>
      <c r="I72" s="101">
        <f t="shared" si="40"/>
        <v>0</v>
      </c>
      <c r="J72" s="101">
        <f t="shared" si="40"/>
        <v>23</v>
      </c>
      <c r="K72" s="101">
        <f t="shared" si="40"/>
        <v>0</v>
      </c>
      <c r="L72" s="101">
        <f t="shared" si="40"/>
        <v>0</v>
      </c>
      <c r="M72" s="101">
        <f t="shared" si="40"/>
        <v>8</v>
      </c>
      <c r="N72" s="101">
        <f t="shared" si="40"/>
        <v>0</v>
      </c>
      <c r="O72" s="101">
        <f t="shared" si="40"/>
        <v>0</v>
      </c>
      <c r="P72" s="101">
        <f t="shared" si="40"/>
        <v>0</v>
      </c>
      <c r="Q72" s="101">
        <f t="shared" si="40"/>
        <v>0</v>
      </c>
      <c r="R72" s="101">
        <f t="shared" si="40"/>
        <v>0</v>
      </c>
      <c r="S72" s="399">
        <f t="shared" si="37"/>
        <v>17.899999999999999</v>
      </c>
      <c r="T72" s="101">
        <f t="shared" si="38"/>
        <v>23</v>
      </c>
      <c r="U72" s="399">
        <f t="shared" si="39"/>
        <v>34.299999999999997</v>
      </c>
      <c r="W72" s="404"/>
      <c r="X72" s="404"/>
      <c r="Y72" s="404"/>
    </row>
    <row r="73" spans="1:25" ht="18.75" customHeight="1">
      <c r="A73" s="220"/>
      <c r="B73" s="220"/>
      <c r="C73" s="46" t="s">
        <v>247</v>
      </c>
      <c r="D73" s="101">
        <f>IF(SUM(E73:N73)=D85+D96,SUM(E73:N73),FALSE)</f>
        <v>44</v>
      </c>
      <c r="E73" s="101">
        <f t="shared" ref="E73:R73" si="41">E85+E96</f>
        <v>12</v>
      </c>
      <c r="F73" s="101">
        <f t="shared" si="41"/>
        <v>8</v>
      </c>
      <c r="G73" s="101">
        <f t="shared" si="41"/>
        <v>0</v>
      </c>
      <c r="H73" s="101">
        <f t="shared" si="41"/>
        <v>0</v>
      </c>
      <c r="I73" s="101">
        <f t="shared" si="41"/>
        <v>0</v>
      </c>
      <c r="J73" s="101">
        <f t="shared" si="41"/>
        <v>23</v>
      </c>
      <c r="K73" s="101">
        <f t="shared" si="41"/>
        <v>1</v>
      </c>
      <c r="L73" s="101">
        <f t="shared" si="41"/>
        <v>0</v>
      </c>
      <c r="M73" s="101">
        <f t="shared" si="41"/>
        <v>0</v>
      </c>
      <c r="N73" s="101">
        <f t="shared" si="41"/>
        <v>0</v>
      </c>
      <c r="O73" s="101">
        <f t="shared" si="41"/>
        <v>0</v>
      </c>
      <c r="P73" s="101">
        <f t="shared" si="41"/>
        <v>0</v>
      </c>
      <c r="Q73" s="101">
        <f t="shared" si="41"/>
        <v>0</v>
      </c>
      <c r="R73" s="101">
        <f t="shared" si="41"/>
        <v>0</v>
      </c>
      <c r="S73" s="399">
        <f t="shared" si="37"/>
        <v>27.3</v>
      </c>
      <c r="T73" s="101">
        <f t="shared" si="38"/>
        <v>23</v>
      </c>
      <c r="U73" s="399">
        <f t="shared" si="39"/>
        <v>52.3</v>
      </c>
      <c r="W73" s="404"/>
      <c r="X73" s="404"/>
      <c r="Y73" s="404"/>
    </row>
    <row r="74" spans="1:25" ht="18.75" customHeight="1">
      <c r="A74" s="220"/>
      <c r="B74" s="220"/>
      <c r="C74" s="46" t="s">
        <v>178</v>
      </c>
      <c r="D74" s="101">
        <f t="shared" ref="D74:D80" si="42">IF(SUM(E74:N74)=D86,SUM(E74:N74),FALSE)</f>
        <v>310</v>
      </c>
      <c r="E74" s="101">
        <f t="shared" ref="E74:R80" si="43">E86</f>
        <v>100</v>
      </c>
      <c r="F74" s="101">
        <f t="shared" si="43"/>
        <v>82</v>
      </c>
      <c r="G74" s="101">
        <f t="shared" si="43"/>
        <v>0</v>
      </c>
      <c r="H74" s="101">
        <f t="shared" si="43"/>
        <v>4</v>
      </c>
      <c r="I74" s="101">
        <f t="shared" si="43"/>
        <v>0</v>
      </c>
      <c r="J74" s="101">
        <f t="shared" si="43"/>
        <v>119</v>
      </c>
      <c r="K74" s="101">
        <f t="shared" si="43"/>
        <v>1</v>
      </c>
      <c r="L74" s="101">
        <f t="shared" si="43"/>
        <v>0</v>
      </c>
      <c r="M74" s="101">
        <f t="shared" si="43"/>
        <v>4</v>
      </c>
      <c r="N74" s="101">
        <f t="shared" si="43"/>
        <v>0</v>
      </c>
      <c r="O74" s="101">
        <f t="shared" si="43"/>
        <v>0</v>
      </c>
      <c r="P74" s="101">
        <f t="shared" si="43"/>
        <v>0</v>
      </c>
      <c r="Q74" s="101">
        <f t="shared" si="43"/>
        <v>0</v>
      </c>
      <c r="R74" s="101">
        <f t="shared" si="43"/>
        <v>0</v>
      </c>
      <c r="S74" s="399">
        <f t="shared" si="37"/>
        <v>32.299999999999997</v>
      </c>
      <c r="T74" s="101">
        <f t="shared" si="38"/>
        <v>119</v>
      </c>
      <c r="U74" s="399">
        <f t="shared" si="39"/>
        <v>38.4</v>
      </c>
      <c r="W74" s="404"/>
      <c r="X74" s="404"/>
      <c r="Y74" s="404"/>
    </row>
    <row r="75" spans="1:25" ht="18.75" customHeight="1">
      <c r="A75" s="220"/>
      <c r="B75" s="220" t="s">
        <v>5</v>
      </c>
      <c r="C75" s="46" t="s">
        <v>333</v>
      </c>
      <c r="D75" s="101">
        <f t="shared" si="42"/>
        <v>4</v>
      </c>
      <c r="E75" s="101">
        <f t="shared" si="43"/>
        <v>1</v>
      </c>
      <c r="F75" s="101">
        <f t="shared" si="43"/>
        <v>1</v>
      </c>
      <c r="G75" s="101">
        <f t="shared" si="43"/>
        <v>0</v>
      </c>
      <c r="H75" s="101">
        <f t="shared" si="43"/>
        <v>1</v>
      </c>
      <c r="I75" s="101">
        <f t="shared" si="43"/>
        <v>0</v>
      </c>
      <c r="J75" s="101">
        <f t="shared" si="43"/>
        <v>1</v>
      </c>
      <c r="K75" s="101">
        <f t="shared" si="43"/>
        <v>0</v>
      </c>
      <c r="L75" s="101">
        <f t="shared" si="43"/>
        <v>0</v>
      </c>
      <c r="M75" s="101">
        <f t="shared" si="43"/>
        <v>0</v>
      </c>
      <c r="N75" s="101">
        <f t="shared" si="43"/>
        <v>0</v>
      </c>
      <c r="O75" s="101">
        <f t="shared" si="43"/>
        <v>0</v>
      </c>
      <c r="P75" s="101">
        <f t="shared" si="43"/>
        <v>0</v>
      </c>
      <c r="Q75" s="101">
        <f t="shared" si="43"/>
        <v>0</v>
      </c>
      <c r="R75" s="101">
        <f t="shared" si="43"/>
        <v>0</v>
      </c>
      <c r="S75" s="399">
        <f t="shared" si="37"/>
        <v>25</v>
      </c>
      <c r="T75" s="101">
        <f t="shared" si="38"/>
        <v>1</v>
      </c>
      <c r="U75" s="399">
        <f t="shared" si="39"/>
        <v>25</v>
      </c>
      <c r="W75" s="404"/>
      <c r="X75" s="404"/>
      <c r="Y75" s="404"/>
    </row>
    <row r="76" spans="1:25" ht="18.75" customHeight="1">
      <c r="A76" s="220"/>
      <c r="B76" s="220"/>
      <c r="C76" s="46" t="s">
        <v>163</v>
      </c>
      <c r="D76" s="101">
        <f t="shared" si="42"/>
        <v>60</v>
      </c>
      <c r="E76" s="101">
        <f t="shared" si="43"/>
        <v>12</v>
      </c>
      <c r="F76" s="101">
        <f t="shared" si="43"/>
        <v>18</v>
      </c>
      <c r="G76" s="101">
        <f t="shared" si="43"/>
        <v>0</v>
      </c>
      <c r="H76" s="101">
        <f t="shared" si="43"/>
        <v>0</v>
      </c>
      <c r="I76" s="101">
        <f t="shared" si="43"/>
        <v>0</v>
      </c>
      <c r="J76" s="101">
        <f t="shared" si="43"/>
        <v>30</v>
      </c>
      <c r="K76" s="101">
        <f t="shared" si="43"/>
        <v>0</v>
      </c>
      <c r="L76" s="101">
        <f t="shared" si="43"/>
        <v>0</v>
      </c>
      <c r="M76" s="101">
        <f t="shared" si="43"/>
        <v>0</v>
      </c>
      <c r="N76" s="101">
        <f t="shared" si="43"/>
        <v>0</v>
      </c>
      <c r="O76" s="101">
        <f t="shared" si="43"/>
        <v>0</v>
      </c>
      <c r="P76" s="101">
        <f t="shared" si="43"/>
        <v>0</v>
      </c>
      <c r="Q76" s="101">
        <f t="shared" si="43"/>
        <v>0</v>
      </c>
      <c r="R76" s="101">
        <f t="shared" si="43"/>
        <v>0</v>
      </c>
      <c r="S76" s="399">
        <f t="shared" si="37"/>
        <v>20</v>
      </c>
      <c r="T76" s="101">
        <f t="shared" si="38"/>
        <v>30</v>
      </c>
      <c r="U76" s="399">
        <f t="shared" si="39"/>
        <v>50</v>
      </c>
      <c r="W76" s="404"/>
      <c r="X76" s="404"/>
      <c r="Y76" s="404"/>
    </row>
    <row r="77" spans="1:25" ht="18.75" customHeight="1">
      <c r="A77" s="220"/>
      <c r="B77" s="220"/>
      <c r="C77" s="46" t="s">
        <v>169</v>
      </c>
      <c r="D77" s="101">
        <f t="shared" si="42"/>
        <v>39</v>
      </c>
      <c r="E77" s="101">
        <f t="shared" si="43"/>
        <v>38</v>
      </c>
      <c r="F77" s="101">
        <f t="shared" si="43"/>
        <v>0</v>
      </c>
      <c r="G77" s="101">
        <f t="shared" si="43"/>
        <v>0</v>
      </c>
      <c r="H77" s="101">
        <f t="shared" si="43"/>
        <v>0</v>
      </c>
      <c r="I77" s="101">
        <f t="shared" si="43"/>
        <v>0</v>
      </c>
      <c r="J77" s="101">
        <f t="shared" si="43"/>
        <v>0</v>
      </c>
      <c r="K77" s="101">
        <f t="shared" si="43"/>
        <v>0</v>
      </c>
      <c r="L77" s="101">
        <f t="shared" si="43"/>
        <v>0</v>
      </c>
      <c r="M77" s="101">
        <f t="shared" si="43"/>
        <v>1</v>
      </c>
      <c r="N77" s="101">
        <f t="shared" si="43"/>
        <v>0</v>
      </c>
      <c r="O77" s="101">
        <f t="shared" si="43"/>
        <v>0</v>
      </c>
      <c r="P77" s="101">
        <f t="shared" si="43"/>
        <v>0</v>
      </c>
      <c r="Q77" s="101">
        <f t="shared" si="43"/>
        <v>0</v>
      </c>
      <c r="R77" s="101">
        <f t="shared" si="43"/>
        <v>0</v>
      </c>
      <c r="S77" s="399">
        <f t="shared" si="37"/>
        <v>97.4</v>
      </c>
      <c r="T77" s="101">
        <f t="shared" si="38"/>
        <v>0</v>
      </c>
      <c r="U77" s="399">
        <f t="shared" si="39"/>
        <v>0</v>
      </c>
      <c r="W77" s="404"/>
      <c r="X77" s="404"/>
      <c r="Y77" s="404"/>
    </row>
    <row r="78" spans="1:25" ht="18.75" customHeight="1">
      <c r="A78" s="220"/>
      <c r="B78" s="220"/>
      <c r="C78" s="46" t="s">
        <v>290</v>
      </c>
      <c r="D78" s="101">
        <f t="shared" si="42"/>
        <v>21</v>
      </c>
      <c r="E78" s="101">
        <f t="shared" si="43"/>
        <v>3</v>
      </c>
      <c r="F78" s="101">
        <f t="shared" si="43"/>
        <v>6</v>
      </c>
      <c r="G78" s="101">
        <f t="shared" si="43"/>
        <v>4</v>
      </c>
      <c r="H78" s="101">
        <f t="shared" si="43"/>
        <v>0</v>
      </c>
      <c r="I78" s="101">
        <f t="shared" si="43"/>
        <v>0</v>
      </c>
      <c r="J78" s="101">
        <f t="shared" si="43"/>
        <v>7</v>
      </c>
      <c r="K78" s="101">
        <f t="shared" si="43"/>
        <v>0</v>
      </c>
      <c r="L78" s="101">
        <f t="shared" si="43"/>
        <v>0</v>
      </c>
      <c r="M78" s="101">
        <f t="shared" si="43"/>
        <v>1</v>
      </c>
      <c r="N78" s="101">
        <f t="shared" si="43"/>
        <v>0</v>
      </c>
      <c r="O78" s="101">
        <f t="shared" si="43"/>
        <v>0</v>
      </c>
      <c r="P78" s="101">
        <f t="shared" si="43"/>
        <v>0</v>
      </c>
      <c r="Q78" s="101">
        <f t="shared" si="43"/>
        <v>0</v>
      </c>
      <c r="R78" s="101">
        <f t="shared" si="43"/>
        <v>0</v>
      </c>
      <c r="S78" s="399">
        <f t="shared" si="37"/>
        <v>14.3</v>
      </c>
      <c r="T78" s="101">
        <f t="shared" si="38"/>
        <v>7</v>
      </c>
      <c r="U78" s="399">
        <f t="shared" si="39"/>
        <v>33.299999999999997</v>
      </c>
      <c r="W78" s="404"/>
      <c r="X78" s="404"/>
      <c r="Y78" s="404"/>
    </row>
    <row r="79" spans="1:25" ht="18.75" customHeight="1">
      <c r="A79" s="220"/>
      <c r="B79" s="220"/>
      <c r="C79" s="46" t="s">
        <v>215</v>
      </c>
      <c r="D79" s="101">
        <f t="shared" si="42"/>
        <v>198</v>
      </c>
      <c r="E79" s="101">
        <f t="shared" si="43"/>
        <v>162</v>
      </c>
      <c r="F79" s="101">
        <f t="shared" si="43"/>
        <v>15</v>
      </c>
      <c r="G79" s="101">
        <f t="shared" si="43"/>
        <v>9</v>
      </c>
      <c r="H79" s="101">
        <f t="shared" si="43"/>
        <v>0</v>
      </c>
      <c r="I79" s="101">
        <f t="shared" si="43"/>
        <v>0</v>
      </c>
      <c r="J79" s="101">
        <f t="shared" si="43"/>
        <v>9</v>
      </c>
      <c r="K79" s="101">
        <f t="shared" si="43"/>
        <v>0</v>
      </c>
      <c r="L79" s="101">
        <f t="shared" si="43"/>
        <v>0</v>
      </c>
      <c r="M79" s="101">
        <f t="shared" si="43"/>
        <v>3</v>
      </c>
      <c r="N79" s="101">
        <f t="shared" si="43"/>
        <v>0</v>
      </c>
      <c r="O79" s="101">
        <f t="shared" si="43"/>
        <v>0</v>
      </c>
      <c r="P79" s="101">
        <f t="shared" si="43"/>
        <v>0</v>
      </c>
      <c r="Q79" s="101">
        <f t="shared" si="43"/>
        <v>0</v>
      </c>
      <c r="R79" s="101">
        <f t="shared" si="43"/>
        <v>0</v>
      </c>
      <c r="S79" s="399">
        <f t="shared" si="37"/>
        <v>81.8</v>
      </c>
      <c r="T79" s="101">
        <f t="shared" si="38"/>
        <v>9</v>
      </c>
      <c r="U79" s="399">
        <f t="shared" si="39"/>
        <v>4.5</v>
      </c>
      <c r="W79" s="404"/>
      <c r="X79" s="406"/>
      <c r="Y79" s="404"/>
    </row>
    <row r="80" spans="1:25" ht="18.75" customHeight="1">
      <c r="A80" s="220"/>
      <c r="B80" s="220"/>
      <c r="C80" s="46" t="s">
        <v>98</v>
      </c>
      <c r="D80" s="101">
        <f t="shared" si="42"/>
        <v>156</v>
      </c>
      <c r="E80" s="101">
        <f t="shared" si="43"/>
        <v>55</v>
      </c>
      <c r="F80" s="101">
        <f t="shared" si="43"/>
        <v>59</v>
      </c>
      <c r="G80" s="101">
        <f t="shared" si="43"/>
        <v>0</v>
      </c>
      <c r="H80" s="101">
        <f t="shared" si="43"/>
        <v>2</v>
      </c>
      <c r="I80" s="101">
        <f t="shared" si="43"/>
        <v>2</v>
      </c>
      <c r="J80" s="101">
        <f t="shared" si="43"/>
        <v>33</v>
      </c>
      <c r="K80" s="101">
        <f t="shared" si="43"/>
        <v>0</v>
      </c>
      <c r="L80" s="101">
        <f t="shared" si="43"/>
        <v>0</v>
      </c>
      <c r="M80" s="101">
        <f t="shared" si="43"/>
        <v>5</v>
      </c>
      <c r="N80" s="101">
        <f t="shared" si="43"/>
        <v>0</v>
      </c>
      <c r="O80" s="101">
        <f t="shared" si="43"/>
        <v>0</v>
      </c>
      <c r="P80" s="101">
        <f t="shared" si="43"/>
        <v>0</v>
      </c>
      <c r="Q80" s="101">
        <f t="shared" si="43"/>
        <v>0</v>
      </c>
      <c r="R80" s="101">
        <f t="shared" si="43"/>
        <v>0</v>
      </c>
      <c r="S80" s="399">
        <f t="shared" si="37"/>
        <v>35.299999999999997</v>
      </c>
      <c r="T80" s="101">
        <f t="shared" si="38"/>
        <v>35</v>
      </c>
      <c r="U80" s="399">
        <f t="shared" si="39"/>
        <v>22.4</v>
      </c>
      <c r="W80" s="404"/>
      <c r="X80" s="404"/>
      <c r="Y80" s="404"/>
    </row>
    <row r="81" spans="1:25" ht="4.5" customHeight="1">
      <c r="A81" s="220"/>
      <c r="B81" s="220"/>
      <c r="C81" s="46"/>
      <c r="D81" s="374"/>
      <c r="E81" s="374"/>
      <c r="F81" s="374"/>
      <c r="G81" s="374"/>
      <c r="H81" s="374"/>
      <c r="I81" s="99"/>
      <c r="J81" s="99"/>
      <c r="K81" s="99"/>
      <c r="L81" s="99"/>
      <c r="M81" s="99"/>
      <c r="N81" s="99"/>
      <c r="O81" s="374"/>
      <c r="P81" s="99"/>
      <c r="Q81" s="99"/>
      <c r="R81" s="99"/>
      <c r="S81" s="399"/>
      <c r="T81" s="101"/>
      <c r="U81" s="399"/>
      <c r="W81" s="404"/>
      <c r="X81" s="404"/>
      <c r="Y81" s="404"/>
    </row>
    <row r="82" spans="1:25" ht="18.75" customHeight="1">
      <c r="A82" s="220"/>
      <c r="B82" s="220"/>
      <c r="C82" s="46" t="s">
        <v>5</v>
      </c>
      <c r="D82" s="101">
        <f>IF(SUM(D83:D92)=SUM(E82:N82),SUM(E82:N82),FALSE)</f>
        <v>2805</v>
      </c>
      <c r="E82" s="101">
        <f t="shared" ref="E82:R82" si="44">SUM(E83:E92)</f>
        <v>1764</v>
      </c>
      <c r="F82" s="101">
        <f t="shared" si="44"/>
        <v>567</v>
      </c>
      <c r="G82" s="101">
        <f t="shared" si="44"/>
        <v>51</v>
      </c>
      <c r="H82" s="101">
        <f t="shared" si="44"/>
        <v>13</v>
      </c>
      <c r="I82" s="101">
        <f t="shared" si="44"/>
        <v>2</v>
      </c>
      <c r="J82" s="101">
        <f t="shared" si="44"/>
        <v>345</v>
      </c>
      <c r="K82" s="101">
        <f t="shared" si="44"/>
        <v>5</v>
      </c>
      <c r="L82" s="101">
        <f t="shared" si="44"/>
        <v>0</v>
      </c>
      <c r="M82" s="101">
        <f t="shared" si="44"/>
        <v>58</v>
      </c>
      <c r="N82" s="101">
        <f t="shared" si="44"/>
        <v>0</v>
      </c>
      <c r="O82" s="101">
        <f t="shared" si="44"/>
        <v>0</v>
      </c>
      <c r="P82" s="101">
        <f t="shared" si="44"/>
        <v>0</v>
      </c>
      <c r="Q82" s="101">
        <f t="shared" si="44"/>
        <v>0</v>
      </c>
      <c r="R82" s="101">
        <f t="shared" si="44"/>
        <v>3</v>
      </c>
      <c r="S82" s="399">
        <f t="shared" ref="S82:S92" si="45">IFERROR(ROUND(E82/D82*100,1),"-")</f>
        <v>62.9</v>
      </c>
      <c r="T82" s="101">
        <f t="shared" ref="T82:T92" si="46">I82+J82+O82+R82</f>
        <v>350</v>
      </c>
      <c r="U82" s="399">
        <f t="shared" ref="U82:U92" si="47">IFERROR(ROUND(T82/D82*100,1),"-")</f>
        <v>12.5</v>
      </c>
      <c r="W82" s="404"/>
      <c r="X82" s="404"/>
      <c r="Y82" s="404"/>
    </row>
    <row r="83" spans="1:25" ht="18.75" customHeight="1">
      <c r="A83" s="220"/>
      <c r="B83" s="220"/>
      <c r="C83" s="46" t="s">
        <v>244</v>
      </c>
      <c r="D83" s="101">
        <f t="shared" ref="D83:D92" si="48">SUM(E83:N83)</f>
        <v>1908</v>
      </c>
      <c r="E83" s="374">
        <v>1370</v>
      </c>
      <c r="F83" s="374">
        <v>355</v>
      </c>
      <c r="G83" s="374">
        <v>38</v>
      </c>
      <c r="H83" s="374">
        <v>5</v>
      </c>
      <c r="I83" s="99">
        <v>0</v>
      </c>
      <c r="J83" s="99">
        <v>100</v>
      </c>
      <c r="K83" s="99">
        <v>4</v>
      </c>
      <c r="L83" s="99">
        <v>0</v>
      </c>
      <c r="M83" s="99">
        <v>36</v>
      </c>
      <c r="N83" s="521">
        <v>0</v>
      </c>
      <c r="O83" s="392">
        <v>0</v>
      </c>
      <c r="P83" s="521">
        <v>0</v>
      </c>
      <c r="Q83" s="521">
        <v>0</v>
      </c>
      <c r="R83" s="521">
        <v>3</v>
      </c>
      <c r="S83" s="399">
        <f t="shared" si="45"/>
        <v>71.8</v>
      </c>
      <c r="T83" s="101">
        <f t="shared" si="46"/>
        <v>103</v>
      </c>
      <c r="U83" s="399">
        <f t="shared" si="47"/>
        <v>5.4</v>
      </c>
      <c r="W83" s="404"/>
      <c r="X83" s="404"/>
      <c r="Y83" s="404"/>
    </row>
    <row r="84" spans="1:25" ht="18.75" customHeight="1">
      <c r="A84" s="220"/>
      <c r="B84" s="220"/>
      <c r="C84" s="46" t="s">
        <v>245</v>
      </c>
      <c r="D84" s="101">
        <f t="shared" si="48"/>
        <v>67</v>
      </c>
      <c r="E84" s="374">
        <v>12</v>
      </c>
      <c r="F84" s="374">
        <v>23</v>
      </c>
      <c r="G84" s="374">
        <v>0</v>
      </c>
      <c r="H84" s="374">
        <v>1</v>
      </c>
      <c r="I84" s="99">
        <v>0</v>
      </c>
      <c r="J84" s="99">
        <v>23</v>
      </c>
      <c r="K84" s="99">
        <v>0</v>
      </c>
      <c r="L84" s="99">
        <v>0</v>
      </c>
      <c r="M84" s="99">
        <v>8</v>
      </c>
      <c r="N84" s="521">
        <v>0</v>
      </c>
      <c r="O84" s="392">
        <v>0</v>
      </c>
      <c r="P84" s="521">
        <v>0</v>
      </c>
      <c r="Q84" s="521">
        <v>0</v>
      </c>
      <c r="R84" s="521">
        <v>0</v>
      </c>
      <c r="S84" s="399">
        <f t="shared" si="45"/>
        <v>17.899999999999999</v>
      </c>
      <c r="T84" s="101">
        <f t="shared" si="46"/>
        <v>23</v>
      </c>
      <c r="U84" s="399">
        <f t="shared" si="47"/>
        <v>34.299999999999997</v>
      </c>
      <c r="W84" s="404"/>
      <c r="X84" s="404"/>
      <c r="Y84" s="404"/>
    </row>
    <row r="85" spans="1:25" ht="18.75" customHeight="1">
      <c r="A85" s="220" t="s">
        <v>280</v>
      </c>
      <c r="B85" s="220"/>
      <c r="C85" s="46" t="s">
        <v>247</v>
      </c>
      <c r="D85" s="101">
        <f t="shared" si="48"/>
        <v>42</v>
      </c>
      <c r="E85" s="374">
        <v>11</v>
      </c>
      <c r="F85" s="374">
        <v>8</v>
      </c>
      <c r="G85" s="374">
        <v>0</v>
      </c>
      <c r="H85" s="374">
        <v>0</v>
      </c>
      <c r="I85" s="99">
        <v>0</v>
      </c>
      <c r="J85" s="99">
        <v>23</v>
      </c>
      <c r="K85" s="99">
        <v>0</v>
      </c>
      <c r="L85" s="99">
        <v>0</v>
      </c>
      <c r="M85" s="99">
        <v>0</v>
      </c>
      <c r="N85" s="521">
        <v>0</v>
      </c>
      <c r="O85" s="392">
        <v>0</v>
      </c>
      <c r="P85" s="521">
        <v>0</v>
      </c>
      <c r="Q85" s="521">
        <v>0</v>
      </c>
      <c r="R85" s="521">
        <v>0</v>
      </c>
      <c r="S85" s="399">
        <f t="shared" si="45"/>
        <v>26.2</v>
      </c>
      <c r="T85" s="101">
        <f t="shared" si="46"/>
        <v>23</v>
      </c>
      <c r="U85" s="399">
        <f t="shared" si="47"/>
        <v>54.8</v>
      </c>
      <c r="W85" s="404"/>
      <c r="X85" s="404"/>
      <c r="Y85" s="404"/>
    </row>
    <row r="86" spans="1:25" ht="18.75" customHeight="1">
      <c r="A86" s="220"/>
      <c r="B86" s="220" t="s">
        <v>248</v>
      </c>
      <c r="C86" s="46" t="s">
        <v>178</v>
      </c>
      <c r="D86" s="101">
        <f t="shared" si="48"/>
        <v>310</v>
      </c>
      <c r="E86" s="374">
        <v>100</v>
      </c>
      <c r="F86" s="374">
        <v>82</v>
      </c>
      <c r="G86" s="374">
        <v>0</v>
      </c>
      <c r="H86" s="374">
        <v>4</v>
      </c>
      <c r="I86" s="99">
        <v>0</v>
      </c>
      <c r="J86" s="99">
        <v>119</v>
      </c>
      <c r="K86" s="99">
        <v>1</v>
      </c>
      <c r="L86" s="99">
        <v>0</v>
      </c>
      <c r="M86" s="99">
        <v>4</v>
      </c>
      <c r="N86" s="521">
        <v>0</v>
      </c>
      <c r="O86" s="392">
        <v>0</v>
      </c>
      <c r="P86" s="521">
        <v>0</v>
      </c>
      <c r="Q86" s="521">
        <v>0</v>
      </c>
      <c r="R86" s="521">
        <v>0</v>
      </c>
      <c r="S86" s="399">
        <f t="shared" si="45"/>
        <v>32.299999999999997</v>
      </c>
      <c r="T86" s="101">
        <f t="shared" si="46"/>
        <v>119</v>
      </c>
      <c r="U86" s="399">
        <f t="shared" si="47"/>
        <v>38.4</v>
      </c>
      <c r="W86" s="404"/>
      <c r="X86" s="404"/>
      <c r="Y86" s="404"/>
    </row>
    <row r="87" spans="1:25" ht="18.75" customHeight="1">
      <c r="A87" s="220"/>
      <c r="B87" s="220" t="s">
        <v>250</v>
      </c>
      <c r="C87" s="46" t="s">
        <v>333</v>
      </c>
      <c r="D87" s="101">
        <f t="shared" si="48"/>
        <v>4</v>
      </c>
      <c r="E87" s="374">
        <v>1</v>
      </c>
      <c r="F87" s="374">
        <v>1</v>
      </c>
      <c r="G87" s="374">
        <v>0</v>
      </c>
      <c r="H87" s="374">
        <v>1</v>
      </c>
      <c r="I87" s="99">
        <v>0</v>
      </c>
      <c r="J87" s="99">
        <v>1</v>
      </c>
      <c r="K87" s="99">
        <v>0</v>
      </c>
      <c r="L87" s="99">
        <v>0</v>
      </c>
      <c r="M87" s="99">
        <v>0</v>
      </c>
      <c r="N87" s="521">
        <v>0</v>
      </c>
      <c r="O87" s="392">
        <v>0</v>
      </c>
      <c r="P87" s="521">
        <v>0</v>
      </c>
      <c r="Q87" s="521">
        <v>0</v>
      </c>
      <c r="R87" s="521">
        <v>0</v>
      </c>
      <c r="S87" s="399">
        <f t="shared" si="45"/>
        <v>25</v>
      </c>
      <c r="T87" s="101">
        <f t="shared" si="46"/>
        <v>1</v>
      </c>
      <c r="U87" s="399">
        <f t="shared" si="47"/>
        <v>25</v>
      </c>
      <c r="W87" s="404"/>
      <c r="X87" s="404"/>
      <c r="Y87" s="404"/>
    </row>
    <row r="88" spans="1:25" ht="18.75" customHeight="1">
      <c r="A88" s="220"/>
      <c r="B88" s="220" t="s">
        <v>253</v>
      </c>
      <c r="C88" s="46" t="s">
        <v>163</v>
      </c>
      <c r="D88" s="101">
        <f t="shared" si="48"/>
        <v>60</v>
      </c>
      <c r="E88" s="374">
        <v>12</v>
      </c>
      <c r="F88" s="374">
        <v>18</v>
      </c>
      <c r="G88" s="374">
        <v>0</v>
      </c>
      <c r="H88" s="374">
        <v>0</v>
      </c>
      <c r="I88" s="99">
        <v>0</v>
      </c>
      <c r="J88" s="99">
        <v>30</v>
      </c>
      <c r="K88" s="99">
        <v>0</v>
      </c>
      <c r="L88" s="99">
        <v>0</v>
      </c>
      <c r="M88" s="99">
        <v>0</v>
      </c>
      <c r="N88" s="521">
        <v>0</v>
      </c>
      <c r="O88" s="392">
        <v>0</v>
      </c>
      <c r="P88" s="521">
        <v>0</v>
      </c>
      <c r="Q88" s="521">
        <v>0</v>
      </c>
      <c r="R88" s="521">
        <v>0</v>
      </c>
      <c r="S88" s="399">
        <f t="shared" si="45"/>
        <v>20</v>
      </c>
      <c r="T88" s="101">
        <f t="shared" si="46"/>
        <v>30</v>
      </c>
      <c r="U88" s="399">
        <f t="shared" si="47"/>
        <v>50</v>
      </c>
      <c r="W88" s="404"/>
      <c r="X88" s="404"/>
      <c r="Y88" s="404"/>
    </row>
    <row r="89" spans="1:25" ht="18.75" customHeight="1">
      <c r="A89" s="220"/>
      <c r="B89" s="220"/>
      <c r="C89" s="46" t="s">
        <v>169</v>
      </c>
      <c r="D89" s="101">
        <f t="shared" si="48"/>
        <v>39</v>
      </c>
      <c r="E89" s="374">
        <v>38</v>
      </c>
      <c r="F89" s="374">
        <v>0</v>
      </c>
      <c r="G89" s="374">
        <v>0</v>
      </c>
      <c r="H89" s="374">
        <v>0</v>
      </c>
      <c r="I89" s="99">
        <v>0</v>
      </c>
      <c r="J89" s="99">
        <v>0</v>
      </c>
      <c r="K89" s="99">
        <v>0</v>
      </c>
      <c r="L89" s="99">
        <v>0</v>
      </c>
      <c r="M89" s="99">
        <v>1</v>
      </c>
      <c r="N89" s="521">
        <v>0</v>
      </c>
      <c r="O89" s="392">
        <v>0</v>
      </c>
      <c r="P89" s="521">
        <v>0</v>
      </c>
      <c r="Q89" s="521">
        <v>0</v>
      </c>
      <c r="R89" s="521">
        <v>0</v>
      </c>
      <c r="S89" s="399">
        <f t="shared" si="45"/>
        <v>97.4</v>
      </c>
      <c r="T89" s="101">
        <f t="shared" si="46"/>
        <v>0</v>
      </c>
      <c r="U89" s="399">
        <f t="shared" si="47"/>
        <v>0</v>
      </c>
      <c r="W89" s="404"/>
      <c r="X89" s="404"/>
      <c r="Y89" s="404"/>
    </row>
    <row r="90" spans="1:25" ht="18.75" customHeight="1">
      <c r="A90" s="220"/>
      <c r="B90" s="220"/>
      <c r="C90" s="46" t="s">
        <v>290</v>
      </c>
      <c r="D90" s="101">
        <f t="shared" si="48"/>
        <v>21</v>
      </c>
      <c r="E90" s="374">
        <v>3</v>
      </c>
      <c r="F90" s="374">
        <v>6</v>
      </c>
      <c r="G90" s="374">
        <v>4</v>
      </c>
      <c r="H90" s="374">
        <v>0</v>
      </c>
      <c r="I90" s="99">
        <v>0</v>
      </c>
      <c r="J90" s="99">
        <v>7</v>
      </c>
      <c r="K90" s="99">
        <v>0</v>
      </c>
      <c r="L90" s="99">
        <v>0</v>
      </c>
      <c r="M90" s="99">
        <v>1</v>
      </c>
      <c r="N90" s="521">
        <v>0</v>
      </c>
      <c r="O90" s="392">
        <v>0</v>
      </c>
      <c r="P90" s="521">
        <v>0</v>
      </c>
      <c r="Q90" s="521">
        <v>0</v>
      </c>
      <c r="R90" s="521">
        <v>0</v>
      </c>
      <c r="S90" s="399">
        <f t="shared" si="45"/>
        <v>14.3</v>
      </c>
      <c r="T90" s="101">
        <f t="shared" si="46"/>
        <v>7</v>
      </c>
      <c r="U90" s="399">
        <f t="shared" si="47"/>
        <v>33.299999999999997</v>
      </c>
      <c r="W90" s="404"/>
      <c r="X90" s="404"/>
      <c r="Y90" s="404"/>
    </row>
    <row r="91" spans="1:25" ht="18.75" customHeight="1">
      <c r="A91" s="220"/>
      <c r="B91" s="220"/>
      <c r="C91" s="46" t="s">
        <v>215</v>
      </c>
      <c r="D91" s="101">
        <f t="shared" si="48"/>
        <v>198</v>
      </c>
      <c r="E91" s="374">
        <v>162</v>
      </c>
      <c r="F91" s="374">
        <v>15</v>
      </c>
      <c r="G91" s="374">
        <v>9</v>
      </c>
      <c r="H91" s="374">
        <v>0</v>
      </c>
      <c r="I91" s="99">
        <v>0</v>
      </c>
      <c r="J91" s="99">
        <v>9</v>
      </c>
      <c r="K91" s="99">
        <v>0</v>
      </c>
      <c r="L91" s="99">
        <v>0</v>
      </c>
      <c r="M91" s="99">
        <v>3</v>
      </c>
      <c r="N91" s="521">
        <v>0</v>
      </c>
      <c r="O91" s="392">
        <v>0</v>
      </c>
      <c r="P91" s="521">
        <v>0</v>
      </c>
      <c r="Q91" s="521">
        <v>0</v>
      </c>
      <c r="R91" s="521">
        <v>0</v>
      </c>
      <c r="S91" s="399">
        <f t="shared" si="45"/>
        <v>81.8</v>
      </c>
      <c r="T91" s="101">
        <f t="shared" si="46"/>
        <v>9</v>
      </c>
      <c r="U91" s="399">
        <f t="shared" si="47"/>
        <v>4.5</v>
      </c>
      <c r="W91" s="405"/>
      <c r="X91" s="405"/>
      <c r="Y91" s="405"/>
    </row>
    <row r="92" spans="1:25" ht="18.75" customHeight="1">
      <c r="A92" s="220"/>
      <c r="B92" s="220"/>
      <c r="C92" s="46" t="s">
        <v>98</v>
      </c>
      <c r="D92" s="101">
        <f t="shared" si="48"/>
        <v>156</v>
      </c>
      <c r="E92" s="374">
        <v>55</v>
      </c>
      <c r="F92" s="374">
        <v>59</v>
      </c>
      <c r="G92" s="374">
        <v>0</v>
      </c>
      <c r="H92" s="374">
        <v>2</v>
      </c>
      <c r="I92" s="99">
        <v>2</v>
      </c>
      <c r="J92" s="99">
        <v>33</v>
      </c>
      <c r="K92" s="99">
        <v>0</v>
      </c>
      <c r="L92" s="99">
        <v>0</v>
      </c>
      <c r="M92" s="99">
        <v>5</v>
      </c>
      <c r="N92" s="521">
        <v>0</v>
      </c>
      <c r="O92" s="392">
        <v>0</v>
      </c>
      <c r="P92" s="521">
        <v>0</v>
      </c>
      <c r="Q92" s="521">
        <v>0</v>
      </c>
      <c r="R92" s="521">
        <v>0</v>
      </c>
      <c r="S92" s="399">
        <f t="shared" si="45"/>
        <v>35.299999999999997</v>
      </c>
      <c r="T92" s="101">
        <f t="shared" si="46"/>
        <v>35</v>
      </c>
      <c r="U92" s="399">
        <f t="shared" si="47"/>
        <v>22.4</v>
      </c>
    </row>
    <row r="93" spans="1:25" ht="4.5" customHeight="1">
      <c r="A93" s="220"/>
      <c r="B93" s="220"/>
      <c r="C93" s="46"/>
      <c r="D93" s="101"/>
      <c r="E93" s="374"/>
      <c r="F93" s="374"/>
      <c r="G93" s="374"/>
      <c r="H93" s="374"/>
      <c r="I93" s="99"/>
      <c r="J93" s="99"/>
      <c r="K93" s="99"/>
      <c r="L93" s="99"/>
      <c r="M93" s="99"/>
      <c r="N93" s="99"/>
      <c r="O93" s="374"/>
      <c r="P93" s="99"/>
      <c r="Q93" s="99"/>
      <c r="R93" s="99"/>
      <c r="S93" s="399"/>
      <c r="T93" s="101"/>
      <c r="U93" s="399"/>
    </row>
    <row r="94" spans="1:25" ht="18.75" customHeight="1">
      <c r="A94" s="220"/>
      <c r="B94" s="220" t="s">
        <v>293</v>
      </c>
      <c r="C94" s="46" t="s">
        <v>5</v>
      </c>
      <c r="D94" s="101">
        <f>IF(SUM(D95:D96)=SUM(E94:N94),SUM(E94:N94),FALSE)</f>
        <v>50</v>
      </c>
      <c r="E94" s="101">
        <f t="shared" ref="E94:R94" si="49">SUM(E95:E96)</f>
        <v>7</v>
      </c>
      <c r="F94" s="101">
        <f t="shared" si="49"/>
        <v>16</v>
      </c>
      <c r="G94" s="101">
        <f t="shared" si="49"/>
        <v>1</v>
      </c>
      <c r="H94" s="101">
        <f t="shared" si="49"/>
        <v>0</v>
      </c>
      <c r="I94" s="101">
        <f t="shared" si="49"/>
        <v>0</v>
      </c>
      <c r="J94" s="101">
        <f t="shared" si="49"/>
        <v>13</v>
      </c>
      <c r="K94" s="101">
        <f t="shared" si="49"/>
        <v>3</v>
      </c>
      <c r="L94" s="101">
        <f t="shared" si="49"/>
        <v>7</v>
      </c>
      <c r="M94" s="101">
        <f t="shared" si="49"/>
        <v>3</v>
      </c>
      <c r="N94" s="101">
        <f t="shared" si="49"/>
        <v>0</v>
      </c>
      <c r="O94" s="101">
        <f t="shared" si="49"/>
        <v>0</v>
      </c>
      <c r="P94" s="101">
        <f t="shared" si="49"/>
        <v>0</v>
      </c>
      <c r="Q94" s="101">
        <f t="shared" si="49"/>
        <v>0</v>
      </c>
      <c r="R94" s="101">
        <f t="shared" si="49"/>
        <v>0</v>
      </c>
      <c r="S94" s="399">
        <f>IFERROR(ROUND(E94/D94*100,1),"-")</f>
        <v>14</v>
      </c>
      <c r="T94" s="101">
        <f>I94+J94+O94+R94</f>
        <v>13</v>
      </c>
      <c r="U94" s="399">
        <f>IFERROR(ROUND(T94/D94*100,1),"-")</f>
        <v>26</v>
      </c>
    </row>
    <row r="95" spans="1:25" ht="18.75" customHeight="1">
      <c r="A95" s="220"/>
      <c r="B95" s="220" t="s">
        <v>294</v>
      </c>
      <c r="C95" s="46" t="s">
        <v>244</v>
      </c>
      <c r="D95" s="101">
        <f>SUM(E95:N95)</f>
        <v>48</v>
      </c>
      <c r="E95" s="374">
        <v>6</v>
      </c>
      <c r="F95" s="374">
        <v>16</v>
      </c>
      <c r="G95" s="374">
        <v>1</v>
      </c>
      <c r="H95" s="374">
        <v>0</v>
      </c>
      <c r="I95" s="99">
        <v>0</v>
      </c>
      <c r="J95" s="99">
        <v>13</v>
      </c>
      <c r="K95" s="99">
        <v>2</v>
      </c>
      <c r="L95" s="99">
        <v>7</v>
      </c>
      <c r="M95" s="99">
        <v>3</v>
      </c>
      <c r="N95" s="99">
        <v>0</v>
      </c>
      <c r="O95" s="374">
        <v>0</v>
      </c>
      <c r="P95" s="99">
        <v>0</v>
      </c>
      <c r="Q95" s="99">
        <v>0</v>
      </c>
      <c r="R95" s="99">
        <v>0</v>
      </c>
      <c r="S95" s="399">
        <f>IFERROR(ROUND(E95/D95*100,1),"-")</f>
        <v>12.5</v>
      </c>
      <c r="T95" s="101">
        <f>I95+J95+O95+R95</f>
        <v>13</v>
      </c>
      <c r="U95" s="399">
        <f>IFERROR(ROUND(T95/D95*100,1),"-")</f>
        <v>27.1</v>
      </c>
    </row>
    <row r="96" spans="1:25" ht="18.75" customHeight="1">
      <c r="A96" s="220"/>
      <c r="B96" s="220" t="s">
        <v>376</v>
      </c>
      <c r="C96" s="46" t="s">
        <v>247</v>
      </c>
      <c r="D96" s="101">
        <f>SUM(E96:N96)</f>
        <v>2</v>
      </c>
      <c r="E96" s="374">
        <v>1</v>
      </c>
      <c r="F96" s="374">
        <v>0</v>
      </c>
      <c r="G96" s="374">
        <v>0</v>
      </c>
      <c r="H96" s="374">
        <v>0</v>
      </c>
      <c r="I96" s="99">
        <v>0</v>
      </c>
      <c r="J96" s="99">
        <v>0</v>
      </c>
      <c r="K96" s="99">
        <v>1</v>
      </c>
      <c r="L96" s="99">
        <v>0</v>
      </c>
      <c r="M96" s="99">
        <v>0</v>
      </c>
      <c r="N96" s="99">
        <v>0</v>
      </c>
      <c r="O96" s="374">
        <v>0</v>
      </c>
      <c r="P96" s="99">
        <v>0</v>
      </c>
      <c r="Q96" s="99">
        <v>0</v>
      </c>
      <c r="R96" s="99">
        <v>0</v>
      </c>
      <c r="S96" s="399">
        <f>IFERROR(ROUND(E96/D96*100,1),"-")</f>
        <v>50</v>
      </c>
      <c r="T96" s="101">
        <f>I96+J96+O96+R96</f>
        <v>0</v>
      </c>
      <c r="U96" s="399">
        <f>IFERROR(ROUND(T96/D96*100,1),"-")</f>
        <v>0</v>
      </c>
    </row>
    <row r="97" spans="1:23" ht="4.5" customHeight="1">
      <c r="A97" s="381"/>
      <c r="B97" s="381"/>
      <c r="C97" s="388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403"/>
      <c r="W97" s="403"/>
    </row>
    <row r="98" spans="1:23" ht="13.5" customHeight="1"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</row>
    <row r="99" spans="1:23" ht="13.5" customHeight="1">
      <c r="A99" s="485" t="s">
        <v>423</v>
      </c>
      <c r="B99" s="383"/>
      <c r="C99" s="383"/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</row>
    <row r="100" spans="1:23" ht="13.5" customHeight="1">
      <c r="A100" s="486" t="s">
        <v>374</v>
      </c>
      <c r="B100" s="383"/>
      <c r="C100" s="383"/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</row>
    <row r="101" spans="1:23" ht="13.5" customHeight="1">
      <c r="A101" s="382"/>
      <c r="B101" s="383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Q101" s="383"/>
      <c r="R101" s="383"/>
      <c r="S101" s="383"/>
      <c r="T101" s="383"/>
      <c r="U101" s="383"/>
    </row>
    <row r="102" spans="1:23" ht="13.5" customHeight="1">
      <c r="A102" s="383"/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</row>
    <row r="103" spans="1:23" ht="13.5" customHeight="1">
      <c r="A103" s="383"/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</row>
  </sheetData>
  <mergeCells count="31">
    <mergeCell ref="P6:P9"/>
    <mergeCell ref="Q6:Q9"/>
    <mergeCell ref="E8:E9"/>
    <mergeCell ref="F8:F9"/>
    <mergeCell ref="G8:G9"/>
    <mergeCell ref="H8:H9"/>
    <mergeCell ref="I8:I9"/>
    <mergeCell ref="J8:J9"/>
    <mergeCell ref="K8:K9"/>
    <mergeCell ref="L8:L9"/>
    <mergeCell ref="H6:H7"/>
    <mergeCell ref="I6:I7"/>
    <mergeCell ref="J6:K7"/>
    <mergeCell ref="L6:L7"/>
    <mergeCell ref="O6:O9"/>
    <mergeCell ref="I3:L3"/>
    <mergeCell ref="O3:R3"/>
    <mergeCell ref="A4:C5"/>
    <mergeCell ref="E4:E5"/>
    <mergeCell ref="F4:F5"/>
    <mergeCell ref="G4:G5"/>
    <mergeCell ref="H4:H5"/>
    <mergeCell ref="I4:L5"/>
    <mergeCell ref="M4:M9"/>
    <mergeCell ref="N4:N9"/>
    <mergeCell ref="O4:Q5"/>
    <mergeCell ref="R4:R9"/>
    <mergeCell ref="D6:D7"/>
    <mergeCell ref="E6:E7"/>
    <mergeCell ref="F6:F7"/>
    <mergeCell ref="G6:G7"/>
  </mergeCells>
  <phoneticPr fontId="2"/>
  <pageMargins left="0.39370078740157483" right="0.39370078740157483" top="0.39370078740157483" bottom="0.39370078740157483" header="0.59055118110236227" footer="0.51181102362204722"/>
  <pageSetup paperSize="9" scale="5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0"/>
  <sheetViews>
    <sheetView showGridLines="0" view="pageBreakPreview" zoomScaleSheetLayoutView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2" defaultRowHeight="13.35" customHeight="1"/>
  <cols>
    <col min="1" max="2" width="3.125" style="408" customWidth="1"/>
    <col min="3" max="3" width="9.75" style="408" customWidth="1"/>
    <col min="4" max="10" width="14.125" style="408" customWidth="1"/>
    <col min="11" max="16384" width="12" style="408"/>
  </cols>
  <sheetData>
    <row r="1" spans="1:11" ht="18" customHeight="1">
      <c r="A1" s="410" t="s">
        <v>228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1" ht="13.5" customHeight="1"/>
    <row r="3" spans="1:11" s="409" customFormat="1" ht="21.75" customHeight="1">
      <c r="A3" s="725" t="s">
        <v>37</v>
      </c>
      <c r="B3" s="725"/>
      <c r="C3" s="726"/>
      <c r="D3" s="729" t="s">
        <v>5</v>
      </c>
      <c r="E3" s="422" t="s">
        <v>24</v>
      </c>
      <c r="F3" s="422" t="s">
        <v>42</v>
      </c>
      <c r="G3" s="422" t="s">
        <v>231</v>
      </c>
      <c r="H3" s="422" t="s">
        <v>29</v>
      </c>
      <c r="I3" s="422" t="s">
        <v>289</v>
      </c>
      <c r="J3" s="422" t="s">
        <v>231</v>
      </c>
    </row>
    <row r="4" spans="1:11" s="409" customFormat="1" ht="21.75" customHeight="1">
      <c r="A4" s="727"/>
      <c r="B4" s="727"/>
      <c r="C4" s="728"/>
      <c r="D4" s="730"/>
      <c r="E4" s="423" t="s">
        <v>254</v>
      </c>
      <c r="F4" s="423" t="s">
        <v>256</v>
      </c>
      <c r="G4" s="423" t="s">
        <v>259</v>
      </c>
      <c r="H4" s="423" t="s">
        <v>261</v>
      </c>
      <c r="I4" s="423" t="s">
        <v>263</v>
      </c>
      <c r="J4" s="423" t="s">
        <v>251</v>
      </c>
    </row>
    <row r="5" spans="1:11" ht="4.5" customHeight="1">
      <c r="A5" s="411"/>
      <c r="B5" s="411"/>
      <c r="C5" s="415"/>
      <c r="D5" s="411"/>
      <c r="E5" s="411"/>
      <c r="F5" s="411"/>
      <c r="G5" s="411"/>
      <c r="H5" s="411"/>
      <c r="I5" s="411"/>
      <c r="J5" s="411"/>
    </row>
    <row r="6" spans="1:11" ht="12" customHeight="1">
      <c r="A6" s="412"/>
      <c r="B6" s="412"/>
      <c r="C6" s="416" t="s">
        <v>5</v>
      </c>
      <c r="D6" s="419">
        <f>IF(SUM(D8:D17)=SUM(E6:J6),SUM(E6:J6),FALSE)</f>
        <v>3319</v>
      </c>
      <c r="E6" s="419">
        <f t="shared" ref="E6:J6" si="0">SUM(E8:E17)</f>
        <v>3081</v>
      </c>
      <c r="F6" s="419">
        <f t="shared" si="0"/>
        <v>196</v>
      </c>
      <c r="G6" s="419">
        <f t="shared" si="0"/>
        <v>0</v>
      </c>
      <c r="H6" s="419">
        <f t="shared" si="0"/>
        <v>38</v>
      </c>
      <c r="I6" s="419">
        <f t="shared" si="0"/>
        <v>0</v>
      </c>
      <c r="J6" s="419">
        <f t="shared" si="0"/>
        <v>4</v>
      </c>
    </row>
    <row r="7" spans="1:11" ht="4.5" customHeight="1">
      <c r="A7" s="412"/>
      <c r="B7" s="412"/>
      <c r="C7" s="416"/>
      <c r="D7" s="420"/>
      <c r="E7" s="420"/>
      <c r="F7" s="420"/>
      <c r="G7" s="420"/>
      <c r="H7" s="420"/>
      <c r="I7" s="420"/>
      <c r="J7" s="420"/>
    </row>
    <row r="8" spans="1:11" ht="12" customHeight="1">
      <c r="A8" s="412"/>
      <c r="B8" s="412"/>
      <c r="C8" s="416" t="s">
        <v>244</v>
      </c>
      <c r="D8" s="419">
        <f t="shared" ref="D8:D17" si="1">SUM(E8:J8)</f>
        <v>2553</v>
      </c>
      <c r="E8" s="419">
        <f t="shared" ref="E8:J8" si="2">E20+E32</f>
        <v>2449</v>
      </c>
      <c r="F8" s="419">
        <f t="shared" si="2"/>
        <v>103</v>
      </c>
      <c r="G8" s="419">
        <f t="shared" si="2"/>
        <v>0</v>
      </c>
      <c r="H8" s="419">
        <f t="shared" si="2"/>
        <v>0</v>
      </c>
      <c r="I8" s="419">
        <f t="shared" si="2"/>
        <v>0</v>
      </c>
      <c r="J8" s="419">
        <f t="shared" si="2"/>
        <v>1</v>
      </c>
    </row>
    <row r="9" spans="1:11" ht="12" customHeight="1">
      <c r="A9" s="412"/>
      <c r="B9" s="412"/>
      <c r="C9" s="416" t="s">
        <v>245</v>
      </c>
      <c r="D9" s="419">
        <f t="shared" si="1"/>
        <v>38</v>
      </c>
      <c r="E9" s="419">
        <f t="shared" ref="E9:J9" si="3">E21</f>
        <v>27</v>
      </c>
      <c r="F9" s="419">
        <f t="shared" si="3"/>
        <v>11</v>
      </c>
      <c r="G9" s="419">
        <f t="shared" si="3"/>
        <v>0</v>
      </c>
      <c r="H9" s="419">
        <f t="shared" si="3"/>
        <v>0</v>
      </c>
      <c r="I9" s="419">
        <f t="shared" si="3"/>
        <v>0</v>
      </c>
      <c r="J9" s="419">
        <f t="shared" si="3"/>
        <v>0</v>
      </c>
    </row>
    <row r="10" spans="1:11" ht="12" customHeight="1">
      <c r="A10" s="412"/>
      <c r="B10" s="412"/>
      <c r="C10" s="416" t="s">
        <v>247</v>
      </c>
      <c r="D10" s="419">
        <f t="shared" si="1"/>
        <v>111</v>
      </c>
      <c r="E10" s="419">
        <f t="shared" ref="E10:J10" si="4">E22+E33</f>
        <v>99</v>
      </c>
      <c r="F10" s="419">
        <f t="shared" si="4"/>
        <v>10</v>
      </c>
      <c r="G10" s="419">
        <f t="shared" si="4"/>
        <v>0</v>
      </c>
      <c r="H10" s="419">
        <f t="shared" si="4"/>
        <v>0</v>
      </c>
      <c r="I10" s="419">
        <f t="shared" si="4"/>
        <v>0</v>
      </c>
      <c r="J10" s="419">
        <f t="shared" si="4"/>
        <v>2</v>
      </c>
    </row>
    <row r="11" spans="1:11" ht="12" customHeight="1">
      <c r="A11" s="412"/>
      <c r="B11" s="412"/>
      <c r="C11" s="416" t="s">
        <v>178</v>
      </c>
      <c r="D11" s="419">
        <f t="shared" si="1"/>
        <v>145</v>
      </c>
      <c r="E11" s="419">
        <f t="shared" ref="E11:J17" si="5">E23</f>
        <v>121</v>
      </c>
      <c r="F11" s="419">
        <f t="shared" si="5"/>
        <v>23</v>
      </c>
      <c r="G11" s="419">
        <f t="shared" si="5"/>
        <v>0</v>
      </c>
      <c r="H11" s="419">
        <f t="shared" si="5"/>
        <v>0</v>
      </c>
      <c r="I11" s="419">
        <f t="shared" si="5"/>
        <v>0</v>
      </c>
      <c r="J11" s="419">
        <f t="shared" si="5"/>
        <v>1</v>
      </c>
    </row>
    <row r="12" spans="1:11" ht="12" customHeight="1">
      <c r="A12" s="412"/>
      <c r="B12" s="412" t="s">
        <v>5</v>
      </c>
      <c r="C12" s="416" t="s">
        <v>333</v>
      </c>
      <c r="D12" s="419">
        <f t="shared" si="1"/>
        <v>7</v>
      </c>
      <c r="E12" s="419">
        <f t="shared" si="5"/>
        <v>4</v>
      </c>
      <c r="F12" s="419">
        <f t="shared" si="5"/>
        <v>3</v>
      </c>
      <c r="G12" s="419">
        <f t="shared" si="5"/>
        <v>0</v>
      </c>
      <c r="H12" s="419">
        <f t="shared" si="5"/>
        <v>0</v>
      </c>
      <c r="I12" s="419">
        <f t="shared" si="5"/>
        <v>0</v>
      </c>
      <c r="J12" s="419">
        <f t="shared" si="5"/>
        <v>0</v>
      </c>
    </row>
    <row r="13" spans="1:11" ht="12" customHeight="1">
      <c r="A13" s="412"/>
      <c r="B13" s="412"/>
      <c r="C13" s="416" t="s">
        <v>163</v>
      </c>
      <c r="D13" s="419">
        <f t="shared" si="1"/>
        <v>14</v>
      </c>
      <c r="E13" s="419">
        <f t="shared" si="5"/>
        <v>9</v>
      </c>
      <c r="F13" s="419">
        <f t="shared" si="5"/>
        <v>5</v>
      </c>
      <c r="G13" s="419">
        <f t="shared" si="5"/>
        <v>0</v>
      </c>
      <c r="H13" s="419">
        <f t="shared" si="5"/>
        <v>0</v>
      </c>
      <c r="I13" s="419">
        <f t="shared" si="5"/>
        <v>0</v>
      </c>
      <c r="J13" s="419">
        <f t="shared" si="5"/>
        <v>0</v>
      </c>
    </row>
    <row r="14" spans="1:11" ht="12" customHeight="1">
      <c r="A14" s="412"/>
      <c r="B14" s="412"/>
      <c r="C14" s="416" t="s">
        <v>169</v>
      </c>
      <c r="D14" s="419">
        <f t="shared" si="1"/>
        <v>38</v>
      </c>
      <c r="E14" s="419">
        <f t="shared" si="5"/>
        <v>0</v>
      </c>
      <c r="F14" s="419">
        <f t="shared" si="5"/>
        <v>0</v>
      </c>
      <c r="G14" s="419">
        <f t="shared" si="5"/>
        <v>0</v>
      </c>
      <c r="H14" s="419">
        <f t="shared" si="5"/>
        <v>38</v>
      </c>
      <c r="I14" s="419">
        <f t="shared" si="5"/>
        <v>0</v>
      </c>
      <c r="J14" s="419">
        <f t="shared" si="5"/>
        <v>0</v>
      </c>
    </row>
    <row r="15" spans="1:11" ht="12" customHeight="1">
      <c r="A15" s="412"/>
      <c r="B15" s="412"/>
      <c r="C15" s="416" t="s">
        <v>290</v>
      </c>
      <c r="D15" s="419">
        <f t="shared" si="1"/>
        <v>6</v>
      </c>
      <c r="E15" s="419">
        <f t="shared" si="5"/>
        <v>5</v>
      </c>
      <c r="F15" s="419">
        <f t="shared" si="5"/>
        <v>1</v>
      </c>
      <c r="G15" s="419">
        <f t="shared" si="5"/>
        <v>0</v>
      </c>
      <c r="H15" s="419">
        <f t="shared" si="5"/>
        <v>0</v>
      </c>
      <c r="I15" s="419">
        <f t="shared" si="5"/>
        <v>0</v>
      </c>
      <c r="J15" s="419">
        <f t="shared" si="5"/>
        <v>0</v>
      </c>
    </row>
    <row r="16" spans="1:11" ht="12" customHeight="1">
      <c r="A16" s="412"/>
      <c r="B16" s="412"/>
      <c r="C16" s="416" t="s">
        <v>215</v>
      </c>
      <c r="D16" s="419">
        <f t="shared" si="1"/>
        <v>291</v>
      </c>
      <c r="E16" s="419">
        <f t="shared" si="5"/>
        <v>278</v>
      </c>
      <c r="F16" s="419">
        <f t="shared" si="5"/>
        <v>13</v>
      </c>
      <c r="G16" s="419">
        <f t="shared" si="5"/>
        <v>0</v>
      </c>
      <c r="H16" s="419">
        <f t="shared" si="5"/>
        <v>0</v>
      </c>
      <c r="I16" s="419">
        <f t="shared" si="5"/>
        <v>0</v>
      </c>
      <c r="J16" s="419">
        <f t="shared" si="5"/>
        <v>0</v>
      </c>
    </row>
    <row r="17" spans="1:10" ht="12" customHeight="1">
      <c r="A17" s="412"/>
      <c r="B17" s="412"/>
      <c r="C17" s="416" t="s">
        <v>98</v>
      </c>
      <c r="D17" s="419">
        <f t="shared" si="1"/>
        <v>116</v>
      </c>
      <c r="E17" s="419">
        <f t="shared" si="5"/>
        <v>89</v>
      </c>
      <c r="F17" s="419">
        <f t="shared" si="5"/>
        <v>27</v>
      </c>
      <c r="G17" s="419">
        <f t="shared" si="5"/>
        <v>0</v>
      </c>
      <c r="H17" s="419">
        <f t="shared" si="5"/>
        <v>0</v>
      </c>
      <c r="I17" s="419">
        <f t="shared" si="5"/>
        <v>0</v>
      </c>
      <c r="J17" s="419">
        <f t="shared" si="5"/>
        <v>0</v>
      </c>
    </row>
    <row r="18" spans="1:10" ht="4.5" customHeight="1">
      <c r="A18" s="412"/>
      <c r="B18" s="412"/>
      <c r="C18" s="416"/>
      <c r="D18" s="421"/>
      <c r="E18" s="421"/>
      <c r="F18" s="421"/>
      <c r="G18" s="421"/>
      <c r="H18" s="421"/>
      <c r="I18" s="421"/>
      <c r="J18" s="421"/>
    </row>
    <row r="19" spans="1:10" ht="12" customHeight="1">
      <c r="A19" s="412"/>
      <c r="B19" s="412"/>
      <c r="C19" s="416" t="s">
        <v>5</v>
      </c>
      <c r="D19" s="419">
        <f>IF(SUM(D20:D29)=SUM(E19:J19),SUM(E19:J19),FALSE)</f>
        <v>3301</v>
      </c>
      <c r="E19" s="419">
        <f t="shared" ref="E19:J19" si="6">SUM(E20:E29)</f>
        <v>3074</v>
      </c>
      <c r="F19" s="419">
        <f t="shared" si="6"/>
        <v>185</v>
      </c>
      <c r="G19" s="419">
        <f t="shared" si="6"/>
        <v>0</v>
      </c>
      <c r="H19" s="419">
        <f t="shared" si="6"/>
        <v>38</v>
      </c>
      <c r="I19" s="419">
        <f t="shared" si="6"/>
        <v>0</v>
      </c>
      <c r="J19" s="419">
        <f t="shared" si="6"/>
        <v>4</v>
      </c>
    </row>
    <row r="20" spans="1:10" ht="12" customHeight="1">
      <c r="A20" s="412"/>
      <c r="B20" s="412"/>
      <c r="C20" s="416" t="s">
        <v>244</v>
      </c>
      <c r="D20" s="420">
        <f t="shared" ref="D20:D29" si="7">SUM(E20:J20)</f>
        <v>2537</v>
      </c>
      <c r="E20" s="420">
        <f t="shared" ref="E20:J29" si="8">E50+E80</f>
        <v>2442</v>
      </c>
      <c r="F20" s="420">
        <f t="shared" si="8"/>
        <v>94</v>
      </c>
      <c r="G20" s="420">
        <f t="shared" si="8"/>
        <v>0</v>
      </c>
      <c r="H20" s="420">
        <f t="shared" si="8"/>
        <v>0</v>
      </c>
      <c r="I20" s="420">
        <f t="shared" si="8"/>
        <v>0</v>
      </c>
      <c r="J20" s="420">
        <f t="shared" si="8"/>
        <v>1</v>
      </c>
    </row>
    <row r="21" spans="1:10" ht="12" customHeight="1">
      <c r="A21" s="412"/>
      <c r="B21" s="412"/>
      <c r="C21" s="416" t="s">
        <v>245</v>
      </c>
      <c r="D21" s="420">
        <f t="shared" si="7"/>
        <v>38</v>
      </c>
      <c r="E21" s="420">
        <f t="shared" si="8"/>
        <v>27</v>
      </c>
      <c r="F21" s="420">
        <f t="shared" si="8"/>
        <v>11</v>
      </c>
      <c r="G21" s="420">
        <f t="shared" si="8"/>
        <v>0</v>
      </c>
      <c r="H21" s="420">
        <f t="shared" si="8"/>
        <v>0</v>
      </c>
      <c r="I21" s="420">
        <f t="shared" si="8"/>
        <v>0</v>
      </c>
      <c r="J21" s="420">
        <f t="shared" si="8"/>
        <v>0</v>
      </c>
    </row>
    <row r="22" spans="1:10" ht="12" customHeight="1">
      <c r="A22" s="412" t="s">
        <v>5</v>
      </c>
      <c r="B22" s="412"/>
      <c r="C22" s="416" t="s">
        <v>247</v>
      </c>
      <c r="D22" s="420">
        <f t="shared" si="7"/>
        <v>109</v>
      </c>
      <c r="E22" s="420">
        <f t="shared" si="8"/>
        <v>99</v>
      </c>
      <c r="F22" s="420">
        <f t="shared" si="8"/>
        <v>8</v>
      </c>
      <c r="G22" s="420">
        <f t="shared" si="8"/>
        <v>0</v>
      </c>
      <c r="H22" s="420">
        <f t="shared" si="8"/>
        <v>0</v>
      </c>
      <c r="I22" s="420">
        <f t="shared" si="8"/>
        <v>0</v>
      </c>
      <c r="J22" s="420">
        <f t="shared" si="8"/>
        <v>2</v>
      </c>
    </row>
    <row r="23" spans="1:10" ht="12" customHeight="1">
      <c r="A23" s="412"/>
      <c r="B23" s="412" t="s">
        <v>248</v>
      </c>
      <c r="C23" s="416" t="s">
        <v>178</v>
      </c>
      <c r="D23" s="420">
        <f t="shared" si="7"/>
        <v>145</v>
      </c>
      <c r="E23" s="420">
        <f t="shared" si="8"/>
        <v>121</v>
      </c>
      <c r="F23" s="420">
        <f t="shared" si="8"/>
        <v>23</v>
      </c>
      <c r="G23" s="420">
        <f t="shared" si="8"/>
        <v>0</v>
      </c>
      <c r="H23" s="420">
        <f t="shared" si="8"/>
        <v>0</v>
      </c>
      <c r="I23" s="420">
        <f t="shared" si="8"/>
        <v>0</v>
      </c>
      <c r="J23" s="420">
        <f t="shared" si="8"/>
        <v>1</v>
      </c>
    </row>
    <row r="24" spans="1:10" ht="12" customHeight="1">
      <c r="A24" s="412"/>
      <c r="B24" s="412" t="s">
        <v>250</v>
      </c>
      <c r="C24" s="416" t="s">
        <v>333</v>
      </c>
      <c r="D24" s="420">
        <f t="shared" si="7"/>
        <v>7</v>
      </c>
      <c r="E24" s="420">
        <f t="shared" si="8"/>
        <v>4</v>
      </c>
      <c r="F24" s="420">
        <f t="shared" si="8"/>
        <v>3</v>
      </c>
      <c r="G24" s="420">
        <f t="shared" si="8"/>
        <v>0</v>
      </c>
      <c r="H24" s="420">
        <f t="shared" si="8"/>
        <v>0</v>
      </c>
      <c r="I24" s="420">
        <f t="shared" si="8"/>
        <v>0</v>
      </c>
      <c r="J24" s="420">
        <f t="shared" si="8"/>
        <v>0</v>
      </c>
    </row>
    <row r="25" spans="1:10" ht="12" customHeight="1">
      <c r="A25" s="412"/>
      <c r="B25" s="412" t="s">
        <v>253</v>
      </c>
      <c r="C25" s="416" t="s">
        <v>163</v>
      </c>
      <c r="D25" s="420">
        <f t="shared" si="7"/>
        <v>14</v>
      </c>
      <c r="E25" s="420">
        <f t="shared" si="8"/>
        <v>9</v>
      </c>
      <c r="F25" s="420">
        <f t="shared" si="8"/>
        <v>5</v>
      </c>
      <c r="G25" s="420">
        <f t="shared" si="8"/>
        <v>0</v>
      </c>
      <c r="H25" s="420">
        <f t="shared" si="8"/>
        <v>0</v>
      </c>
      <c r="I25" s="420">
        <f t="shared" si="8"/>
        <v>0</v>
      </c>
      <c r="J25" s="420">
        <f t="shared" si="8"/>
        <v>0</v>
      </c>
    </row>
    <row r="26" spans="1:10" ht="12" customHeight="1">
      <c r="A26" s="412"/>
      <c r="B26" s="412"/>
      <c r="C26" s="416" t="s">
        <v>169</v>
      </c>
      <c r="D26" s="420">
        <f t="shared" si="7"/>
        <v>38</v>
      </c>
      <c r="E26" s="420">
        <f t="shared" si="8"/>
        <v>0</v>
      </c>
      <c r="F26" s="420">
        <f t="shared" si="8"/>
        <v>0</v>
      </c>
      <c r="G26" s="420">
        <f t="shared" si="8"/>
        <v>0</v>
      </c>
      <c r="H26" s="420">
        <f t="shared" si="8"/>
        <v>38</v>
      </c>
      <c r="I26" s="420">
        <f t="shared" si="8"/>
        <v>0</v>
      </c>
      <c r="J26" s="420">
        <f t="shared" si="8"/>
        <v>0</v>
      </c>
    </row>
    <row r="27" spans="1:10" ht="12" customHeight="1">
      <c r="A27" s="412"/>
      <c r="B27" s="412"/>
      <c r="C27" s="416" t="s">
        <v>290</v>
      </c>
      <c r="D27" s="420">
        <f t="shared" si="7"/>
        <v>6</v>
      </c>
      <c r="E27" s="420">
        <f t="shared" si="8"/>
        <v>5</v>
      </c>
      <c r="F27" s="420">
        <f t="shared" si="8"/>
        <v>1</v>
      </c>
      <c r="G27" s="420">
        <f t="shared" si="8"/>
        <v>0</v>
      </c>
      <c r="H27" s="420">
        <f t="shared" si="8"/>
        <v>0</v>
      </c>
      <c r="I27" s="420">
        <f t="shared" si="8"/>
        <v>0</v>
      </c>
      <c r="J27" s="420">
        <f t="shared" si="8"/>
        <v>0</v>
      </c>
    </row>
    <row r="28" spans="1:10" ht="12" customHeight="1">
      <c r="A28" s="412"/>
      <c r="B28" s="412"/>
      <c r="C28" s="416" t="s">
        <v>215</v>
      </c>
      <c r="D28" s="420">
        <f t="shared" si="7"/>
        <v>291</v>
      </c>
      <c r="E28" s="420">
        <f t="shared" si="8"/>
        <v>278</v>
      </c>
      <c r="F28" s="420">
        <f t="shared" si="8"/>
        <v>13</v>
      </c>
      <c r="G28" s="420">
        <f t="shared" si="8"/>
        <v>0</v>
      </c>
      <c r="H28" s="420">
        <f t="shared" si="8"/>
        <v>0</v>
      </c>
      <c r="I28" s="420">
        <f t="shared" si="8"/>
        <v>0</v>
      </c>
      <c r="J28" s="420">
        <f t="shared" si="8"/>
        <v>0</v>
      </c>
    </row>
    <row r="29" spans="1:10" ht="12" customHeight="1">
      <c r="A29" s="412"/>
      <c r="B29" s="412"/>
      <c r="C29" s="416" t="s">
        <v>98</v>
      </c>
      <c r="D29" s="420">
        <f t="shared" si="7"/>
        <v>116</v>
      </c>
      <c r="E29" s="420">
        <f t="shared" si="8"/>
        <v>89</v>
      </c>
      <c r="F29" s="420">
        <f t="shared" si="8"/>
        <v>27</v>
      </c>
      <c r="G29" s="420">
        <f t="shared" si="8"/>
        <v>0</v>
      </c>
      <c r="H29" s="420">
        <f t="shared" si="8"/>
        <v>0</v>
      </c>
      <c r="I29" s="420">
        <f t="shared" si="8"/>
        <v>0</v>
      </c>
      <c r="J29" s="420">
        <f t="shared" si="8"/>
        <v>0</v>
      </c>
    </row>
    <row r="30" spans="1:10" ht="4.5" customHeight="1">
      <c r="A30" s="412"/>
      <c r="B30" s="412"/>
      <c r="C30" s="416"/>
      <c r="D30" s="421"/>
      <c r="E30" s="420"/>
      <c r="F30" s="420"/>
      <c r="G30" s="420"/>
      <c r="H30" s="420"/>
      <c r="I30" s="420"/>
      <c r="J30" s="420"/>
    </row>
    <row r="31" spans="1:10" ht="12" customHeight="1">
      <c r="A31" s="412"/>
      <c r="B31" s="412" t="s">
        <v>293</v>
      </c>
      <c r="C31" s="416" t="s">
        <v>5</v>
      </c>
      <c r="D31" s="419">
        <f>IF(SUM(D32:D33)=SUM(E31:J31),SUM(E31:J31),FALSE)</f>
        <v>18</v>
      </c>
      <c r="E31" s="420">
        <f t="shared" ref="E31:J31" si="9">SUM(E32:E33)</f>
        <v>7</v>
      </c>
      <c r="F31" s="420">
        <f t="shared" si="9"/>
        <v>11</v>
      </c>
      <c r="G31" s="420">
        <f t="shared" si="9"/>
        <v>0</v>
      </c>
      <c r="H31" s="420">
        <f t="shared" si="9"/>
        <v>0</v>
      </c>
      <c r="I31" s="420">
        <f t="shared" si="9"/>
        <v>0</v>
      </c>
      <c r="J31" s="420">
        <f t="shared" si="9"/>
        <v>0</v>
      </c>
    </row>
    <row r="32" spans="1:10" ht="12" customHeight="1">
      <c r="A32" s="412"/>
      <c r="B32" s="412" t="s">
        <v>294</v>
      </c>
      <c r="C32" s="416" t="s">
        <v>244</v>
      </c>
      <c r="D32" s="420">
        <f>SUM(E32:J32)</f>
        <v>16</v>
      </c>
      <c r="E32" s="420">
        <f t="shared" ref="E32:J33" si="10">E62+E92</f>
        <v>7</v>
      </c>
      <c r="F32" s="420">
        <f t="shared" si="10"/>
        <v>9</v>
      </c>
      <c r="G32" s="420">
        <f t="shared" si="10"/>
        <v>0</v>
      </c>
      <c r="H32" s="420">
        <f t="shared" si="10"/>
        <v>0</v>
      </c>
      <c r="I32" s="420">
        <f t="shared" si="10"/>
        <v>0</v>
      </c>
      <c r="J32" s="420">
        <f t="shared" si="10"/>
        <v>0</v>
      </c>
    </row>
    <row r="33" spans="1:10" ht="12" customHeight="1">
      <c r="A33" s="412"/>
      <c r="B33" s="412" t="s">
        <v>253</v>
      </c>
      <c r="C33" s="416" t="s">
        <v>247</v>
      </c>
      <c r="D33" s="420">
        <f>SUM(E33:J33)</f>
        <v>2</v>
      </c>
      <c r="E33" s="420">
        <f t="shared" si="10"/>
        <v>0</v>
      </c>
      <c r="F33" s="420">
        <f t="shared" si="10"/>
        <v>2</v>
      </c>
      <c r="G33" s="420">
        <f t="shared" si="10"/>
        <v>0</v>
      </c>
      <c r="H33" s="420">
        <f t="shared" si="10"/>
        <v>0</v>
      </c>
      <c r="I33" s="420">
        <f t="shared" si="10"/>
        <v>0</v>
      </c>
      <c r="J33" s="420">
        <f t="shared" si="10"/>
        <v>0</v>
      </c>
    </row>
    <row r="34" spans="1:10" ht="4.5" customHeight="1">
      <c r="A34" s="412"/>
      <c r="B34" s="412"/>
      <c r="C34" s="416"/>
      <c r="D34" s="421"/>
      <c r="E34" s="421"/>
      <c r="F34" s="421"/>
      <c r="G34" s="421"/>
      <c r="H34" s="421"/>
      <c r="I34" s="421"/>
      <c r="J34" s="421"/>
    </row>
    <row r="35" spans="1:10" ht="4.5" customHeight="1">
      <c r="A35" s="412"/>
      <c r="B35" s="412"/>
      <c r="C35" s="416"/>
      <c r="D35" s="421"/>
      <c r="E35" s="421"/>
      <c r="F35" s="421"/>
      <c r="G35" s="421"/>
      <c r="H35" s="421"/>
      <c r="I35" s="421"/>
      <c r="J35" s="421"/>
    </row>
    <row r="36" spans="1:10" ht="12" customHeight="1">
      <c r="A36" s="412"/>
      <c r="B36" s="412"/>
      <c r="C36" s="416" t="s">
        <v>5</v>
      </c>
      <c r="D36" s="419">
        <f>IF(SUM(D38:D47)=SUM(E36:J36),SUM(E36:J36),FALSE)</f>
        <v>1548</v>
      </c>
      <c r="E36" s="424">
        <f t="shared" ref="E36:J36" si="11">IF(SUM(E38:E47)=E49+E61,SUM(E38:E47),FALSE)</f>
        <v>1494</v>
      </c>
      <c r="F36" s="424">
        <f t="shared" si="11"/>
        <v>52</v>
      </c>
      <c r="G36" s="424">
        <f t="shared" si="11"/>
        <v>0</v>
      </c>
      <c r="H36" s="424">
        <f t="shared" si="11"/>
        <v>0</v>
      </c>
      <c r="I36" s="424">
        <f t="shared" si="11"/>
        <v>0</v>
      </c>
      <c r="J36" s="424">
        <f t="shared" si="11"/>
        <v>2</v>
      </c>
    </row>
    <row r="37" spans="1:10" ht="4.5" customHeight="1">
      <c r="A37" s="412"/>
      <c r="B37" s="412"/>
      <c r="C37" s="416"/>
      <c r="D37" s="421"/>
      <c r="E37" s="421"/>
      <c r="F37" s="421"/>
      <c r="G37" s="421"/>
      <c r="H37" s="421"/>
      <c r="I37" s="421"/>
      <c r="J37" s="421"/>
    </row>
    <row r="38" spans="1:10" ht="12" customHeight="1">
      <c r="A38" s="412"/>
      <c r="B38" s="412"/>
      <c r="C38" s="416" t="s">
        <v>244</v>
      </c>
      <c r="D38" s="420">
        <f t="shared" ref="D38:D47" si="12">SUM(E38:J38)</f>
        <v>1177</v>
      </c>
      <c r="E38" s="420">
        <f t="shared" ref="E38:J38" si="13">E50+E62</f>
        <v>1156</v>
      </c>
      <c r="F38" s="420">
        <f t="shared" si="13"/>
        <v>21</v>
      </c>
      <c r="G38" s="420">
        <f t="shared" si="13"/>
        <v>0</v>
      </c>
      <c r="H38" s="420">
        <f t="shared" si="13"/>
        <v>0</v>
      </c>
      <c r="I38" s="420">
        <f t="shared" si="13"/>
        <v>0</v>
      </c>
      <c r="J38" s="420">
        <f t="shared" si="13"/>
        <v>0</v>
      </c>
    </row>
    <row r="39" spans="1:10" ht="12" customHeight="1">
      <c r="A39" s="412"/>
      <c r="B39" s="412"/>
      <c r="C39" s="416" t="s">
        <v>245</v>
      </c>
      <c r="D39" s="420">
        <f t="shared" si="12"/>
        <v>26</v>
      </c>
      <c r="E39" s="420">
        <f t="shared" ref="E39:J39" si="14">E51</f>
        <v>19</v>
      </c>
      <c r="F39" s="420">
        <f t="shared" si="14"/>
        <v>7</v>
      </c>
      <c r="G39" s="420">
        <f t="shared" si="14"/>
        <v>0</v>
      </c>
      <c r="H39" s="420">
        <f t="shared" si="14"/>
        <v>0</v>
      </c>
      <c r="I39" s="420">
        <f t="shared" si="14"/>
        <v>0</v>
      </c>
      <c r="J39" s="420">
        <f t="shared" si="14"/>
        <v>0</v>
      </c>
    </row>
    <row r="40" spans="1:10" ht="12" customHeight="1">
      <c r="A40" s="412"/>
      <c r="B40" s="412"/>
      <c r="C40" s="416" t="s">
        <v>247</v>
      </c>
      <c r="D40" s="420">
        <f t="shared" si="12"/>
        <v>99</v>
      </c>
      <c r="E40" s="420">
        <f t="shared" ref="E40:J40" si="15">E52+E63</f>
        <v>89</v>
      </c>
      <c r="F40" s="420">
        <f t="shared" si="15"/>
        <v>8</v>
      </c>
      <c r="G40" s="420">
        <f t="shared" si="15"/>
        <v>0</v>
      </c>
      <c r="H40" s="420">
        <f t="shared" si="15"/>
        <v>0</v>
      </c>
      <c r="I40" s="420">
        <f t="shared" si="15"/>
        <v>0</v>
      </c>
      <c r="J40" s="420">
        <f t="shared" si="15"/>
        <v>2</v>
      </c>
    </row>
    <row r="41" spans="1:10" ht="12" customHeight="1">
      <c r="A41" s="412"/>
      <c r="B41" s="412"/>
      <c r="C41" s="416" t="s">
        <v>178</v>
      </c>
      <c r="D41" s="420">
        <f t="shared" si="12"/>
        <v>45</v>
      </c>
      <c r="E41" s="420">
        <f t="shared" ref="E41:J47" si="16">E53</f>
        <v>42</v>
      </c>
      <c r="F41" s="420">
        <f t="shared" si="16"/>
        <v>3</v>
      </c>
      <c r="G41" s="420">
        <f t="shared" si="16"/>
        <v>0</v>
      </c>
      <c r="H41" s="420">
        <f t="shared" si="16"/>
        <v>0</v>
      </c>
      <c r="I41" s="420">
        <f t="shared" si="16"/>
        <v>0</v>
      </c>
      <c r="J41" s="420">
        <f t="shared" si="16"/>
        <v>0</v>
      </c>
    </row>
    <row r="42" spans="1:10" ht="12" customHeight="1">
      <c r="A42" s="412"/>
      <c r="B42" s="412" t="s">
        <v>5</v>
      </c>
      <c r="C42" s="416" t="s">
        <v>333</v>
      </c>
      <c r="D42" s="420">
        <f t="shared" si="12"/>
        <v>6</v>
      </c>
      <c r="E42" s="420">
        <f t="shared" si="16"/>
        <v>3</v>
      </c>
      <c r="F42" s="420">
        <f t="shared" si="16"/>
        <v>3</v>
      </c>
      <c r="G42" s="420">
        <f t="shared" si="16"/>
        <v>0</v>
      </c>
      <c r="H42" s="420">
        <f t="shared" si="16"/>
        <v>0</v>
      </c>
      <c r="I42" s="420">
        <f t="shared" si="16"/>
        <v>0</v>
      </c>
      <c r="J42" s="420">
        <f t="shared" si="16"/>
        <v>0</v>
      </c>
    </row>
    <row r="43" spans="1:10" ht="12" customHeight="1">
      <c r="A43" s="412"/>
      <c r="B43" s="412"/>
      <c r="C43" s="416" t="s">
        <v>163</v>
      </c>
      <c r="D43" s="420">
        <f t="shared" si="12"/>
        <v>2</v>
      </c>
      <c r="E43" s="420">
        <f t="shared" si="16"/>
        <v>2</v>
      </c>
      <c r="F43" s="420">
        <f t="shared" si="16"/>
        <v>0</v>
      </c>
      <c r="G43" s="420">
        <f t="shared" si="16"/>
        <v>0</v>
      </c>
      <c r="H43" s="420">
        <f t="shared" si="16"/>
        <v>0</v>
      </c>
      <c r="I43" s="420">
        <f t="shared" si="16"/>
        <v>0</v>
      </c>
      <c r="J43" s="420">
        <f t="shared" si="16"/>
        <v>0</v>
      </c>
    </row>
    <row r="44" spans="1:10" ht="12" customHeight="1">
      <c r="A44" s="412"/>
      <c r="B44" s="412"/>
      <c r="C44" s="416" t="s">
        <v>169</v>
      </c>
      <c r="D44" s="420">
        <f t="shared" si="12"/>
        <v>0</v>
      </c>
      <c r="E44" s="420">
        <f t="shared" si="16"/>
        <v>0</v>
      </c>
      <c r="F44" s="420">
        <f t="shared" si="16"/>
        <v>0</v>
      </c>
      <c r="G44" s="420">
        <f t="shared" si="16"/>
        <v>0</v>
      </c>
      <c r="H44" s="420">
        <f t="shared" si="16"/>
        <v>0</v>
      </c>
      <c r="I44" s="420">
        <f t="shared" si="16"/>
        <v>0</v>
      </c>
      <c r="J44" s="420">
        <f t="shared" si="16"/>
        <v>0</v>
      </c>
    </row>
    <row r="45" spans="1:10" ht="12" customHeight="1">
      <c r="A45" s="412"/>
      <c r="B45" s="412"/>
      <c r="C45" s="416" t="s">
        <v>290</v>
      </c>
      <c r="D45" s="420">
        <f t="shared" si="12"/>
        <v>3</v>
      </c>
      <c r="E45" s="420">
        <f t="shared" si="16"/>
        <v>3</v>
      </c>
      <c r="F45" s="420">
        <f t="shared" si="16"/>
        <v>0</v>
      </c>
      <c r="G45" s="420">
        <f t="shared" si="16"/>
        <v>0</v>
      </c>
      <c r="H45" s="420">
        <f t="shared" si="16"/>
        <v>0</v>
      </c>
      <c r="I45" s="420">
        <f t="shared" si="16"/>
        <v>0</v>
      </c>
      <c r="J45" s="420">
        <f t="shared" si="16"/>
        <v>0</v>
      </c>
    </row>
    <row r="46" spans="1:10" ht="12" customHeight="1">
      <c r="A46" s="412"/>
      <c r="B46" s="412"/>
      <c r="C46" s="416" t="s">
        <v>215</v>
      </c>
      <c r="D46" s="420">
        <f t="shared" si="12"/>
        <v>129</v>
      </c>
      <c r="E46" s="420">
        <f t="shared" si="16"/>
        <v>126</v>
      </c>
      <c r="F46" s="420">
        <f t="shared" si="16"/>
        <v>3</v>
      </c>
      <c r="G46" s="420">
        <f t="shared" si="16"/>
        <v>0</v>
      </c>
      <c r="H46" s="420">
        <f t="shared" si="16"/>
        <v>0</v>
      </c>
      <c r="I46" s="420">
        <f t="shared" si="16"/>
        <v>0</v>
      </c>
      <c r="J46" s="420">
        <f t="shared" si="16"/>
        <v>0</v>
      </c>
    </row>
    <row r="47" spans="1:10" ht="12" customHeight="1">
      <c r="A47" s="412"/>
      <c r="B47" s="412"/>
      <c r="C47" s="416" t="s">
        <v>98</v>
      </c>
      <c r="D47" s="420">
        <f t="shared" si="12"/>
        <v>61</v>
      </c>
      <c r="E47" s="420">
        <f t="shared" si="16"/>
        <v>54</v>
      </c>
      <c r="F47" s="420">
        <f t="shared" si="16"/>
        <v>7</v>
      </c>
      <c r="G47" s="420">
        <f t="shared" si="16"/>
        <v>0</v>
      </c>
      <c r="H47" s="420">
        <f t="shared" si="16"/>
        <v>0</v>
      </c>
      <c r="I47" s="420">
        <f t="shared" si="16"/>
        <v>0</v>
      </c>
      <c r="J47" s="420">
        <f t="shared" si="16"/>
        <v>0</v>
      </c>
    </row>
    <row r="48" spans="1:10" ht="4.5" customHeight="1">
      <c r="A48" s="412"/>
      <c r="B48" s="412"/>
      <c r="C48" s="416"/>
      <c r="D48" s="421"/>
      <c r="E48" s="421"/>
      <c r="F48" s="421"/>
      <c r="G48" s="421"/>
      <c r="H48" s="421"/>
      <c r="I48" s="421"/>
      <c r="J48" s="421"/>
    </row>
    <row r="49" spans="1:10" ht="12" customHeight="1">
      <c r="A49" s="412"/>
      <c r="B49" s="412"/>
      <c r="C49" s="417" t="s">
        <v>5</v>
      </c>
      <c r="D49" s="420">
        <f>IF(SUM(D50:D59)=SUM(E49:J49),SUM(E49:J49),FALSE)</f>
        <v>1537</v>
      </c>
      <c r="E49" s="420">
        <f t="shared" ref="E49:J49" si="17">SUM(E50:E59)</f>
        <v>1489</v>
      </c>
      <c r="F49" s="420">
        <f t="shared" si="17"/>
        <v>46</v>
      </c>
      <c r="G49" s="420">
        <f t="shared" si="17"/>
        <v>0</v>
      </c>
      <c r="H49" s="420">
        <f t="shared" si="17"/>
        <v>0</v>
      </c>
      <c r="I49" s="420">
        <f t="shared" si="17"/>
        <v>0</v>
      </c>
      <c r="J49" s="420">
        <f t="shared" si="17"/>
        <v>2</v>
      </c>
    </row>
    <row r="50" spans="1:10" ht="12" customHeight="1">
      <c r="A50" s="412"/>
      <c r="B50" s="412"/>
      <c r="C50" s="416" t="s">
        <v>244</v>
      </c>
      <c r="D50" s="420">
        <f t="shared" ref="D50:D59" si="18">SUM(E50:J50)</f>
        <v>1167</v>
      </c>
      <c r="E50" s="421">
        <v>1151</v>
      </c>
      <c r="F50" s="421">
        <v>16</v>
      </c>
      <c r="G50" s="421">
        <v>0</v>
      </c>
      <c r="H50" s="421">
        <v>0</v>
      </c>
      <c r="I50" s="421">
        <v>0</v>
      </c>
      <c r="J50" s="421">
        <v>0</v>
      </c>
    </row>
    <row r="51" spans="1:10" ht="12" customHeight="1">
      <c r="A51" s="412"/>
      <c r="B51" s="412"/>
      <c r="C51" s="416" t="s">
        <v>245</v>
      </c>
      <c r="D51" s="420">
        <f t="shared" si="18"/>
        <v>26</v>
      </c>
      <c r="E51" s="421">
        <v>19</v>
      </c>
      <c r="F51" s="421">
        <v>7</v>
      </c>
      <c r="G51" s="421">
        <v>0</v>
      </c>
      <c r="H51" s="421">
        <v>0</v>
      </c>
      <c r="I51" s="421">
        <v>0</v>
      </c>
      <c r="J51" s="421">
        <v>0</v>
      </c>
    </row>
    <row r="52" spans="1:10" ht="12" customHeight="1">
      <c r="A52" s="412" t="s">
        <v>1</v>
      </c>
      <c r="B52" s="412"/>
      <c r="C52" s="416" t="s">
        <v>247</v>
      </c>
      <c r="D52" s="420">
        <f t="shared" si="18"/>
        <v>98</v>
      </c>
      <c r="E52" s="421">
        <v>89</v>
      </c>
      <c r="F52" s="421">
        <v>7</v>
      </c>
      <c r="G52" s="421">
        <v>0</v>
      </c>
      <c r="H52" s="421">
        <v>0</v>
      </c>
      <c r="I52" s="421">
        <v>0</v>
      </c>
      <c r="J52" s="421">
        <v>2</v>
      </c>
    </row>
    <row r="53" spans="1:10" ht="12" customHeight="1">
      <c r="A53" s="412"/>
      <c r="B53" s="412" t="s">
        <v>248</v>
      </c>
      <c r="C53" s="416" t="s">
        <v>178</v>
      </c>
      <c r="D53" s="420">
        <f t="shared" si="18"/>
        <v>45</v>
      </c>
      <c r="E53" s="421">
        <v>42</v>
      </c>
      <c r="F53" s="421">
        <v>3</v>
      </c>
      <c r="G53" s="421">
        <v>0</v>
      </c>
      <c r="H53" s="421">
        <v>0</v>
      </c>
      <c r="I53" s="421">
        <v>0</v>
      </c>
      <c r="J53" s="421">
        <v>0</v>
      </c>
    </row>
    <row r="54" spans="1:10" ht="12" customHeight="1">
      <c r="A54" s="412"/>
      <c r="B54" s="412" t="s">
        <v>250</v>
      </c>
      <c r="C54" s="416" t="s">
        <v>333</v>
      </c>
      <c r="D54" s="420">
        <f t="shared" si="18"/>
        <v>6</v>
      </c>
      <c r="E54" s="421">
        <v>3</v>
      </c>
      <c r="F54" s="421">
        <v>3</v>
      </c>
      <c r="G54" s="421">
        <v>0</v>
      </c>
      <c r="H54" s="421">
        <v>0</v>
      </c>
      <c r="I54" s="421">
        <v>0</v>
      </c>
      <c r="J54" s="421">
        <v>0</v>
      </c>
    </row>
    <row r="55" spans="1:10" ht="12" customHeight="1">
      <c r="A55" s="412"/>
      <c r="B55" s="412" t="s">
        <v>253</v>
      </c>
      <c r="C55" s="416" t="s">
        <v>163</v>
      </c>
      <c r="D55" s="420">
        <f t="shared" si="18"/>
        <v>2</v>
      </c>
      <c r="E55" s="421">
        <v>2</v>
      </c>
      <c r="F55" s="421">
        <v>0</v>
      </c>
      <c r="G55" s="421">
        <v>0</v>
      </c>
      <c r="H55" s="421">
        <v>0</v>
      </c>
      <c r="I55" s="421">
        <v>0</v>
      </c>
      <c r="J55" s="421">
        <v>0</v>
      </c>
    </row>
    <row r="56" spans="1:10" ht="12" customHeight="1">
      <c r="A56" s="412"/>
      <c r="B56" s="412"/>
      <c r="C56" s="416" t="s">
        <v>169</v>
      </c>
      <c r="D56" s="420">
        <f t="shared" si="18"/>
        <v>0</v>
      </c>
      <c r="E56" s="421">
        <v>0</v>
      </c>
      <c r="F56" s="421">
        <v>0</v>
      </c>
      <c r="G56" s="421">
        <v>0</v>
      </c>
      <c r="H56" s="421">
        <v>0</v>
      </c>
      <c r="I56" s="421">
        <v>0</v>
      </c>
      <c r="J56" s="421">
        <v>0</v>
      </c>
    </row>
    <row r="57" spans="1:10" ht="12" customHeight="1">
      <c r="A57" s="412"/>
      <c r="B57" s="412"/>
      <c r="C57" s="416" t="s">
        <v>290</v>
      </c>
      <c r="D57" s="420">
        <f t="shared" si="18"/>
        <v>3</v>
      </c>
      <c r="E57" s="421">
        <v>3</v>
      </c>
      <c r="F57" s="421">
        <v>0</v>
      </c>
      <c r="G57" s="421">
        <v>0</v>
      </c>
      <c r="H57" s="421">
        <v>0</v>
      </c>
      <c r="I57" s="421">
        <v>0</v>
      </c>
      <c r="J57" s="421">
        <v>0</v>
      </c>
    </row>
    <row r="58" spans="1:10" ht="12" customHeight="1">
      <c r="A58" s="412"/>
      <c r="B58" s="412"/>
      <c r="C58" s="416" t="s">
        <v>215</v>
      </c>
      <c r="D58" s="420">
        <f t="shared" si="18"/>
        <v>129</v>
      </c>
      <c r="E58" s="421">
        <v>126</v>
      </c>
      <c r="F58" s="421">
        <v>3</v>
      </c>
      <c r="G58" s="421">
        <v>0</v>
      </c>
      <c r="H58" s="421">
        <v>0</v>
      </c>
      <c r="I58" s="421">
        <v>0</v>
      </c>
      <c r="J58" s="421">
        <v>0</v>
      </c>
    </row>
    <row r="59" spans="1:10" ht="12" customHeight="1">
      <c r="A59" s="412"/>
      <c r="B59" s="412"/>
      <c r="C59" s="416" t="s">
        <v>98</v>
      </c>
      <c r="D59" s="420">
        <f t="shared" si="18"/>
        <v>61</v>
      </c>
      <c r="E59" s="421">
        <v>54</v>
      </c>
      <c r="F59" s="421">
        <v>7</v>
      </c>
      <c r="G59" s="421">
        <v>0</v>
      </c>
      <c r="H59" s="421">
        <v>0</v>
      </c>
      <c r="I59" s="421">
        <v>0</v>
      </c>
      <c r="J59" s="421">
        <v>0</v>
      </c>
    </row>
    <row r="60" spans="1:10" ht="4.5" customHeight="1">
      <c r="A60" s="412"/>
      <c r="B60" s="412"/>
      <c r="C60" s="416"/>
      <c r="D60" s="421"/>
      <c r="E60" s="421"/>
      <c r="F60" s="421"/>
      <c r="G60" s="421"/>
      <c r="H60" s="421"/>
      <c r="I60" s="421"/>
      <c r="J60" s="421"/>
    </row>
    <row r="61" spans="1:10" ht="12" customHeight="1">
      <c r="A61" s="412"/>
      <c r="B61" s="412" t="s">
        <v>293</v>
      </c>
      <c r="C61" s="416" t="s">
        <v>5</v>
      </c>
      <c r="D61" s="419">
        <f>IF(SUM(D62:D63)=SUM(E61:J61),SUM(E61:J61),FALSE)</f>
        <v>11</v>
      </c>
      <c r="E61" s="420">
        <f t="shared" ref="E61:J61" si="19">SUM(E62:E63)</f>
        <v>5</v>
      </c>
      <c r="F61" s="420">
        <f t="shared" si="19"/>
        <v>6</v>
      </c>
      <c r="G61" s="420">
        <f t="shared" si="19"/>
        <v>0</v>
      </c>
      <c r="H61" s="420">
        <f t="shared" si="19"/>
        <v>0</v>
      </c>
      <c r="I61" s="420">
        <f t="shared" si="19"/>
        <v>0</v>
      </c>
      <c r="J61" s="420">
        <f t="shared" si="19"/>
        <v>0</v>
      </c>
    </row>
    <row r="62" spans="1:10" ht="12" customHeight="1">
      <c r="A62" s="412"/>
      <c r="B62" s="412" t="s">
        <v>294</v>
      </c>
      <c r="C62" s="416" t="s">
        <v>244</v>
      </c>
      <c r="D62" s="420">
        <f>SUM(E62:J62)</f>
        <v>10</v>
      </c>
      <c r="E62" s="421">
        <v>5</v>
      </c>
      <c r="F62" s="421">
        <v>5</v>
      </c>
      <c r="G62" s="421">
        <v>0</v>
      </c>
      <c r="H62" s="421">
        <v>0</v>
      </c>
      <c r="I62" s="421">
        <v>0</v>
      </c>
      <c r="J62" s="421">
        <v>0</v>
      </c>
    </row>
    <row r="63" spans="1:10" ht="12" customHeight="1">
      <c r="A63" s="412"/>
      <c r="B63" s="412" t="s">
        <v>253</v>
      </c>
      <c r="C63" s="416" t="s">
        <v>247</v>
      </c>
      <c r="D63" s="420">
        <f>SUM(E63:J63)</f>
        <v>1</v>
      </c>
      <c r="E63" s="421">
        <v>0</v>
      </c>
      <c r="F63" s="421">
        <v>1</v>
      </c>
      <c r="G63" s="421">
        <v>0</v>
      </c>
      <c r="H63" s="421">
        <v>0</v>
      </c>
      <c r="I63" s="421">
        <v>0</v>
      </c>
      <c r="J63" s="421">
        <v>0</v>
      </c>
    </row>
    <row r="64" spans="1:10" ht="4.5" customHeight="1">
      <c r="A64" s="412"/>
      <c r="B64" s="412"/>
      <c r="C64" s="416"/>
      <c r="D64" s="421">
        <f>SUM(E64:I64)</f>
        <v>0</v>
      </c>
      <c r="E64" s="421"/>
      <c r="F64" s="421"/>
      <c r="G64" s="421"/>
      <c r="H64" s="421"/>
      <c r="I64" s="421"/>
      <c r="J64" s="421"/>
    </row>
    <row r="65" spans="1:10" ht="4.5" customHeight="1">
      <c r="A65" s="412"/>
      <c r="B65" s="412"/>
      <c r="C65" s="416"/>
      <c r="D65" s="421"/>
      <c r="E65" s="421"/>
      <c r="F65" s="421"/>
      <c r="G65" s="421"/>
      <c r="H65" s="421"/>
      <c r="I65" s="421"/>
      <c r="J65" s="421"/>
    </row>
    <row r="66" spans="1:10" ht="12" customHeight="1">
      <c r="A66" s="412"/>
      <c r="B66" s="412"/>
      <c r="C66" s="416" t="s">
        <v>5</v>
      </c>
      <c r="D66" s="419">
        <f>IF(SUM(D68:D77)=SUM(E66:J66),SUM(E66:J66),FALSE)</f>
        <v>1771</v>
      </c>
      <c r="E66" s="424">
        <f t="shared" ref="E66:J66" si="20">IF(SUM(E68:E77)=E79+E91,SUM(E68:E77),FALSE)</f>
        <v>1587</v>
      </c>
      <c r="F66" s="424">
        <f t="shared" si="20"/>
        <v>144</v>
      </c>
      <c r="G66" s="424">
        <f t="shared" si="20"/>
        <v>0</v>
      </c>
      <c r="H66" s="424">
        <f t="shared" si="20"/>
        <v>38</v>
      </c>
      <c r="I66" s="424">
        <f t="shared" si="20"/>
        <v>0</v>
      </c>
      <c r="J66" s="424">
        <f t="shared" si="20"/>
        <v>2</v>
      </c>
    </row>
    <row r="67" spans="1:10" ht="4.5" customHeight="1">
      <c r="A67" s="412"/>
      <c r="B67" s="412"/>
      <c r="C67" s="416"/>
      <c r="D67" s="421"/>
      <c r="E67" s="421"/>
      <c r="F67" s="421"/>
      <c r="G67" s="421"/>
      <c r="H67" s="421"/>
      <c r="I67" s="421"/>
      <c r="J67" s="421"/>
    </row>
    <row r="68" spans="1:10" ht="12" customHeight="1">
      <c r="A68" s="412"/>
      <c r="B68" s="412"/>
      <c r="C68" s="416" t="s">
        <v>244</v>
      </c>
      <c r="D68" s="420">
        <f t="shared" ref="D68:D77" si="21">SUM(E68:J68)</f>
        <v>1376</v>
      </c>
      <c r="E68" s="420">
        <f t="shared" ref="E68:J68" si="22">E80+E92</f>
        <v>1293</v>
      </c>
      <c r="F68" s="420">
        <f t="shared" si="22"/>
        <v>82</v>
      </c>
      <c r="G68" s="420">
        <f t="shared" si="22"/>
        <v>0</v>
      </c>
      <c r="H68" s="420">
        <f t="shared" si="22"/>
        <v>0</v>
      </c>
      <c r="I68" s="420">
        <f t="shared" si="22"/>
        <v>0</v>
      </c>
      <c r="J68" s="420">
        <f t="shared" si="22"/>
        <v>1</v>
      </c>
    </row>
    <row r="69" spans="1:10" ht="12" customHeight="1">
      <c r="A69" s="412"/>
      <c r="B69" s="412"/>
      <c r="C69" s="416" t="s">
        <v>245</v>
      </c>
      <c r="D69" s="420">
        <f t="shared" si="21"/>
        <v>12</v>
      </c>
      <c r="E69" s="420">
        <f t="shared" ref="E69:J69" si="23">E81</f>
        <v>8</v>
      </c>
      <c r="F69" s="420">
        <f t="shared" si="23"/>
        <v>4</v>
      </c>
      <c r="G69" s="420">
        <f t="shared" si="23"/>
        <v>0</v>
      </c>
      <c r="H69" s="420">
        <f t="shared" si="23"/>
        <v>0</v>
      </c>
      <c r="I69" s="420">
        <f t="shared" si="23"/>
        <v>0</v>
      </c>
      <c r="J69" s="420">
        <f t="shared" si="23"/>
        <v>0</v>
      </c>
    </row>
    <row r="70" spans="1:10" ht="12" customHeight="1">
      <c r="A70" s="412"/>
      <c r="B70" s="412"/>
      <c r="C70" s="416" t="s">
        <v>247</v>
      </c>
      <c r="D70" s="420">
        <f t="shared" si="21"/>
        <v>12</v>
      </c>
      <c r="E70" s="420">
        <f t="shared" ref="E70:J70" si="24">E82+E93</f>
        <v>10</v>
      </c>
      <c r="F70" s="420">
        <f t="shared" si="24"/>
        <v>2</v>
      </c>
      <c r="G70" s="420">
        <f t="shared" si="24"/>
        <v>0</v>
      </c>
      <c r="H70" s="420">
        <f t="shared" si="24"/>
        <v>0</v>
      </c>
      <c r="I70" s="420">
        <f t="shared" si="24"/>
        <v>0</v>
      </c>
      <c r="J70" s="420">
        <f t="shared" si="24"/>
        <v>0</v>
      </c>
    </row>
    <row r="71" spans="1:10" ht="12" customHeight="1">
      <c r="A71" s="412"/>
      <c r="B71" s="412"/>
      <c r="C71" s="416" t="s">
        <v>178</v>
      </c>
      <c r="D71" s="420">
        <f t="shared" si="21"/>
        <v>100</v>
      </c>
      <c r="E71" s="420">
        <f t="shared" ref="E71:J77" si="25">E83</f>
        <v>79</v>
      </c>
      <c r="F71" s="420">
        <f t="shared" si="25"/>
        <v>20</v>
      </c>
      <c r="G71" s="420">
        <f t="shared" si="25"/>
        <v>0</v>
      </c>
      <c r="H71" s="420">
        <f t="shared" si="25"/>
        <v>0</v>
      </c>
      <c r="I71" s="420">
        <f t="shared" si="25"/>
        <v>0</v>
      </c>
      <c r="J71" s="420">
        <f t="shared" si="25"/>
        <v>1</v>
      </c>
    </row>
    <row r="72" spans="1:10" ht="12" customHeight="1">
      <c r="A72" s="412"/>
      <c r="B72" s="412" t="s">
        <v>5</v>
      </c>
      <c r="C72" s="416" t="s">
        <v>333</v>
      </c>
      <c r="D72" s="420">
        <f t="shared" si="21"/>
        <v>1</v>
      </c>
      <c r="E72" s="420">
        <f t="shared" si="25"/>
        <v>1</v>
      </c>
      <c r="F72" s="420">
        <f t="shared" si="25"/>
        <v>0</v>
      </c>
      <c r="G72" s="420">
        <f t="shared" si="25"/>
        <v>0</v>
      </c>
      <c r="H72" s="420">
        <f t="shared" si="25"/>
        <v>0</v>
      </c>
      <c r="I72" s="420">
        <f t="shared" si="25"/>
        <v>0</v>
      </c>
      <c r="J72" s="420">
        <f t="shared" si="25"/>
        <v>0</v>
      </c>
    </row>
    <row r="73" spans="1:10" ht="12" customHeight="1">
      <c r="A73" s="412"/>
      <c r="B73" s="412"/>
      <c r="C73" s="416" t="s">
        <v>163</v>
      </c>
      <c r="D73" s="420">
        <f t="shared" si="21"/>
        <v>12</v>
      </c>
      <c r="E73" s="420">
        <f t="shared" si="25"/>
        <v>7</v>
      </c>
      <c r="F73" s="420">
        <f t="shared" si="25"/>
        <v>5</v>
      </c>
      <c r="G73" s="420">
        <f t="shared" si="25"/>
        <v>0</v>
      </c>
      <c r="H73" s="420">
        <f t="shared" si="25"/>
        <v>0</v>
      </c>
      <c r="I73" s="420">
        <f t="shared" si="25"/>
        <v>0</v>
      </c>
      <c r="J73" s="420">
        <f t="shared" si="25"/>
        <v>0</v>
      </c>
    </row>
    <row r="74" spans="1:10" ht="12" customHeight="1">
      <c r="A74" s="412"/>
      <c r="B74" s="412"/>
      <c r="C74" s="416" t="s">
        <v>169</v>
      </c>
      <c r="D74" s="420">
        <f t="shared" si="21"/>
        <v>38</v>
      </c>
      <c r="E74" s="420">
        <f t="shared" si="25"/>
        <v>0</v>
      </c>
      <c r="F74" s="420">
        <f t="shared" si="25"/>
        <v>0</v>
      </c>
      <c r="G74" s="420">
        <f t="shared" si="25"/>
        <v>0</v>
      </c>
      <c r="H74" s="420">
        <f t="shared" si="25"/>
        <v>38</v>
      </c>
      <c r="I74" s="420">
        <f t="shared" si="25"/>
        <v>0</v>
      </c>
      <c r="J74" s="420">
        <f t="shared" si="25"/>
        <v>0</v>
      </c>
    </row>
    <row r="75" spans="1:10" ht="12" customHeight="1">
      <c r="A75" s="412"/>
      <c r="B75" s="412"/>
      <c r="C75" s="416" t="s">
        <v>290</v>
      </c>
      <c r="D75" s="420">
        <f t="shared" si="21"/>
        <v>3</v>
      </c>
      <c r="E75" s="420">
        <f t="shared" si="25"/>
        <v>2</v>
      </c>
      <c r="F75" s="420">
        <f t="shared" si="25"/>
        <v>1</v>
      </c>
      <c r="G75" s="420">
        <f t="shared" si="25"/>
        <v>0</v>
      </c>
      <c r="H75" s="420">
        <f t="shared" si="25"/>
        <v>0</v>
      </c>
      <c r="I75" s="420">
        <f t="shared" si="25"/>
        <v>0</v>
      </c>
      <c r="J75" s="420">
        <f t="shared" si="25"/>
        <v>0</v>
      </c>
    </row>
    <row r="76" spans="1:10" ht="12" customHeight="1">
      <c r="A76" s="412"/>
      <c r="B76" s="412"/>
      <c r="C76" s="416" t="s">
        <v>215</v>
      </c>
      <c r="D76" s="420">
        <f t="shared" si="21"/>
        <v>162</v>
      </c>
      <c r="E76" s="420">
        <f t="shared" si="25"/>
        <v>152</v>
      </c>
      <c r="F76" s="420">
        <f t="shared" si="25"/>
        <v>10</v>
      </c>
      <c r="G76" s="420">
        <f t="shared" si="25"/>
        <v>0</v>
      </c>
      <c r="H76" s="420">
        <f t="shared" si="25"/>
        <v>0</v>
      </c>
      <c r="I76" s="420">
        <f t="shared" si="25"/>
        <v>0</v>
      </c>
      <c r="J76" s="420">
        <f t="shared" si="25"/>
        <v>0</v>
      </c>
    </row>
    <row r="77" spans="1:10" ht="12" customHeight="1">
      <c r="A77" s="412"/>
      <c r="B77" s="412"/>
      <c r="C77" s="416" t="s">
        <v>98</v>
      </c>
      <c r="D77" s="420">
        <f t="shared" si="21"/>
        <v>55</v>
      </c>
      <c r="E77" s="420">
        <f t="shared" si="25"/>
        <v>35</v>
      </c>
      <c r="F77" s="420">
        <f t="shared" si="25"/>
        <v>20</v>
      </c>
      <c r="G77" s="420">
        <f t="shared" si="25"/>
        <v>0</v>
      </c>
      <c r="H77" s="420">
        <f t="shared" si="25"/>
        <v>0</v>
      </c>
      <c r="I77" s="420">
        <f t="shared" si="25"/>
        <v>0</v>
      </c>
      <c r="J77" s="420">
        <f t="shared" si="25"/>
        <v>0</v>
      </c>
    </row>
    <row r="78" spans="1:10" ht="4.5" customHeight="1">
      <c r="A78" s="412"/>
      <c r="B78" s="412"/>
      <c r="C78" s="416"/>
      <c r="D78" s="421"/>
      <c r="E78" s="421"/>
      <c r="F78" s="421"/>
      <c r="G78" s="421"/>
      <c r="H78" s="421"/>
      <c r="I78" s="421"/>
      <c r="J78" s="421"/>
    </row>
    <row r="79" spans="1:10" ht="12" customHeight="1">
      <c r="A79" s="412"/>
      <c r="B79" s="412"/>
      <c r="C79" s="416" t="s">
        <v>5</v>
      </c>
      <c r="D79" s="419">
        <f>IF(SUM(D80:D89)=SUM(E79:J79),SUM(E79:J79),FALSE)</f>
        <v>1764</v>
      </c>
      <c r="E79" s="419">
        <f t="shared" ref="E79:J79" si="26">SUM(E80:E89)</f>
        <v>1585</v>
      </c>
      <c r="F79" s="419">
        <f t="shared" si="26"/>
        <v>139</v>
      </c>
      <c r="G79" s="419">
        <f t="shared" si="26"/>
        <v>0</v>
      </c>
      <c r="H79" s="419">
        <f t="shared" si="26"/>
        <v>38</v>
      </c>
      <c r="I79" s="419">
        <f t="shared" si="26"/>
        <v>0</v>
      </c>
      <c r="J79" s="419">
        <f t="shared" si="26"/>
        <v>2</v>
      </c>
    </row>
    <row r="80" spans="1:10" ht="12" customHeight="1">
      <c r="A80" s="412"/>
      <c r="B80" s="412"/>
      <c r="C80" s="416" t="s">
        <v>244</v>
      </c>
      <c r="D80" s="419">
        <f t="shared" ref="D80:D89" si="27">SUM(E80:J80)</f>
        <v>1370</v>
      </c>
      <c r="E80" s="421">
        <v>1291</v>
      </c>
      <c r="F80" s="421">
        <v>78</v>
      </c>
      <c r="G80" s="421">
        <v>0</v>
      </c>
      <c r="H80" s="421">
        <v>0</v>
      </c>
      <c r="I80" s="421">
        <v>0</v>
      </c>
      <c r="J80" s="421">
        <v>1</v>
      </c>
    </row>
    <row r="81" spans="1:10" ht="12" customHeight="1">
      <c r="A81" s="412"/>
      <c r="B81" s="412"/>
      <c r="C81" s="416" t="s">
        <v>245</v>
      </c>
      <c r="D81" s="419">
        <f t="shared" si="27"/>
        <v>12</v>
      </c>
      <c r="E81" s="421">
        <v>8</v>
      </c>
      <c r="F81" s="421">
        <v>4</v>
      </c>
      <c r="G81" s="421">
        <v>0</v>
      </c>
      <c r="H81" s="421">
        <v>0</v>
      </c>
      <c r="I81" s="421">
        <v>0</v>
      </c>
      <c r="J81" s="421">
        <v>0</v>
      </c>
    </row>
    <row r="82" spans="1:10" ht="12" customHeight="1">
      <c r="A82" s="412" t="s">
        <v>280</v>
      </c>
      <c r="B82" s="412"/>
      <c r="C82" s="416" t="s">
        <v>247</v>
      </c>
      <c r="D82" s="419">
        <f t="shared" si="27"/>
        <v>11</v>
      </c>
      <c r="E82" s="421">
        <v>10</v>
      </c>
      <c r="F82" s="421">
        <v>1</v>
      </c>
      <c r="G82" s="421">
        <v>0</v>
      </c>
      <c r="H82" s="421">
        <v>0</v>
      </c>
      <c r="I82" s="421">
        <v>0</v>
      </c>
      <c r="J82" s="421">
        <v>0</v>
      </c>
    </row>
    <row r="83" spans="1:10" ht="12" customHeight="1">
      <c r="A83" s="412"/>
      <c r="B83" s="412" t="s">
        <v>248</v>
      </c>
      <c r="C83" s="416" t="s">
        <v>178</v>
      </c>
      <c r="D83" s="419">
        <f t="shared" si="27"/>
        <v>100</v>
      </c>
      <c r="E83" s="421">
        <v>79</v>
      </c>
      <c r="F83" s="421">
        <v>20</v>
      </c>
      <c r="G83" s="421">
        <v>0</v>
      </c>
      <c r="H83" s="421">
        <v>0</v>
      </c>
      <c r="I83" s="421">
        <v>0</v>
      </c>
      <c r="J83" s="421">
        <v>1</v>
      </c>
    </row>
    <row r="84" spans="1:10" ht="12" customHeight="1">
      <c r="A84" s="412"/>
      <c r="B84" s="412" t="s">
        <v>250</v>
      </c>
      <c r="C84" s="416" t="s">
        <v>333</v>
      </c>
      <c r="D84" s="419">
        <f t="shared" si="27"/>
        <v>1</v>
      </c>
      <c r="E84" s="421">
        <v>1</v>
      </c>
      <c r="F84" s="421">
        <v>0</v>
      </c>
      <c r="G84" s="421">
        <v>0</v>
      </c>
      <c r="H84" s="421">
        <v>0</v>
      </c>
      <c r="I84" s="421">
        <v>0</v>
      </c>
      <c r="J84" s="421">
        <v>0</v>
      </c>
    </row>
    <row r="85" spans="1:10" ht="12" customHeight="1">
      <c r="A85" s="412"/>
      <c r="B85" s="412" t="s">
        <v>253</v>
      </c>
      <c r="C85" s="416" t="s">
        <v>163</v>
      </c>
      <c r="D85" s="419">
        <f t="shared" si="27"/>
        <v>12</v>
      </c>
      <c r="E85" s="421">
        <v>7</v>
      </c>
      <c r="F85" s="421">
        <v>5</v>
      </c>
      <c r="G85" s="421">
        <v>0</v>
      </c>
      <c r="H85" s="421">
        <v>0</v>
      </c>
      <c r="I85" s="421">
        <v>0</v>
      </c>
      <c r="J85" s="421">
        <v>0</v>
      </c>
    </row>
    <row r="86" spans="1:10" ht="12" customHeight="1">
      <c r="A86" s="412"/>
      <c r="B86" s="412"/>
      <c r="C86" s="416" t="s">
        <v>169</v>
      </c>
      <c r="D86" s="419">
        <f t="shared" si="27"/>
        <v>38</v>
      </c>
      <c r="E86" s="421">
        <v>0</v>
      </c>
      <c r="F86" s="421">
        <v>0</v>
      </c>
      <c r="G86" s="421">
        <v>0</v>
      </c>
      <c r="H86" s="421">
        <v>38</v>
      </c>
      <c r="I86" s="421">
        <v>0</v>
      </c>
      <c r="J86" s="421">
        <v>0</v>
      </c>
    </row>
    <row r="87" spans="1:10" ht="12" customHeight="1">
      <c r="A87" s="412"/>
      <c r="B87" s="412"/>
      <c r="C87" s="416" t="s">
        <v>290</v>
      </c>
      <c r="D87" s="419">
        <f t="shared" si="27"/>
        <v>3</v>
      </c>
      <c r="E87" s="421">
        <v>2</v>
      </c>
      <c r="F87" s="421">
        <v>1</v>
      </c>
      <c r="G87" s="421">
        <v>0</v>
      </c>
      <c r="H87" s="421">
        <v>0</v>
      </c>
      <c r="I87" s="421">
        <v>0</v>
      </c>
      <c r="J87" s="421">
        <v>0</v>
      </c>
    </row>
    <row r="88" spans="1:10" ht="12" customHeight="1">
      <c r="A88" s="412"/>
      <c r="B88" s="412"/>
      <c r="C88" s="416" t="s">
        <v>215</v>
      </c>
      <c r="D88" s="419">
        <f t="shared" si="27"/>
        <v>162</v>
      </c>
      <c r="E88" s="421">
        <v>152</v>
      </c>
      <c r="F88" s="421">
        <v>10</v>
      </c>
      <c r="G88" s="421">
        <v>0</v>
      </c>
      <c r="H88" s="421">
        <v>0</v>
      </c>
      <c r="I88" s="421">
        <v>0</v>
      </c>
      <c r="J88" s="421">
        <v>0</v>
      </c>
    </row>
    <row r="89" spans="1:10" ht="12" customHeight="1">
      <c r="A89" s="412"/>
      <c r="B89" s="412"/>
      <c r="C89" s="416" t="s">
        <v>98</v>
      </c>
      <c r="D89" s="419">
        <f t="shared" si="27"/>
        <v>55</v>
      </c>
      <c r="E89" s="421">
        <v>35</v>
      </c>
      <c r="F89" s="421">
        <v>20</v>
      </c>
      <c r="G89" s="421">
        <v>0</v>
      </c>
      <c r="H89" s="421">
        <v>0</v>
      </c>
      <c r="I89" s="421">
        <v>0</v>
      </c>
      <c r="J89" s="421">
        <v>0</v>
      </c>
    </row>
    <row r="90" spans="1:10" ht="4.5" customHeight="1">
      <c r="A90" s="412"/>
      <c r="B90" s="412"/>
      <c r="C90" s="416"/>
      <c r="D90" s="421"/>
      <c r="E90" s="421"/>
      <c r="F90" s="421"/>
      <c r="G90" s="421"/>
      <c r="H90" s="421"/>
      <c r="I90" s="421"/>
      <c r="J90" s="421"/>
    </row>
    <row r="91" spans="1:10" ht="12" customHeight="1">
      <c r="A91" s="412"/>
      <c r="B91" s="412" t="s">
        <v>293</v>
      </c>
      <c r="C91" s="416" t="s">
        <v>5</v>
      </c>
      <c r="D91" s="419">
        <f>IF(SUM(D92:D93)=SUM(E91:J91),SUM(E91:J91),FALSE)</f>
        <v>7</v>
      </c>
      <c r="E91" s="419">
        <f t="shared" ref="E91:J91" si="28">SUM(E92:E93)</f>
        <v>2</v>
      </c>
      <c r="F91" s="419">
        <f t="shared" si="28"/>
        <v>5</v>
      </c>
      <c r="G91" s="419">
        <f t="shared" si="28"/>
        <v>0</v>
      </c>
      <c r="H91" s="419">
        <f t="shared" si="28"/>
        <v>0</v>
      </c>
      <c r="I91" s="419">
        <f t="shared" si="28"/>
        <v>0</v>
      </c>
      <c r="J91" s="419">
        <f t="shared" si="28"/>
        <v>0</v>
      </c>
    </row>
    <row r="92" spans="1:10" ht="12" customHeight="1">
      <c r="A92" s="412"/>
      <c r="B92" s="412" t="s">
        <v>294</v>
      </c>
      <c r="C92" s="416" t="s">
        <v>244</v>
      </c>
      <c r="D92" s="419">
        <f>SUM(E92:J92)</f>
        <v>6</v>
      </c>
      <c r="E92" s="421">
        <v>2</v>
      </c>
      <c r="F92" s="421">
        <v>4</v>
      </c>
      <c r="G92" s="421">
        <v>0</v>
      </c>
      <c r="H92" s="421">
        <v>0</v>
      </c>
      <c r="I92" s="421">
        <v>0</v>
      </c>
      <c r="J92" s="421">
        <v>0</v>
      </c>
    </row>
    <row r="93" spans="1:10" ht="12" customHeight="1">
      <c r="A93" s="412"/>
      <c r="B93" s="412" t="s">
        <v>253</v>
      </c>
      <c r="C93" s="416" t="s">
        <v>247</v>
      </c>
      <c r="D93" s="419">
        <f>SUM(E93:J93)</f>
        <v>1</v>
      </c>
      <c r="E93" s="421">
        <v>0</v>
      </c>
      <c r="F93" s="421">
        <v>1</v>
      </c>
      <c r="G93" s="421">
        <v>0</v>
      </c>
      <c r="H93" s="421">
        <v>0</v>
      </c>
      <c r="I93" s="421">
        <v>0</v>
      </c>
      <c r="J93" s="421">
        <v>0</v>
      </c>
    </row>
    <row r="94" spans="1:10" ht="4.5" customHeight="1">
      <c r="A94" s="413"/>
      <c r="B94" s="413"/>
      <c r="C94" s="418"/>
      <c r="D94" s="413"/>
      <c r="E94" s="413"/>
      <c r="F94" s="413"/>
      <c r="G94" s="413"/>
      <c r="H94" s="413"/>
      <c r="I94" s="413"/>
      <c r="J94" s="413"/>
    </row>
    <row r="95" spans="1:10" ht="10.5"/>
    <row r="96" spans="1:10" ht="10.5"/>
    <row r="97" ht="10.5"/>
    <row r="98" ht="10.5"/>
    <row r="99" ht="10.5"/>
    <row r="100" ht="10.5"/>
  </sheetData>
  <mergeCells count="2">
    <mergeCell ref="A3:C4"/>
    <mergeCell ref="D3:D4"/>
  </mergeCells>
  <phoneticPr fontId="2"/>
  <pageMargins left="0.59055118110236227" right="0.59055118110236227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9"/>
  <sheetViews>
    <sheetView showGridLines="0" view="pageBreakPreview" zoomScale="90" zoomScaleNormal="115" zoomScaleSheetLayoutView="90" workbookViewId="0">
      <pane ySplit="6" topLeftCell="A7" activePane="bottomLeft" state="frozen"/>
      <selection pane="bottomLeft"/>
    </sheetView>
  </sheetViews>
  <sheetFormatPr defaultColWidth="12" defaultRowHeight="14.65" customHeight="1"/>
  <cols>
    <col min="1" max="1" width="4.625" style="425" customWidth="1"/>
    <col min="2" max="2" width="9.125" style="425" customWidth="1"/>
    <col min="3" max="3" width="8.625" style="425" customWidth="1"/>
    <col min="4" max="23" width="7.625" style="425" customWidth="1"/>
    <col min="24" max="16384" width="12" style="425"/>
  </cols>
  <sheetData>
    <row r="1" spans="1:23" ht="18" customHeight="1">
      <c r="A1" s="75" t="s">
        <v>361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3.5" customHeight="1"/>
    <row r="3" spans="1:23" ht="18" customHeight="1">
      <c r="A3" s="426"/>
      <c r="B3" s="430"/>
      <c r="C3" s="426"/>
      <c r="D3" s="733" t="s">
        <v>363</v>
      </c>
      <c r="E3" s="437"/>
      <c r="F3" s="736" t="s">
        <v>313</v>
      </c>
      <c r="G3" s="437"/>
      <c r="H3" s="437"/>
      <c r="I3" s="739" t="s">
        <v>299</v>
      </c>
      <c r="J3" s="742" t="s">
        <v>4</v>
      </c>
      <c r="K3" s="733" t="s">
        <v>304</v>
      </c>
      <c r="L3" s="733" t="s">
        <v>182</v>
      </c>
      <c r="M3" s="733" t="s">
        <v>264</v>
      </c>
      <c r="N3" s="733" t="s">
        <v>305</v>
      </c>
      <c r="O3" s="747" t="s">
        <v>314</v>
      </c>
      <c r="P3" s="736" t="s">
        <v>260</v>
      </c>
      <c r="Q3" s="736" t="s">
        <v>307</v>
      </c>
      <c r="R3" s="736" t="s">
        <v>301</v>
      </c>
      <c r="S3" s="733" t="s">
        <v>286</v>
      </c>
      <c r="T3" s="736" t="s">
        <v>187</v>
      </c>
      <c r="U3" s="442" t="s">
        <v>308</v>
      </c>
      <c r="V3" s="437" t="s">
        <v>268</v>
      </c>
      <c r="W3" s="733" t="s">
        <v>287</v>
      </c>
    </row>
    <row r="4" spans="1:23" ht="18" customHeight="1">
      <c r="A4" s="731" t="s">
        <v>102</v>
      </c>
      <c r="B4" s="732"/>
      <c r="C4" s="427" t="s">
        <v>5</v>
      </c>
      <c r="D4" s="734"/>
      <c r="E4" s="438" t="s">
        <v>270</v>
      </c>
      <c r="F4" s="737"/>
      <c r="G4" s="438" t="s">
        <v>168</v>
      </c>
      <c r="H4" s="438" t="s">
        <v>272</v>
      </c>
      <c r="I4" s="740"/>
      <c r="J4" s="743"/>
      <c r="K4" s="734"/>
      <c r="L4" s="734"/>
      <c r="M4" s="734"/>
      <c r="N4" s="745"/>
      <c r="O4" s="748"/>
      <c r="P4" s="750"/>
      <c r="Q4" s="737"/>
      <c r="R4" s="737"/>
      <c r="S4" s="734"/>
      <c r="T4" s="737"/>
      <c r="U4" s="752" t="s">
        <v>31</v>
      </c>
      <c r="V4" s="752" t="s">
        <v>316</v>
      </c>
      <c r="W4" s="745"/>
    </row>
    <row r="5" spans="1:23" ht="18" customHeight="1">
      <c r="A5" s="427"/>
      <c r="B5" s="431"/>
      <c r="C5" s="427"/>
      <c r="D5" s="735"/>
      <c r="E5" s="439"/>
      <c r="F5" s="738"/>
      <c r="G5" s="439"/>
      <c r="H5" s="439"/>
      <c r="I5" s="741"/>
      <c r="J5" s="744"/>
      <c r="K5" s="735"/>
      <c r="L5" s="735"/>
      <c r="M5" s="735"/>
      <c r="N5" s="746"/>
      <c r="O5" s="749"/>
      <c r="P5" s="751"/>
      <c r="Q5" s="738"/>
      <c r="R5" s="738"/>
      <c r="S5" s="735"/>
      <c r="T5" s="738"/>
      <c r="U5" s="753"/>
      <c r="V5" s="753"/>
      <c r="W5" s="746"/>
    </row>
    <row r="6" spans="1:23" ht="4.5" customHeight="1">
      <c r="A6" s="428"/>
      <c r="B6" s="432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41"/>
      <c r="Q6" s="441"/>
      <c r="R6" s="428"/>
      <c r="S6" s="428"/>
      <c r="T6" s="428"/>
      <c r="U6" s="428"/>
      <c r="V6" s="428"/>
      <c r="W6" s="428"/>
    </row>
    <row r="7" spans="1:23" ht="16.5" customHeight="1">
      <c r="A7" s="427"/>
      <c r="B7" s="433" t="s">
        <v>5</v>
      </c>
      <c r="C7" s="435">
        <f>IF(SUM(C8:C17)=SUM(D7:W7),SUM(D7:W7),FALSE)</f>
        <v>1128</v>
      </c>
      <c r="D7" s="435">
        <f t="shared" ref="D7:W7" si="0">SUM(D8:D17)</f>
        <v>6</v>
      </c>
      <c r="E7" s="435">
        <f t="shared" si="0"/>
        <v>0</v>
      </c>
      <c r="F7" s="435">
        <f t="shared" si="0"/>
        <v>0</v>
      </c>
      <c r="G7" s="435">
        <f t="shared" si="0"/>
        <v>127</v>
      </c>
      <c r="H7" s="435">
        <f t="shared" si="0"/>
        <v>511</v>
      </c>
      <c r="I7" s="435">
        <f t="shared" si="0"/>
        <v>10</v>
      </c>
      <c r="J7" s="435">
        <f t="shared" si="0"/>
        <v>18</v>
      </c>
      <c r="K7" s="435">
        <f t="shared" si="0"/>
        <v>37</v>
      </c>
      <c r="L7" s="435">
        <f t="shared" si="0"/>
        <v>112</v>
      </c>
      <c r="M7" s="435">
        <f t="shared" si="0"/>
        <v>9</v>
      </c>
      <c r="N7" s="435">
        <f t="shared" si="0"/>
        <v>5</v>
      </c>
      <c r="O7" s="435">
        <f t="shared" si="0"/>
        <v>20</v>
      </c>
      <c r="P7" s="435">
        <f t="shared" si="0"/>
        <v>27</v>
      </c>
      <c r="Q7" s="435">
        <f t="shared" si="0"/>
        <v>26</v>
      </c>
      <c r="R7" s="435">
        <f t="shared" si="0"/>
        <v>4</v>
      </c>
      <c r="S7" s="435">
        <f t="shared" si="0"/>
        <v>62</v>
      </c>
      <c r="T7" s="435">
        <f t="shared" si="0"/>
        <v>27</v>
      </c>
      <c r="U7" s="435">
        <f t="shared" si="0"/>
        <v>20</v>
      </c>
      <c r="V7" s="435">
        <f t="shared" si="0"/>
        <v>101</v>
      </c>
      <c r="W7" s="435">
        <f t="shared" si="0"/>
        <v>6</v>
      </c>
    </row>
    <row r="8" spans="1:23" ht="16.5" customHeight="1">
      <c r="A8" s="427"/>
      <c r="B8" s="431" t="s">
        <v>244</v>
      </c>
      <c r="C8" s="435">
        <f t="shared" ref="C8:C17" si="1">SUM(D8:W8)</f>
        <v>314</v>
      </c>
      <c r="D8" s="435">
        <f t="shared" ref="D8:W17" si="2">D20+D32</f>
        <v>0</v>
      </c>
      <c r="E8" s="435">
        <f t="shared" si="2"/>
        <v>0</v>
      </c>
      <c r="F8" s="435">
        <f t="shared" si="2"/>
        <v>0</v>
      </c>
      <c r="G8" s="435">
        <f t="shared" si="2"/>
        <v>26</v>
      </c>
      <c r="H8" s="435">
        <f t="shared" si="2"/>
        <v>111</v>
      </c>
      <c r="I8" s="435">
        <f t="shared" si="2"/>
        <v>0</v>
      </c>
      <c r="J8" s="435">
        <f t="shared" si="2"/>
        <v>3</v>
      </c>
      <c r="K8" s="435">
        <f t="shared" si="2"/>
        <v>12</v>
      </c>
      <c r="L8" s="435">
        <f t="shared" si="2"/>
        <v>37</v>
      </c>
      <c r="M8" s="435">
        <f t="shared" si="2"/>
        <v>2</v>
      </c>
      <c r="N8" s="435">
        <f t="shared" si="2"/>
        <v>2</v>
      </c>
      <c r="O8" s="435">
        <f t="shared" si="2"/>
        <v>5</v>
      </c>
      <c r="P8" s="435">
        <f t="shared" si="2"/>
        <v>9</v>
      </c>
      <c r="Q8" s="435">
        <f t="shared" si="2"/>
        <v>12</v>
      </c>
      <c r="R8" s="435">
        <f t="shared" si="2"/>
        <v>2</v>
      </c>
      <c r="S8" s="435">
        <f t="shared" si="2"/>
        <v>19</v>
      </c>
      <c r="T8" s="435">
        <f t="shared" si="2"/>
        <v>8</v>
      </c>
      <c r="U8" s="435">
        <f t="shared" si="2"/>
        <v>4</v>
      </c>
      <c r="V8" s="435">
        <f t="shared" si="2"/>
        <v>58</v>
      </c>
      <c r="W8" s="435">
        <f t="shared" si="2"/>
        <v>4</v>
      </c>
    </row>
    <row r="9" spans="1:23" ht="16.5" customHeight="1">
      <c r="A9" s="427"/>
      <c r="B9" s="431" t="s">
        <v>245</v>
      </c>
      <c r="C9" s="435">
        <f t="shared" si="1"/>
        <v>95</v>
      </c>
      <c r="D9" s="435">
        <f t="shared" si="2"/>
        <v>4</v>
      </c>
      <c r="E9" s="435">
        <f t="shared" si="2"/>
        <v>0</v>
      </c>
      <c r="F9" s="435">
        <f t="shared" si="2"/>
        <v>0</v>
      </c>
      <c r="G9" s="435">
        <f t="shared" si="2"/>
        <v>7</v>
      </c>
      <c r="H9" s="435">
        <f t="shared" si="2"/>
        <v>46</v>
      </c>
      <c r="I9" s="435">
        <f t="shared" si="2"/>
        <v>0</v>
      </c>
      <c r="J9" s="435">
        <f t="shared" si="2"/>
        <v>1</v>
      </c>
      <c r="K9" s="435">
        <f t="shared" si="2"/>
        <v>2</v>
      </c>
      <c r="L9" s="435">
        <f t="shared" si="2"/>
        <v>14</v>
      </c>
      <c r="M9" s="435">
        <f t="shared" si="2"/>
        <v>0</v>
      </c>
      <c r="N9" s="435">
        <f t="shared" si="2"/>
        <v>1</v>
      </c>
      <c r="O9" s="435">
        <f t="shared" si="2"/>
        <v>0</v>
      </c>
      <c r="P9" s="435">
        <f t="shared" si="2"/>
        <v>2</v>
      </c>
      <c r="Q9" s="435">
        <f t="shared" si="2"/>
        <v>1</v>
      </c>
      <c r="R9" s="435">
        <f t="shared" si="2"/>
        <v>0</v>
      </c>
      <c r="S9" s="435">
        <f t="shared" si="2"/>
        <v>5</v>
      </c>
      <c r="T9" s="435">
        <f t="shared" si="2"/>
        <v>1</v>
      </c>
      <c r="U9" s="435">
        <f t="shared" si="2"/>
        <v>1</v>
      </c>
      <c r="V9" s="435">
        <f t="shared" si="2"/>
        <v>9</v>
      </c>
      <c r="W9" s="435">
        <f t="shared" si="2"/>
        <v>1</v>
      </c>
    </row>
    <row r="10" spans="1:23" ht="16.5" customHeight="1">
      <c r="A10" s="427"/>
      <c r="B10" s="431" t="s">
        <v>247</v>
      </c>
      <c r="C10" s="435">
        <f t="shared" si="1"/>
        <v>311</v>
      </c>
      <c r="D10" s="435">
        <f t="shared" si="2"/>
        <v>0</v>
      </c>
      <c r="E10" s="435">
        <f t="shared" si="2"/>
        <v>0</v>
      </c>
      <c r="F10" s="435">
        <f t="shared" si="2"/>
        <v>0</v>
      </c>
      <c r="G10" s="435">
        <f t="shared" si="2"/>
        <v>74</v>
      </c>
      <c r="H10" s="435">
        <f t="shared" si="2"/>
        <v>169</v>
      </c>
      <c r="I10" s="435">
        <f t="shared" si="2"/>
        <v>10</v>
      </c>
      <c r="J10" s="435">
        <f t="shared" si="2"/>
        <v>2</v>
      </c>
      <c r="K10" s="435">
        <f t="shared" si="2"/>
        <v>5</v>
      </c>
      <c r="L10" s="435">
        <f t="shared" si="2"/>
        <v>12</v>
      </c>
      <c r="M10" s="435">
        <f t="shared" si="2"/>
        <v>0</v>
      </c>
      <c r="N10" s="435">
        <f t="shared" si="2"/>
        <v>0</v>
      </c>
      <c r="O10" s="435">
        <f t="shared" si="2"/>
        <v>10</v>
      </c>
      <c r="P10" s="435">
        <f t="shared" si="2"/>
        <v>0</v>
      </c>
      <c r="Q10" s="435">
        <f t="shared" si="2"/>
        <v>3</v>
      </c>
      <c r="R10" s="435">
        <f t="shared" si="2"/>
        <v>0</v>
      </c>
      <c r="S10" s="435">
        <f t="shared" si="2"/>
        <v>1</v>
      </c>
      <c r="T10" s="435">
        <f t="shared" si="2"/>
        <v>1</v>
      </c>
      <c r="U10" s="435">
        <f t="shared" si="2"/>
        <v>11</v>
      </c>
      <c r="V10" s="435">
        <f t="shared" si="2"/>
        <v>13</v>
      </c>
      <c r="W10" s="435">
        <f t="shared" si="2"/>
        <v>0</v>
      </c>
    </row>
    <row r="11" spans="1:23" ht="16.5" customHeight="1">
      <c r="A11" s="427"/>
      <c r="B11" s="431" t="s">
        <v>178</v>
      </c>
      <c r="C11" s="435">
        <f t="shared" si="1"/>
        <v>201</v>
      </c>
      <c r="D11" s="435">
        <f t="shared" si="2"/>
        <v>0</v>
      </c>
      <c r="E11" s="435">
        <f t="shared" si="2"/>
        <v>0</v>
      </c>
      <c r="F11" s="435">
        <f t="shared" si="2"/>
        <v>0</v>
      </c>
      <c r="G11" s="435">
        <f t="shared" si="2"/>
        <v>12</v>
      </c>
      <c r="H11" s="435">
        <f t="shared" si="2"/>
        <v>92</v>
      </c>
      <c r="I11" s="435">
        <f t="shared" si="2"/>
        <v>0</v>
      </c>
      <c r="J11" s="435">
        <f t="shared" si="2"/>
        <v>6</v>
      </c>
      <c r="K11" s="435">
        <f t="shared" si="2"/>
        <v>13</v>
      </c>
      <c r="L11" s="435">
        <f t="shared" si="2"/>
        <v>31</v>
      </c>
      <c r="M11" s="435">
        <f t="shared" si="2"/>
        <v>5</v>
      </c>
      <c r="N11" s="435">
        <f t="shared" si="2"/>
        <v>2</v>
      </c>
      <c r="O11" s="435">
        <f t="shared" si="2"/>
        <v>4</v>
      </c>
      <c r="P11" s="435">
        <f t="shared" si="2"/>
        <v>4</v>
      </c>
      <c r="Q11" s="435">
        <f t="shared" si="2"/>
        <v>7</v>
      </c>
      <c r="R11" s="435">
        <f t="shared" si="2"/>
        <v>2</v>
      </c>
      <c r="S11" s="435">
        <f t="shared" si="2"/>
        <v>10</v>
      </c>
      <c r="T11" s="435">
        <f t="shared" si="2"/>
        <v>5</v>
      </c>
      <c r="U11" s="435">
        <f t="shared" si="2"/>
        <v>3</v>
      </c>
      <c r="V11" s="435">
        <f t="shared" si="2"/>
        <v>5</v>
      </c>
      <c r="W11" s="435">
        <f t="shared" si="2"/>
        <v>0</v>
      </c>
    </row>
    <row r="12" spans="1:23" ht="16.5" customHeight="1">
      <c r="A12" s="427" t="s">
        <v>5</v>
      </c>
      <c r="B12" s="431" t="s">
        <v>333</v>
      </c>
      <c r="C12" s="435">
        <f t="shared" si="1"/>
        <v>9</v>
      </c>
      <c r="D12" s="435">
        <f t="shared" si="2"/>
        <v>0</v>
      </c>
      <c r="E12" s="435">
        <f t="shared" si="2"/>
        <v>0</v>
      </c>
      <c r="F12" s="435">
        <f t="shared" si="2"/>
        <v>0</v>
      </c>
      <c r="G12" s="435">
        <f t="shared" si="2"/>
        <v>0</v>
      </c>
      <c r="H12" s="435">
        <f t="shared" si="2"/>
        <v>4</v>
      </c>
      <c r="I12" s="435">
        <f t="shared" si="2"/>
        <v>0</v>
      </c>
      <c r="J12" s="435">
        <f t="shared" si="2"/>
        <v>0</v>
      </c>
      <c r="K12" s="435">
        <f t="shared" si="2"/>
        <v>1</v>
      </c>
      <c r="L12" s="435">
        <f t="shared" si="2"/>
        <v>2</v>
      </c>
      <c r="M12" s="435">
        <f t="shared" si="2"/>
        <v>0</v>
      </c>
      <c r="N12" s="435">
        <f t="shared" si="2"/>
        <v>0</v>
      </c>
      <c r="O12" s="435">
        <f t="shared" si="2"/>
        <v>0</v>
      </c>
      <c r="P12" s="435">
        <f t="shared" si="2"/>
        <v>0</v>
      </c>
      <c r="Q12" s="435">
        <f t="shared" si="2"/>
        <v>0</v>
      </c>
      <c r="R12" s="435">
        <f t="shared" si="2"/>
        <v>0</v>
      </c>
      <c r="S12" s="435">
        <f t="shared" si="2"/>
        <v>0</v>
      </c>
      <c r="T12" s="435">
        <f t="shared" si="2"/>
        <v>1</v>
      </c>
      <c r="U12" s="435">
        <f t="shared" si="2"/>
        <v>0</v>
      </c>
      <c r="V12" s="435">
        <f t="shared" si="2"/>
        <v>1</v>
      </c>
      <c r="W12" s="435">
        <f t="shared" si="2"/>
        <v>0</v>
      </c>
    </row>
    <row r="13" spans="1:23" ht="16.5" customHeight="1">
      <c r="A13" s="427"/>
      <c r="B13" s="431" t="s">
        <v>163</v>
      </c>
      <c r="C13" s="435">
        <f t="shared" si="1"/>
        <v>41</v>
      </c>
      <c r="D13" s="435">
        <f t="shared" si="2"/>
        <v>0</v>
      </c>
      <c r="E13" s="435">
        <f t="shared" si="2"/>
        <v>0</v>
      </c>
      <c r="F13" s="435">
        <f t="shared" si="2"/>
        <v>0</v>
      </c>
      <c r="G13" s="435">
        <f t="shared" si="2"/>
        <v>0</v>
      </c>
      <c r="H13" s="435">
        <f t="shared" si="2"/>
        <v>4</v>
      </c>
      <c r="I13" s="435">
        <f t="shared" si="2"/>
        <v>0</v>
      </c>
      <c r="J13" s="435">
        <f t="shared" si="2"/>
        <v>0</v>
      </c>
      <c r="K13" s="435">
        <f t="shared" si="2"/>
        <v>1</v>
      </c>
      <c r="L13" s="435">
        <f t="shared" si="2"/>
        <v>9</v>
      </c>
      <c r="M13" s="435">
        <f t="shared" si="2"/>
        <v>0</v>
      </c>
      <c r="N13" s="435">
        <f t="shared" si="2"/>
        <v>0</v>
      </c>
      <c r="O13" s="435">
        <f t="shared" si="2"/>
        <v>0</v>
      </c>
      <c r="P13" s="435">
        <f t="shared" si="2"/>
        <v>8</v>
      </c>
      <c r="Q13" s="435">
        <f t="shared" si="2"/>
        <v>0</v>
      </c>
      <c r="R13" s="435">
        <f t="shared" si="2"/>
        <v>0</v>
      </c>
      <c r="S13" s="435">
        <f t="shared" si="2"/>
        <v>10</v>
      </c>
      <c r="T13" s="435">
        <f t="shared" si="2"/>
        <v>7</v>
      </c>
      <c r="U13" s="435">
        <f t="shared" si="2"/>
        <v>0</v>
      </c>
      <c r="V13" s="435">
        <f t="shared" si="2"/>
        <v>2</v>
      </c>
      <c r="W13" s="435">
        <f t="shared" si="2"/>
        <v>0</v>
      </c>
    </row>
    <row r="14" spans="1:23" ht="16.5" customHeight="1">
      <c r="A14" s="427"/>
      <c r="B14" s="431" t="s">
        <v>169</v>
      </c>
      <c r="C14" s="435">
        <f t="shared" si="1"/>
        <v>0</v>
      </c>
      <c r="D14" s="435">
        <f t="shared" si="2"/>
        <v>0</v>
      </c>
      <c r="E14" s="435">
        <f t="shared" si="2"/>
        <v>0</v>
      </c>
      <c r="F14" s="435">
        <f t="shared" si="2"/>
        <v>0</v>
      </c>
      <c r="G14" s="435">
        <f t="shared" si="2"/>
        <v>0</v>
      </c>
      <c r="H14" s="435">
        <f t="shared" si="2"/>
        <v>0</v>
      </c>
      <c r="I14" s="435">
        <f t="shared" si="2"/>
        <v>0</v>
      </c>
      <c r="J14" s="435">
        <f t="shared" si="2"/>
        <v>0</v>
      </c>
      <c r="K14" s="435">
        <f t="shared" si="2"/>
        <v>0</v>
      </c>
      <c r="L14" s="435">
        <f t="shared" si="2"/>
        <v>0</v>
      </c>
      <c r="M14" s="435">
        <f t="shared" si="2"/>
        <v>0</v>
      </c>
      <c r="N14" s="435">
        <f t="shared" si="2"/>
        <v>0</v>
      </c>
      <c r="O14" s="435">
        <f t="shared" si="2"/>
        <v>0</v>
      </c>
      <c r="P14" s="435">
        <f t="shared" si="2"/>
        <v>0</v>
      </c>
      <c r="Q14" s="435">
        <f t="shared" si="2"/>
        <v>0</v>
      </c>
      <c r="R14" s="435">
        <f t="shared" si="2"/>
        <v>0</v>
      </c>
      <c r="S14" s="435">
        <f t="shared" si="2"/>
        <v>0</v>
      </c>
      <c r="T14" s="435">
        <f t="shared" si="2"/>
        <v>0</v>
      </c>
      <c r="U14" s="435">
        <f t="shared" si="2"/>
        <v>0</v>
      </c>
      <c r="V14" s="435">
        <f t="shared" si="2"/>
        <v>0</v>
      </c>
      <c r="W14" s="435">
        <f t="shared" si="2"/>
        <v>0</v>
      </c>
    </row>
    <row r="15" spans="1:23" ht="16.5" customHeight="1">
      <c r="A15" s="427"/>
      <c r="B15" s="431" t="s">
        <v>290</v>
      </c>
      <c r="C15" s="435">
        <f t="shared" si="1"/>
        <v>11</v>
      </c>
      <c r="D15" s="435">
        <f t="shared" si="2"/>
        <v>0</v>
      </c>
      <c r="E15" s="435">
        <f t="shared" si="2"/>
        <v>0</v>
      </c>
      <c r="F15" s="435">
        <f t="shared" si="2"/>
        <v>0</v>
      </c>
      <c r="G15" s="435">
        <f t="shared" si="2"/>
        <v>0</v>
      </c>
      <c r="H15" s="435">
        <f t="shared" si="2"/>
        <v>0</v>
      </c>
      <c r="I15" s="435">
        <f t="shared" si="2"/>
        <v>0</v>
      </c>
      <c r="J15" s="435">
        <f t="shared" si="2"/>
        <v>0</v>
      </c>
      <c r="K15" s="435">
        <f t="shared" si="2"/>
        <v>0</v>
      </c>
      <c r="L15" s="435">
        <f t="shared" si="2"/>
        <v>1</v>
      </c>
      <c r="M15" s="435">
        <f t="shared" si="2"/>
        <v>0</v>
      </c>
      <c r="N15" s="435">
        <f t="shared" si="2"/>
        <v>0</v>
      </c>
      <c r="O15" s="435">
        <f t="shared" si="2"/>
        <v>0</v>
      </c>
      <c r="P15" s="435">
        <f t="shared" si="2"/>
        <v>0</v>
      </c>
      <c r="Q15" s="435">
        <f t="shared" si="2"/>
        <v>0</v>
      </c>
      <c r="R15" s="435">
        <f t="shared" si="2"/>
        <v>0</v>
      </c>
      <c r="S15" s="435">
        <f t="shared" si="2"/>
        <v>10</v>
      </c>
      <c r="T15" s="435">
        <f t="shared" si="2"/>
        <v>0</v>
      </c>
      <c r="U15" s="435">
        <f t="shared" si="2"/>
        <v>0</v>
      </c>
      <c r="V15" s="435">
        <f t="shared" si="2"/>
        <v>0</v>
      </c>
      <c r="W15" s="435">
        <f t="shared" si="2"/>
        <v>0</v>
      </c>
    </row>
    <row r="16" spans="1:23" ht="16.5" customHeight="1">
      <c r="A16" s="427"/>
      <c r="B16" s="431" t="s">
        <v>215</v>
      </c>
      <c r="C16" s="435">
        <f t="shared" si="1"/>
        <v>24</v>
      </c>
      <c r="D16" s="435">
        <f t="shared" si="2"/>
        <v>1</v>
      </c>
      <c r="E16" s="435">
        <f t="shared" si="2"/>
        <v>0</v>
      </c>
      <c r="F16" s="435">
        <f t="shared" si="2"/>
        <v>0</v>
      </c>
      <c r="G16" s="435">
        <f t="shared" si="2"/>
        <v>0</v>
      </c>
      <c r="H16" s="435">
        <f t="shared" si="2"/>
        <v>17</v>
      </c>
      <c r="I16" s="435">
        <f t="shared" si="2"/>
        <v>0</v>
      </c>
      <c r="J16" s="435">
        <f t="shared" si="2"/>
        <v>0</v>
      </c>
      <c r="K16" s="435">
        <f t="shared" si="2"/>
        <v>0</v>
      </c>
      <c r="L16" s="435">
        <f t="shared" si="2"/>
        <v>0</v>
      </c>
      <c r="M16" s="435">
        <f t="shared" si="2"/>
        <v>0</v>
      </c>
      <c r="N16" s="435">
        <f t="shared" si="2"/>
        <v>0</v>
      </c>
      <c r="O16" s="435">
        <f t="shared" si="2"/>
        <v>0</v>
      </c>
      <c r="P16" s="435">
        <f t="shared" si="2"/>
        <v>1</v>
      </c>
      <c r="Q16" s="435">
        <f t="shared" si="2"/>
        <v>0</v>
      </c>
      <c r="R16" s="435">
        <f t="shared" si="2"/>
        <v>0</v>
      </c>
      <c r="S16" s="435">
        <f t="shared" si="2"/>
        <v>0</v>
      </c>
      <c r="T16" s="435">
        <f t="shared" si="2"/>
        <v>0</v>
      </c>
      <c r="U16" s="435">
        <f t="shared" si="2"/>
        <v>0</v>
      </c>
      <c r="V16" s="435">
        <f t="shared" si="2"/>
        <v>5</v>
      </c>
      <c r="W16" s="435">
        <f t="shared" si="2"/>
        <v>0</v>
      </c>
    </row>
    <row r="17" spans="1:23" ht="16.5" customHeight="1">
      <c r="A17" s="427"/>
      <c r="B17" s="431" t="s">
        <v>98</v>
      </c>
      <c r="C17" s="435">
        <f t="shared" si="1"/>
        <v>122</v>
      </c>
      <c r="D17" s="435">
        <f t="shared" si="2"/>
        <v>1</v>
      </c>
      <c r="E17" s="435">
        <f t="shared" si="2"/>
        <v>0</v>
      </c>
      <c r="F17" s="435">
        <f t="shared" si="2"/>
        <v>0</v>
      </c>
      <c r="G17" s="435">
        <f t="shared" si="2"/>
        <v>8</v>
      </c>
      <c r="H17" s="435">
        <f t="shared" si="2"/>
        <v>68</v>
      </c>
      <c r="I17" s="435">
        <f t="shared" si="2"/>
        <v>0</v>
      </c>
      <c r="J17" s="435">
        <f t="shared" si="2"/>
        <v>6</v>
      </c>
      <c r="K17" s="435">
        <f t="shared" si="2"/>
        <v>3</v>
      </c>
      <c r="L17" s="435">
        <f t="shared" si="2"/>
        <v>6</v>
      </c>
      <c r="M17" s="435">
        <f t="shared" si="2"/>
        <v>2</v>
      </c>
      <c r="N17" s="435">
        <f t="shared" si="2"/>
        <v>0</v>
      </c>
      <c r="O17" s="435">
        <f t="shared" si="2"/>
        <v>1</v>
      </c>
      <c r="P17" s="435">
        <f t="shared" si="2"/>
        <v>3</v>
      </c>
      <c r="Q17" s="435">
        <f t="shared" si="2"/>
        <v>3</v>
      </c>
      <c r="R17" s="435">
        <f t="shared" si="2"/>
        <v>0</v>
      </c>
      <c r="S17" s="435">
        <f t="shared" si="2"/>
        <v>7</v>
      </c>
      <c r="T17" s="435">
        <f t="shared" si="2"/>
        <v>4</v>
      </c>
      <c r="U17" s="435">
        <f t="shared" si="2"/>
        <v>1</v>
      </c>
      <c r="V17" s="435">
        <f t="shared" si="2"/>
        <v>8</v>
      </c>
      <c r="W17" s="435">
        <f t="shared" si="2"/>
        <v>1</v>
      </c>
    </row>
    <row r="18" spans="1:23" ht="4.5" customHeight="1">
      <c r="A18" s="427"/>
      <c r="B18" s="431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</row>
    <row r="19" spans="1:23" ht="16.5" customHeight="1">
      <c r="A19" s="427"/>
      <c r="B19" s="431" t="s">
        <v>5</v>
      </c>
      <c r="C19" s="435">
        <f>IF(SUM(C20:C29)=SUM(D19:W19),SUM(D19:W19),FALSE)</f>
        <v>765</v>
      </c>
      <c r="D19" s="435">
        <f t="shared" ref="D19:W19" si="3">SUM(D20:D29)</f>
        <v>5</v>
      </c>
      <c r="E19" s="435">
        <f t="shared" si="3"/>
        <v>0</v>
      </c>
      <c r="F19" s="435">
        <f t="shared" si="3"/>
        <v>0</v>
      </c>
      <c r="G19" s="435">
        <f t="shared" si="3"/>
        <v>110</v>
      </c>
      <c r="H19" s="435">
        <f t="shared" si="3"/>
        <v>400</v>
      </c>
      <c r="I19" s="435">
        <f t="shared" si="3"/>
        <v>10</v>
      </c>
      <c r="J19" s="435">
        <f t="shared" si="3"/>
        <v>11</v>
      </c>
      <c r="K19" s="435">
        <f t="shared" si="3"/>
        <v>25</v>
      </c>
      <c r="L19" s="435">
        <f t="shared" si="3"/>
        <v>52</v>
      </c>
      <c r="M19" s="435">
        <f t="shared" si="3"/>
        <v>0</v>
      </c>
      <c r="N19" s="435">
        <f t="shared" si="3"/>
        <v>4</v>
      </c>
      <c r="O19" s="435">
        <f t="shared" si="3"/>
        <v>10</v>
      </c>
      <c r="P19" s="435">
        <f t="shared" si="3"/>
        <v>6</v>
      </c>
      <c r="Q19" s="435">
        <f t="shared" si="3"/>
        <v>8</v>
      </c>
      <c r="R19" s="435">
        <f t="shared" si="3"/>
        <v>2</v>
      </c>
      <c r="S19" s="435">
        <f t="shared" si="3"/>
        <v>18</v>
      </c>
      <c r="T19" s="435">
        <f t="shared" si="3"/>
        <v>14</v>
      </c>
      <c r="U19" s="435">
        <f t="shared" si="3"/>
        <v>14</v>
      </c>
      <c r="V19" s="435">
        <f t="shared" si="3"/>
        <v>74</v>
      </c>
      <c r="W19" s="435">
        <f t="shared" si="3"/>
        <v>2</v>
      </c>
    </row>
    <row r="20" spans="1:23" ht="16.5" customHeight="1">
      <c r="A20" s="427"/>
      <c r="B20" s="431" t="s">
        <v>244</v>
      </c>
      <c r="C20" s="435">
        <f t="shared" ref="C20:C29" si="4">SUM(D20:W20)</f>
        <v>198</v>
      </c>
      <c r="D20" s="436">
        <v>0</v>
      </c>
      <c r="E20" s="436">
        <v>0</v>
      </c>
      <c r="F20" s="436">
        <v>0</v>
      </c>
      <c r="G20" s="436">
        <v>22</v>
      </c>
      <c r="H20" s="436">
        <v>87</v>
      </c>
      <c r="I20" s="436">
        <v>0</v>
      </c>
      <c r="J20" s="436">
        <v>0</v>
      </c>
      <c r="K20" s="436">
        <v>8</v>
      </c>
      <c r="L20" s="436">
        <v>16</v>
      </c>
      <c r="M20" s="436">
        <v>0</v>
      </c>
      <c r="N20" s="436">
        <v>2</v>
      </c>
      <c r="O20" s="436">
        <v>3</v>
      </c>
      <c r="P20" s="436">
        <v>1</v>
      </c>
      <c r="Q20" s="436">
        <v>3</v>
      </c>
      <c r="R20" s="436">
        <v>1</v>
      </c>
      <c r="S20" s="436">
        <v>7</v>
      </c>
      <c r="T20" s="436">
        <v>4</v>
      </c>
      <c r="U20" s="436">
        <v>2</v>
      </c>
      <c r="V20" s="436">
        <v>40</v>
      </c>
      <c r="W20" s="436">
        <v>2</v>
      </c>
    </row>
    <row r="21" spans="1:23" ht="16.5" customHeight="1">
      <c r="A21" s="427"/>
      <c r="B21" s="431" t="s">
        <v>245</v>
      </c>
      <c r="C21" s="435">
        <f t="shared" si="4"/>
        <v>72</v>
      </c>
      <c r="D21" s="436">
        <v>4</v>
      </c>
      <c r="E21" s="436">
        <v>0</v>
      </c>
      <c r="F21" s="436">
        <v>0</v>
      </c>
      <c r="G21" s="436">
        <v>7</v>
      </c>
      <c r="H21" s="436">
        <v>34</v>
      </c>
      <c r="I21" s="436">
        <v>0</v>
      </c>
      <c r="J21" s="436">
        <v>1</v>
      </c>
      <c r="K21" s="436">
        <v>2</v>
      </c>
      <c r="L21" s="436">
        <v>9</v>
      </c>
      <c r="M21" s="436">
        <v>0</v>
      </c>
      <c r="N21" s="436">
        <v>1</v>
      </c>
      <c r="O21" s="436">
        <v>0</v>
      </c>
      <c r="P21" s="436">
        <v>2</v>
      </c>
      <c r="Q21" s="436">
        <v>1</v>
      </c>
      <c r="R21" s="436">
        <v>0</v>
      </c>
      <c r="S21" s="436">
        <v>2</v>
      </c>
      <c r="T21" s="436">
        <v>1</v>
      </c>
      <c r="U21" s="436">
        <v>1</v>
      </c>
      <c r="V21" s="436">
        <v>7</v>
      </c>
      <c r="W21" s="436">
        <v>0</v>
      </c>
    </row>
    <row r="22" spans="1:23" ht="16.5" customHeight="1">
      <c r="A22" s="427" t="s">
        <v>239</v>
      </c>
      <c r="B22" s="431" t="s">
        <v>247</v>
      </c>
      <c r="C22" s="435">
        <f t="shared" si="4"/>
        <v>288</v>
      </c>
      <c r="D22" s="436">
        <v>0</v>
      </c>
      <c r="E22" s="436">
        <v>0</v>
      </c>
      <c r="F22" s="436">
        <v>0</v>
      </c>
      <c r="G22" s="436">
        <v>67</v>
      </c>
      <c r="H22" s="436">
        <v>161</v>
      </c>
      <c r="I22" s="436">
        <v>10</v>
      </c>
      <c r="J22" s="436">
        <v>1</v>
      </c>
      <c r="K22" s="436">
        <v>5</v>
      </c>
      <c r="L22" s="436">
        <v>12</v>
      </c>
      <c r="M22" s="436">
        <v>0</v>
      </c>
      <c r="N22" s="436">
        <v>0</v>
      </c>
      <c r="O22" s="436">
        <v>7</v>
      </c>
      <c r="P22" s="436">
        <v>0</v>
      </c>
      <c r="Q22" s="436">
        <v>2</v>
      </c>
      <c r="R22" s="436">
        <v>0</v>
      </c>
      <c r="S22" s="436">
        <v>1</v>
      </c>
      <c r="T22" s="436">
        <v>1</v>
      </c>
      <c r="U22" s="436">
        <v>10</v>
      </c>
      <c r="V22" s="436">
        <v>11</v>
      </c>
      <c r="W22" s="436">
        <v>0</v>
      </c>
    </row>
    <row r="23" spans="1:23" ht="16.5" customHeight="1">
      <c r="A23" s="427"/>
      <c r="B23" s="431" t="s">
        <v>178</v>
      </c>
      <c r="C23" s="435">
        <f t="shared" si="4"/>
        <v>82</v>
      </c>
      <c r="D23" s="436">
        <v>0</v>
      </c>
      <c r="E23" s="436">
        <v>0</v>
      </c>
      <c r="F23" s="436">
        <v>0</v>
      </c>
      <c r="G23" s="436">
        <v>6</v>
      </c>
      <c r="H23" s="436">
        <v>45</v>
      </c>
      <c r="I23" s="436">
        <v>0</v>
      </c>
      <c r="J23" s="436">
        <v>3</v>
      </c>
      <c r="K23" s="436">
        <v>7</v>
      </c>
      <c r="L23" s="436">
        <v>8</v>
      </c>
      <c r="M23" s="436">
        <v>0</v>
      </c>
      <c r="N23" s="436">
        <v>1</v>
      </c>
      <c r="O23" s="436">
        <v>0</v>
      </c>
      <c r="P23" s="436">
        <v>1</v>
      </c>
      <c r="Q23" s="436">
        <v>2</v>
      </c>
      <c r="R23" s="436">
        <v>1</v>
      </c>
      <c r="S23" s="436">
        <v>2</v>
      </c>
      <c r="T23" s="436">
        <v>3</v>
      </c>
      <c r="U23" s="436">
        <v>0</v>
      </c>
      <c r="V23" s="436">
        <v>3</v>
      </c>
      <c r="W23" s="436">
        <v>0</v>
      </c>
    </row>
    <row r="24" spans="1:23" ht="16.5" customHeight="1">
      <c r="A24" s="427" t="s">
        <v>38</v>
      </c>
      <c r="B24" s="431" t="s">
        <v>333</v>
      </c>
      <c r="C24" s="435">
        <f t="shared" si="4"/>
        <v>8</v>
      </c>
      <c r="D24" s="436">
        <v>0</v>
      </c>
      <c r="E24" s="436">
        <v>0</v>
      </c>
      <c r="F24" s="436">
        <v>0</v>
      </c>
      <c r="G24" s="436">
        <v>0</v>
      </c>
      <c r="H24" s="436">
        <v>3</v>
      </c>
      <c r="I24" s="436">
        <v>0</v>
      </c>
      <c r="J24" s="436">
        <v>0</v>
      </c>
      <c r="K24" s="436">
        <v>1</v>
      </c>
      <c r="L24" s="436">
        <v>2</v>
      </c>
      <c r="M24" s="436">
        <v>0</v>
      </c>
      <c r="N24" s="436">
        <v>0</v>
      </c>
      <c r="O24" s="436">
        <v>0</v>
      </c>
      <c r="P24" s="436">
        <v>0</v>
      </c>
      <c r="Q24" s="436">
        <v>0</v>
      </c>
      <c r="R24" s="436">
        <v>0</v>
      </c>
      <c r="S24" s="436">
        <v>0</v>
      </c>
      <c r="T24" s="436">
        <v>1</v>
      </c>
      <c r="U24" s="436">
        <v>0</v>
      </c>
      <c r="V24" s="436">
        <v>1</v>
      </c>
      <c r="W24" s="436">
        <v>0</v>
      </c>
    </row>
    <row r="25" spans="1:23" ht="16.5" customHeight="1">
      <c r="A25" s="427"/>
      <c r="B25" s="431" t="s">
        <v>163</v>
      </c>
      <c r="C25" s="435">
        <f t="shared" si="4"/>
        <v>11</v>
      </c>
      <c r="D25" s="436">
        <v>0</v>
      </c>
      <c r="E25" s="436">
        <v>0</v>
      </c>
      <c r="F25" s="436">
        <v>0</v>
      </c>
      <c r="G25" s="436">
        <v>0</v>
      </c>
      <c r="H25" s="436">
        <v>3</v>
      </c>
      <c r="I25" s="436">
        <v>0</v>
      </c>
      <c r="J25" s="436">
        <v>0</v>
      </c>
      <c r="K25" s="436">
        <v>0</v>
      </c>
      <c r="L25" s="436">
        <v>2</v>
      </c>
      <c r="M25" s="436">
        <v>0</v>
      </c>
      <c r="N25" s="436">
        <v>0</v>
      </c>
      <c r="O25" s="436">
        <v>0</v>
      </c>
      <c r="P25" s="436">
        <v>2</v>
      </c>
      <c r="Q25" s="436">
        <v>0</v>
      </c>
      <c r="R25" s="436">
        <v>0</v>
      </c>
      <c r="S25" s="436">
        <v>1</v>
      </c>
      <c r="T25" s="436">
        <v>1</v>
      </c>
      <c r="U25" s="436">
        <v>0</v>
      </c>
      <c r="V25" s="436">
        <v>2</v>
      </c>
      <c r="W25" s="436">
        <v>0</v>
      </c>
    </row>
    <row r="26" spans="1:23" ht="16.5" customHeight="1">
      <c r="A26" s="427"/>
      <c r="B26" s="431" t="s">
        <v>169</v>
      </c>
      <c r="C26" s="435">
        <f t="shared" si="4"/>
        <v>0</v>
      </c>
      <c r="D26" s="436">
        <v>0</v>
      </c>
      <c r="E26" s="436">
        <v>0</v>
      </c>
      <c r="F26" s="436">
        <v>0</v>
      </c>
      <c r="G26" s="436">
        <v>0</v>
      </c>
      <c r="H26" s="436">
        <v>0</v>
      </c>
      <c r="I26" s="436">
        <v>0</v>
      </c>
      <c r="J26" s="436">
        <v>0</v>
      </c>
      <c r="K26" s="436">
        <v>0</v>
      </c>
      <c r="L26" s="436">
        <v>0</v>
      </c>
      <c r="M26" s="436">
        <v>0</v>
      </c>
      <c r="N26" s="436">
        <v>0</v>
      </c>
      <c r="O26" s="436">
        <v>0</v>
      </c>
      <c r="P26" s="436">
        <v>0</v>
      </c>
      <c r="Q26" s="436">
        <v>0</v>
      </c>
      <c r="R26" s="436">
        <v>0</v>
      </c>
      <c r="S26" s="436">
        <v>0</v>
      </c>
      <c r="T26" s="436">
        <v>0</v>
      </c>
      <c r="U26" s="436">
        <v>0</v>
      </c>
      <c r="V26" s="436">
        <v>0</v>
      </c>
      <c r="W26" s="436">
        <v>0</v>
      </c>
    </row>
    <row r="27" spans="1:23" ht="16.5" customHeight="1">
      <c r="A27" s="427"/>
      <c r="B27" s="431" t="s">
        <v>290</v>
      </c>
      <c r="C27" s="435">
        <f t="shared" si="4"/>
        <v>4</v>
      </c>
      <c r="D27" s="436">
        <v>0</v>
      </c>
      <c r="E27" s="436">
        <v>0</v>
      </c>
      <c r="F27" s="436">
        <v>0</v>
      </c>
      <c r="G27" s="436">
        <v>0</v>
      </c>
      <c r="H27" s="436">
        <v>0</v>
      </c>
      <c r="I27" s="436">
        <v>0</v>
      </c>
      <c r="J27" s="436">
        <v>0</v>
      </c>
      <c r="K27" s="436">
        <v>0</v>
      </c>
      <c r="L27" s="436">
        <v>0</v>
      </c>
      <c r="M27" s="436">
        <v>0</v>
      </c>
      <c r="N27" s="436">
        <v>0</v>
      </c>
      <c r="O27" s="436">
        <v>0</v>
      </c>
      <c r="P27" s="436">
        <v>0</v>
      </c>
      <c r="Q27" s="436">
        <v>0</v>
      </c>
      <c r="R27" s="436">
        <v>0</v>
      </c>
      <c r="S27" s="436">
        <v>4</v>
      </c>
      <c r="T27" s="436">
        <v>0</v>
      </c>
      <c r="U27" s="436">
        <v>0</v>
      </c>
      <c r="V27" s="436">
        <v>0</v>
      </c>
      <c r="W27" s="436">
        <v>0</v>
      </c>
    </row>
    <row r="28" spans="1:23" ht="16.5" customHeight="1">
      <c r="A28" s="427"/>
      <c r="B28" s="431" t="s">
        <v>215</v>
      </c>
      <c r="C28" s="435">
        <f t="shared" si="4"/>
        <v>15</v>
      </c>
      <c r="D28" s="436">
        <v>1</v>
      </c>
      <c r="E28" s="436">
        <v>0</v>
      </c>
      <c r="F28" s="436">
        <v>0</v>
      </c>
      <c r="G28" s="436">
        <v>0</v>
      </c>
      <c r="H28" s="436">
        <v>12</v>
      </c>
      <c r="I28" s="436">
        <v>0</v>
      </c>
      <c r="J28" s="436">
        <v>0</v>
      </c>
      <c r="K28" s="436">
        <v>0</v>
      </c>
      <c r="L28" s="436">
        <v>0</v>
      </c>
      <c r="M28" s="436">
        <v>0</v>
      </c>
      <c r="N28" s="436">
        <v>0</v>
      </c>
      <c r="O28" s="436">
        <v>0</v>
      </c>
      <c r="P28" s="436">
        <v>0</v>
      </c>
      <c r="Q28" s="436">
        <v>0</v>
      </c>
      <c r="R28" s="436">
        <v>0</v>
      </c>
      <c r="S28" s="436">
        <v>0</v>
      </c>
      <c r="T28" s="436">
        <v>0</v>
      </c>
      <c r="U28" s="436">
        <v>0</v>
      </c>
      <c r="V28" s="436">
        <v>2</v>
      </c>
      <c r="W28" s="436">
        <v>0</v>
      </c>
    </row>
    <row r="29" spans="1:23" ht="16.5" customHeight="1">
      <c r="A29" s="427"/>
      <c r="B29" s="431" t="s">
        <v>98</v>
      </c>
      <c r="C29" s="435">
        <f t="shared" si="4"/>
        <v>87</v>
      </c>
      <c r="D29" s="436">
        <v>0</v>
      </c>
      <c r="E29" s="436">
        <v>0</v>
      </c>
      <c r="F29" s="436">
        <v>0</v>
      </c>
      <c r="G29" s="436">
        <v>8</v>
      </c>
      <c r="H29" s="436">
        <v>55</v>
      </c>
      <c r="I29" s="436">
        <v>0</v>
      </c>
      <c r="J29" s="436">
        <v>6</v>
      </c>
      <c r="K29" s="436">
        <v>2</v>
      </c>
      <c r="L29" s="436">
        <v>3</v>
      </c>
      <c r="M29" s="436">
        <v>0</v>
      </c>
      <c r="N29" s="436">
        <v>0</v>
      </c>
      <c r="O29" s="436">
        <v>0</v>
      </c>
      <c r="P29" s="436">
        <v>0</v>
      </c>
      <c r="Q29" s="436">
        <v>0</v>
      </c>
      <c r="R29" s="436">
        <v>0</v>
      </c>
      <c r="S29" s="436">
        <v>1</v>
      </c>
      <c r="T29" s="436">
        <v>3</v>
      </c>
      <c r="U29" s="436">
        <v>1</v>
      </c>
      <c r="V29" s="436">
        <v>8</v>
      </c>
      <c r="W29" s="436">
        <v>0</v>
      </c>
    </row>
    <row r="30" spans="1:23" ht="4.5" customHeight="1">
      <c r="A30" s="427"/>
      <c r="B30" s="431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</row>
    <row r="31" spans="1:23" ht="16.5" customHeight="1">
      <c r="A31" s="427"/>
      <c r="B31" s="431" t="s">
        <v>5</v>
      </c>
      <c r="C31" s="435">
        <f>IF(SUM(C32:C41)=SUM(D31:W31),SUM(D31:W31),FALSE)</f>
        <v>363</v>
      </c>
      <c r="D31" s="435">
        <f t="shared" ref="D31:W31" si="5">SUM(D32:D41)</f>
        <v>1</v>
      </c>
      <c r="E31" s="435">
        <f t="shared" si="5"/>
        <v>0</v>
      </c>
      <c r="F31" s="435">
        <f t="shared" si="5"/>
        <v>0</v>
      </c>
      <c r="G31" s="435">
        <f t="shared" si="5"/>
        <v>17</v>
      </c>
      <c r="H31" s="435">
        <f t="shared" si="5"/>
        <v>111</v>
      </c>
      <c r="I31" s="435">
        <f t="shared" si="5"/>
        <v>0</v>
      </c>
      <c r="J31" s="435">
        <f t="shared" si="5"/>
        <v>7</v>
      </c>
      <c r="K31" s="435">
        <f t="shared" si="5"/>
        <v>12</v>
      </c>
      <c r="L31" s="435">
        <f t="shared" si="5"/>
        <v>60</v>
      </c>
      <c r="M31" s="435">
        <f t="shared" si="5"/>
        <v>9</v>
      </c>
      <c r="N31" s="435">
        <f t="shared" si="5"/>
        <v>1</v>
      </c>
      <c r="O31" s="435">
        <f t="shared" si="5"/>
        <v>10</v>
      </c>
      <c r="P31" s="435">
        <f t="shared" si="5"/>
        <v>21</v>
      </c>
      <c r="Q31" s="435">
        <f t="shared" si="5"/>
        <v>18</v>
      </c>
      <c r="R31" s="435">
        <f t="shared" si="5"/>
        <v>2</v>
      </c>
      <c r="S31" s="435">
        <f t="shared" si="5"/>
        <v>44</v>
      </c>
      <c r="T31" s="435">
        <f t="shared" si="5"/>
        <v>13</v>
      </c>
      <c r="U31" s="435">
        <f t="shared" si="5"/>
        <v>6</v>
      </c>
      <c r="V31" s="435">
        <f t="shared" si="5"/>
        <v>27</v>
      </c>
      <c r="W31" s="435">
        <f t="shared" si="5"/>
        <v>4</v>
      </c>
    </row>
    <row r="32" spans="1:23" ht="16.5" customHeight="1">
      <c r="A32" s="427"/>
      <c r="B32" s="431" t="s">
        <v>244</v>
      </c>
      <c r="C32" s="435">
        <f t="shared" ref="C32:C41" si="6">SUM(D32:W32)</f>
        <v>116</v>
      </c>
      <c r="D32" s="436">
        <v>0</v>
      </c>
      <c r="E32" s="436">
        <v>0</v>
      </c>
      <c r="F32" s="436">
        <v>0</v>
      </c>
      <c r="G32" s="436">
        <v>4</v>
      </c>
      <c r="H32" s="436">
        <v>24</v>
      </c>
      <c r="I32" s="436">
        <v>0</v>
      </c>
      <c r="J32" s="436">
        <v>3</v>
      </c>
      <c r="K32" s="436">
        <v>4</v>
      </c>
      <c r="L32" s="436">
        <v>21</v>
      </c>
      <c r="M32" s="436">
        <v>2</v>
      </c>
      <c r="N32" s="436">
        <v>0</v>
      </c>
      <c r="O32" s="436">
        <v>2</v>
      </c>
      <c r="P32" s="436">
        <v>8</v>
      </c>
      <c r="Q32" s="436">
        <v>9</v>
      </c>
      <c r="R32" s="436">
        <v>1</v>
      </c>
      <c r="S32" s="436">
        <v>12</v>
      </c>
      <c r="T32" s="436">
        <v>4</v>
      </c>
      <c r="U32" s="436">
        <v>2</v>
      </c>
      <c r="V32" s="436">
        <v>18</v>
      </c>
      <c r="W32" s="436">
        <v>2</v>
      </c>
    </row>
    <row r="33" spans="1:23" ht="16.5" customHeight="1">
      <c r="A33" s="427"/>
      <c r="B33" s="431" t="s">
        <v>245</v>
      </c>
      <c r="C33" s="435">
        <f t="shared" si="6"/>
        <v>23</v>
      </c>
      <c r="D33" s="436">
        <v>0</v>
      </c>
      <c r="E33" s="436">
        <v>0</v>
      </c>
      <c r="F33" s="436">
        <v>0</v>
      </c>
      <c r="G33" s="436">
        <v>0</v>
      </c>
      <c r="H33" s="436">
        <v>12</v>
      </c>
      <c r="I33" s="436">
        <v>0</v>
      </c>
      <c r="J33" s="436">
        <v>0</v>
      </c>
      <c r="K33" s="436">
        <v>0</v>
      </c>
      <c r="L33" s="436">
        <v>5</v>
      </c>
      <c r="M33" s="436">
        <v>0</v>
      </c>
      <c r="N33" s="436">
        <v>0</v>
      </c>
      <c r="O33" s="436">
        <v>0</v>
      </c>
      <c r="P33" s="436">
        <v>0</v>
      </c>
      <c r="Q33" s="436">
        <v>0</v>
      </c>
      <c r="R33" s="436">
        <v>0</v>
      </c>
      <c r="S33" s="436">
        <v>3</v>
      </c>
      <c r="T33" s="436">
        <v>0</v>
      </c>
      <c r="U33" s="436">
        <v>0</v>
      </c>
      <c r="V33" s="436">
        <v>2</v>
      </c>
      <c r="W33" s="436">
        <v>1</v>
      </c>
    </row>
    <row r="34" spans="1:23" ht="16.5" customHeight="1">
      <c r="A34" s="427"/>
      <c r="B34" s="431" t="s">
        <v>247</v>
      </c>
      <c r="C34" s="435">
        <f t="shared" si="6"/>
        <v>23</v>
      </c>
      <c r="D34" s="436">
        <v>0</v>
      </c>
      <c r="E34" s="436">
        <v>0</v>
      </c>
      <c r="F34" s="436">
        <v>0</v>
      </c>
      <c r="G34" s="436">
        <v>7</v>
      </c>
      <c r="H34" s="436">
        <v>8</v>
      </c>
      <c r="I34" s="436">
        <v>0</v>
      </c>
      <c r="J34" s="436">
        <v>1</v>
      </c>
      <c r="K34" s="436">
        <v>0</v>
      </c>
      <c r="L34" s="436">
        <v>0</v>
      </c>
      <c r="M34" s="436">
        <v>0</v>
      </c>
      <c r="N34" s="436">
        <v>0</v>
      </c>
      <c r="O34" s="436">
        <v>3</v>
      </c>
      <c r="P34" s="436">
        <v>0</v>
      </c>
      <c r="Q34" s="436">
        <v>1</v>
      </c>
      <c r="R34" s="436">
        <v>0</v>
      </c>
      <c r="S34" s="436">
        <v>0</v>
      </c>
      <c r="T34" s="436">
        <v>0</v>
      </c>
      <c r="U34" s="436">
        <v>1</v>
      </c>
      <c r="V34" s="436">
        <v>2</v>
      </c>
      <c r="W34" s="436">
        <v>0</v>
      </c>
    </row>
    <row r="35" spans="1:23" ht="16.5" customHeight="1">
      <c r="A35" s="427"/>
      <c r="B35" s="431" t="s">
        <v>178</v>
      </c>
      <c r="C35" s="435">
        <f t="shared" si="6"/>
        <v>119</v>
      </c>
      <c r="D35" s="436">
        <v>0</v>
      </c>
      <c r="E35" s="436">
        <v>0</v>
      </c>
      <c r="F35" s="436">
        <v>0</v>
      </c>
      <c r="G35" s="436">
        <v>6</v>
      </c>
      <c r="H35" s="436">
        <v>47</v>
      </c>
      <c r="I35" s="436">
        <v>0</v>
      </c>
      <c r="J35" s="436">
        <v>3</v>
      </c>
      <c r="K35" s="436">
        <v>6</v>
      </c>
      <c r="L35" s="436">
        <v>23</v>
      </c>
      <c r="M35" s="436">
        <v>5</v>
      </c>
      <c r="N35" s="436">
        <v>1</v>
      </c>
      <c r="O35" s="436">
        <v>4</v>
      </c>
      <c r="P35" s="436">
        <v>3</v>
      </c>
      <c r="Q35" s="436">
        <v>5</v>
      </c>
      <c r="R35" s="436">
        <v>1</v>
      </c>
      <c r="S35" s="436">
        <v>8</v>
      </c>
      <c r="T35" s="436">
        <v>2</v>
      </c>
      <c r="U35" s="436">
        <v>3</v>
      </c>
      <c r="V35" s="436">
        <v>2</v>
      </c>
      <c r="W35" s="436">
        <v>0</v>
      </c>
    </row>
    <row r="36" spans="1:23" ht="16.5" customHeight="1">
      <c r="A36" s="427" t="s">
        <v>50</v>
      </c>
      <c r="B36" s="431" t="s">
        <v>333</v>
      </c>
      <c r="C36" s="435">
        <f t="shared" si="6"/>
        <v>1</v>
      </c>
      <c r="D36" s="436">
        <v>0</v>
      </c>
      <c r="E36" s="436">
        <v>0</v>
      </c>
      <c r="F36" s="436">
        <v>0</v>
      </c>
      <c r="G36" s="436">
        <v>0</v>
      </c>
      <c r="H36" s="436">
        <v>1</v>
      </c>
      <c r="I36" s="436">
        <v>0</v>
      </c>
      <c r="J36" s="436">
        <v>0</v>
      </c>
      <c r="K36" s="436">
        <v>0</v>
      </c>
      <c r="L36" s="436">
        <v>0</v>
      </c>
      <c r="M36" s="436">
        <v>0</v>
      </c>
      <c r="N36" s="436">
        <v>0</v>
      </c>
      <c r="O36" s="436">
        <v>0</v>
      </c>
      <c r="P36" s="436">
        <v>0</v>
      </c>
      <c r="Q36" s="436">
        <v>0</v>
      </c>
      <c r="R36" s="436">
        <v>0</v>
      </c>
      <c r="S36" s="436">
        <v>0</v>
      </c>
      <c r="T36" s="436">
        <v>0</v>
      </c>
      <c r="U36" s="436">
        <v>0</v>
      </c>
      <c r="V36" s="436">
        <v>0</v>
      </c>
      <c r="W36" s="436">
        <v>0</v>
      </c>
    </row>
    <row r="37" spans="1:23" ht="16.5" customHeight="1">
      <c r="A37" s="427"/>
      <c r="B37" s="431" t="s">
        <v>163</v>
      </c>
      <c r="C37" s="435">
        <f t="shared" si="6"/>
        <v>30</v>
      </c>
      <c r="D37" s="436">
        <v>0</v>
      </c>
      <c r="E37" s="436">
        <v>0</v>
      </c>
      <c r="F37" s="436">
        <v>0</v>
      </c>
      <c r="G37" s="436">
        <v>0</v>
      </c>
      <c r="H37" s="436">
        <v>1</v>
      </c>
      <c r="I37" s="436">
        <v>0</v>
      </c>
      <c r="J37" s="436">
        <v>0</v>
      </c>
      <c r="K37" s="436">
        <v>1</v>
      </c>
      <c r="L37" s="436">
        <v>7</v>
      </c>
      <c r="M37" s="436">
        <v>0</v>
      </c>
      <c r="N37" s="436">
        <v>0</v>
      </c>
      <c r="O37" s="436">
        <v>0</v>
      </c>
      <c r="P37" s="436">
        <v>6</v>
      </c>
      <c r="Q37" s="436">
        <v>0</v>
      </c>
      <c r="R37" s="436">
        <v>0</v>
      </c>
      <c r="S37" s="436">
        <v>9</v>
      </c>
      <c r="T37" s="436">
        <v>6</v>
      </c>
      <c r="U37" s="436">
        <v>0</v>
      </c>
      <c r="V37" s="436">
        <v>0</v>
      </c>
      <c r="W37" s="436">
        <v>0</v>
      </c>
    </row>
    <row r="38" spans="1:23" ht="16.5" customHeight="1">
      <c r="A38" s="427"/>
      <c r="B38" s="431" t="s">
        <v>169</v>
      </c>
      <c r="C38" s="435">
        <f t="shared" si="6"/>
        <v>0</v>
      </c>
      <c r="D38" s="436">
        <v>0</v>
      </c>
      <c r="E38" s="436">
        <v>0</v>
      </c>
      <c r="F38" s="436">
        <v>0</v>
      </c>
      <c r="G38" s="436">
        <v>0</v>
      </c>
      <c r="H38" s="436">
        <v>0</v>
      </c>
      <c r="I38" s="436">
        <v>0</v>
      </c>
      <c r="J38" s="436">
        <v>0</v>
      </c>
      <c r="K38" s="436">
        <v>0</v>
      </c>
      <c r="L38" s="436">
        <v>0</v>
      </c>
      <c r="M38" s="436">
        <v>0</v>
      </c>
      <c r="N38" s="436">
        <v>0</v>
      </c>
      <c r="O38" s="436">
        <v>0</v>
      </c>
      <c r="P38" s="436">
        <v>0</v>
      </c>
      <c r="Q38" s="436">
        <v>0</v>
      </c>
      <c r="R38" s="436">
        <v>0</v>
      </c>
      <c r="S38" s="436">
        <v>0</v>
      </c>
      <c r="T38" s="436">
        <v>0</v>
      </c>
      <c r="U38" s="436">
        <v>0</v>
      </c>
      <c r="V38" s="436">
        <v>0</v>
      </c>
      <c r="W38" s="436">
        <v>0</v>
      </c>
    </row>
    <row r="39" spans="1:23" ht="16.5" customHeight="1">
      <c r="A39" s="427"/>
      <c r="B39" s="431" t="s">
        <v>290</v>
      </c>
      <c r="C39" s="435">
        <f t="shared" si="6"/>
        <v>7</v>
      </c>
      <c r="D39" s="436">
        <v>0</v>
      </c>
      <c r="E39" s="436">
        <v>0</v>
      </c>
      <c r="F39" s="436">
        <v>0</v>
      </c>
      <c r="G39" s="436">
        <v>0</v>
      </c>
      <c r="H39" s="436">
        <v>0</v>
      </c>
      <c r="I39" s="436">
        <v>0</v>
      </c>
      <c r="J39" s="436">
        <v>0</v>
      </c>
      <c r="K39" s="436">
        <v>0</v>
      </c>
      <c r="L39" s="436">
        <v>1</v>
      </c>
      <c r="M39" s="436">
        <v>0</v>
      </c>
      <c r="N39" s="436">
        <v>0</v>
      </c>
      <c r="O39" s="436">
        <v>0</v>
      </c>
      <c r="P39" s="436">
        <v>0</v>
      </c>
      <c r="Q39" s="436">
        <v>0</v>
      </c>
      <c r="R39" s="436">
        <v>0</v>
      </c>
      <c r="S39" s="436">
        <v>6</v>
      </c>
      <c r="T39" s="436">
        <v>0</v>
      </c>
      <c r="U39" s="436">
        <v>0</v>
      </c>
      <c r="V39" s="436">
        <v>0</v>
      </c>
      <c r="W39" s="436">
        <v>0</v>
      </c>
    </row>
    <row r="40" spans="1:23" ht="16.5" customHeight="1">
      <c r="A40" s="427"/>
      <c r="B40" s="431" t="s">
        <v>215</v>
      </c>
      <c r="C40" s="435">
        <f t="shared" si="6"/>
        <v>9</v>
      </c>
      <c r="D40" s="436">
        <v>0</v>
      </c>
      <c r="E40" s="436">
        <v>0</v>
      </c>
      <c r="F40" s="436">
        <v>0</v>
      </c>
      <c r="G40" s="436">
        <v>0</v>
      </c>
      <c r="H40" s="436">
        <v>5</v>
      </c>
      <c r="I40" s="436">
        <v>0</v>
      </c>
      <c r="J40" s="436">
        <v>0</v>
      </c>
      <c r="K40" s="436">
        <v>0</v>
      </c>
      <c r="L40" s="436">
        <v>0</v>
      </c>
      <c r="M40" s="436">
        <v>0</v>
      </c>
      <c r="N40" s="436">
        <v>0</v>
      </c>
      <c r="O40" s="436">
        <v>0</v>
      </c>
      <c r="P40" s="436">
        <v>1</v>
      </c>
      <c r="Q40" s="436">
        <v>0</v>
      </c>
      <c r="R40" s="436">
        <v>0</v>
      </c>
      <c r="S40" s="436">
        <v>0</v>
      </c>
      <c r="T40" s="436">
        <v>0</v>
      </c>
      <c r="U40" s="436">
        <v>0</v>
      </c>
      <c r="V40" s="436">
        <v>3</v>
      </c>
      <c r="W40" s="436">
        <v>0</v>
      </c>
    </row>
    <row r="41" spans="1:23" ht="16.5" customHeight="1">
      <c r="A41" s="427"/>
      <c r="B41" s="431" t="s">
        <v>98</v>
      </c>
      <c r="C41" s="435">
        <f t="shared" si="6"/>
        <v>35</v>
      </c>
      <c r="D41" s="436">
        <v>1</v>
      </c>
      <c r="E41" s="436">
        <v>0</v>
      </c>
      <c r="F41" s="436">
        <v>0</v>
      </c>
      <c r="G41" s="436">
        <v>0</v>
      </c>
      <c r="H41" s="436">
        <v>13</v>
      </c>
      <c r="I41" s="436">
        <v>0</v>
      </c>
      <c r="J41" s="436">
        <v>0</v>
      </c>
      <c r="K41" s="436">
        <v>1</v>
      </c>
      <c r="L41" s="436">
        <v>3</v>
      </c>
      <c r="M41" s="436">
        <v>2</v>
      </c>
      <c r="N41" s="436">
        <v>0</v>
      </c>
      <c r="O41" s="436">
        <v>1</v>
      </c>
      <c r="P41" s="436">
        <v>3</v>
      </c>
      <c r="Q41" s="436">
        <v>3</v>
      </c>
      <c r="R41" s="436">
        <v>0</v>
      </c>
      <c r="S41" s="436">
        <v>6</v>
      </c>
      <c r="T41" s="436">
        <v>1</v>
      </c>
      <c r="U41" s="436">
        <v>0</v>
      </c>
      <c r="V41" s="436">
        <v>0</v>
      </c>
      <c r="W41" s="436">
        <v>1</v>
      </c>
    </row>
    <row r="42" spans="1:23" ht="4.5" customHeight="1">
      <c r="A42" s="427"/>
      <c r="B42" s="431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</row>
    <row r="43" spans="1:23" ht="4.5" customHeight="1">
      <c r="A43" s="427"/>
      <c r="B43" s="431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</row>
    <row r="44" spans="1:23" ht="13.5" customHeight="1">
      <c r="A44" s="731" t="s">
        <v>274</v>
      </c>
      <c r="B44" s="732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</row>
    <row r="45" spans="1:23" ht="13.5" customHeight="1">
      <c r="A45" s="731" t="s">
        <v>278</v>
      </c>
      <c r="B45" s="732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</row>
    <row r="46" spans="1:23" ht="16.5" customHeight="1">
      <c r="A46" s="427"/>
      <c r="B46" s="431" t="s">
        <v>5</v>
      </c>
      <c r="C46" s="435">
        <f>IF(SUM(C47:C48)=SUM(D46:W46),SUM(D46:W46),FALSE)</f>
        <v>252</v>
      </c>
      <c r="D46" s="435">
        <f t="shared" ref="D46:W46" si="7">SUM(D47:D48)</f>
        <v>1</v>
      </c>
      <c r="E46" s="435">
        <f t="shared" si="7"/>
        <v>0</v>
      </c>
      <c r="F46" s="435">
        <f t="shared" si="7"/>
        <v>0</v>
      </c>
      <c r="G46" s="435">
        <f t="shared" si="7"/>
        <v>27</v>
      </c>
      <c r="H46" s="435">
        <f t="shared" si="7"/>
        <v>91</v>
      </c>
      <c r="I46" s="435">
        <f t="shared" si="7"/>
        <v>4</v>
      </c>
      <c r="J46" s="435">
        <f t="shared" si="7"/>
        <v>2</v>
      </c>
      <c r="K46" s="435">
        <f t="shared" si="7"/>
        <v>15</v>
      </c>
      <c r="L46" s="435">
        <f t="shared" si="7"/>
        <v>12</v>
      </c>
      <c r="M46" s="435">
        <f t="shared" si="7"/>
        <v>1</v>
      </c>
      <c r="N46" s="435">
        <f t="shared" si="7"/>
        <v>1</v>
      </c>
      <c r="O46" s="435">
        <f t="shared" si="7"/>
        <v>2</v>
      </c>
      <c r="P46" s="435">
        <f t="shared" si="7"/>
        <v>6</v>
      </c>
      <c r="Q46" s="435">
        <f t="shared" si="7"/>
        <v>9</v>
      </c>
      <c r="R46" s="435">
        <f t="shared" si="7"/>
        <v>1</v>
      </c>
      <c r="S46" s="435">
        <f t="shared" si="7"/>
        <v>6</v>
      </c>
      <c r="T46" s="435">
        <f t="shared" si="7"/>
        <v>1</v>
      </c>
      <c r="U46" s="435">
        <f t="shared" si="7"/>
        <v>11</v>
      </c>
      <c r="V46" s="435">
        <f t="shared" si="7"/>
        <v>60</v>
      </c>
      <c r="W46" s="435">
        <f t="shared" si="7"/>
        <v>2</v>
      </c>
    </row>
    <row r="47" spans="1:23" ht="16.5" customHeight="1">
      <c r="A47" s="427"/>
      <c r="B47" s="431" t="s">
        <v>38</v>
      </c>
      <c r="C47" s="435">
        <f>SUM(D47:W47)</f>
        <v>173</v>
      </c>
      <c r="D47" s="436">
        <v>1</v>
      </c>
      <c r="E47" s="436">
        <v>0</v>
      </c>
      <c r="F47" s="436">
        <v>0</v>
      </c>
      <c r="G47" s="436">
        <v>21</v>
      </c>
      <c r="H47" s="436">
        <v>63</v>
      </c>
      <c r="I47" s="436">
        <v>4</v>
      </c>
      <c r="J47" s="436">
        <v>1</v>
      </c>
      <c r="K47" s="436">
        <v>10</v>
      </c>
      <c r="L47" s="436">
        <v>8</v>
      </c>
      <c r="M47" s="436">
        <v>0</v>
      </c>
      <c r="N47" s="436">
        <v>1</v>
      </c>
      <c r="O47" s="436">
        <v>2</v>
      </c>
      <c r="P47" s="436">
        <v>1</v>
      </c>
      <c r="Q47" s="436">
        <v>3</v>
      </c>
      <c r="R47" s="436">
        <v>1</v>
      </c>
      <c r="S47" s="436">
        <v>3</v>
      </c>
      <c r="T47" s="436">
        <v>0</v>
      </c>
      <c r="U47" s="436">
        <v>8</v>
      </c>
      <c r="V47" s="436">
        <v>44</v>
      </c>
      <c r="W47" s="436">
        <v>2</v>
      </c>
    </row>
    <row r="48" spans="1:23" ht="16.5" customHeight="1">
      <c r="A48" s="427"/>
      <c r="B48" s="431" t="s">
        <v>50</v>
      </c>
      <c r="C48" s="435">
        <f>SUM(D48:W48)</f>
        <v>79</v>
      </c>
      <c r="D48" s="436">
        <v>0</v>
      </c>
      <c r="E48" s="436">
        <v>0</v>
      </c>
      <c r="F48" s="436">
        <v>0</v>
      </c>
      <c r="G48" s="436">
        <v>6</v>
      </c>
      <c r="H48" s="436">
        <v>28</v>
      </c>
      <c r="I48" s="436">
        <v>0</v>
      </c>
      <c r="J48" s="436">
        <v>1</v>
      </c>
      <c r="K48" s="436">
        <v>5</v>
      </c>
      <c r="L48" s="436">
        <v>4</v>
      </c>
      <c r="M48" s="436">
        <v>1</v>
      </c>
      <c r="N48" s="436">
        <v>0</v>
      </c>
      <c r="O48" s="436">
        <v>0</v>
      </c>
      <c r="P48" s="436">
        <v>5</v>
      </c>
      <c r="Q48" s="436">
        <v>6</v>
      </c>
      <c r="R48" s="436">
        <v>0</v>
      </c>
      <c r="S48" s="436">
        <v>3</v>
      </c>
      <c r="T48" s="436">
        <v>1</v>
      </c>
      <c r="U48" s="436">
        <v>3</v>
      </c>
      <c r="V48" s="436">
        <v>16</v>
      </c>
      <c r="W48" s="436">
        <v>0</v>
      </c>
    </row>
    <row r="49" spans="1:23" ht="4.5" customHeight="1">
      <c r="A49" s="429"/>
      <c r="B49" s="434"/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</row>
    <row r="50" spans="1:23" ht="12"/>
    <row r="51" spans="1:23" ht="12"/>
    <row r="52" spans="1:23" ht="12">
      <c r="E52" s="440"/>
    </row>
    <row r="53" spans="1:23" ht="12"/>
    <row r="54" spans="1:23" ht="12"/>
    <row r="55" spans="1:23" ht="12"/>
    <row r="56" spans="1:23" ht="12"/>
    <row r="57" spans="1:23" ht="12"/>
    <row r="58" spans="1:23" ht="12"/>
    <row r="59" spans="1:23" ht="12"/>
    <row r="60" spans="1:23" ht="12"/>
    <row r="61" spans="1:23" ht="12"/>
    <row r="62" spans="1:23" ht="12"/>
    <row r="63" spans="1:23" ht="12"/>
    <row r="64" spans="1:23" ht="12"/>
    <row r="65" ht="12"/>
    <row r="66" ht="12"/>
    <row r="67" ht="12"/>
    <row r="68" ht="12"/>
    <row r="69" ht="12"/>
  </sheetData>
  <mergeCells count="20">
    <mergeCell ref="S3:S5"/>
    <mergeCell ref="T3:T5"/>
    <mergeCell ref="W3:W5"/>
    <mergeCell ref="U4:U5"/>
    <mergeCell ref="V4:V5"/>
    <mergeCell ref="N3:N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A4:B4"/>
    <mergeCell ref="A44:B44"/>
    <mergeCell ref="A45:B45"/>
    <mergeCell ref="D3:D5"/>
    <mergeCell ref="F3:F5"/>
  </mergeCells>
  <phoneticPr fontId="2"/>
  <pageMargins left="0.39370078740157477" right="0.39370078740157477" top="0.39370078740157477" bottom="0.39370078740157477" header="0.59055118110236227" footer="0.51181102362204722"/>
  <pageSetup paperSize="9" scale="81" orientation="landscape" r:id="rId1"/>
  <headerFooter alignWithMargins="0"/>
  <colBreaks count="1" manualBreakCount="1">
    <brk id="23" max="4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96"/>
  <sheetViews>
    <sheetView showGridLines="0" view="pageBreakPreview" zoomScaleNormal="130" zoomScaleSheetLayoutView="100" workbookViewId="0">
      <pane ySplit="9" topLeftCell="A16" activePane="bottomLeft" state="frozen"/>
      <selection pane="bottomLeft"/>
    </sheetView>
  </sheetViews>
  <sheetFormatPr defaultColWidth="8" defaultRowHeight="13.5" customHeight="1"/>
  <cols>
    <col min="1" max="1" width="3" style="42" customWidth="1"/>
    <col min="2" max="2" width="4.625" style="42" customWidth="1"/>
    <col min="3" max="3" width="3.875" style="42" customWidth="1"/>
    <col min="4" max="4" width="7.625" style="42" customWidth="1"/>
    <col min="5" max="8" width="8.625" style="42" customWidth="1"/>
    <col min="9" max="9" width="7.625" style="42" customWidth="1"/>
    <col min="10" max="11" width="8.875" style="42" customWidth="1"/>
    <col min="12" max="12" width="6.75" style="42" bestFit="1" customWidth="1"/>
    <col min="13" max="13" width="6" style="42" bestFit="1" customWidth="1"/>
    <col min="14" max="14" width="7.5" style="42" bestFit="1" customWidth="1"/>
    <col min="15" max="15" width="7.625" style="42" customWidth="1"/>
    <col min="16" max="20" width="6.625" style="42" customWidth="1"/>
    <col min="21" max="21" width="11.125" style="42" customWidth="1"/>
    <col min="22" max="24" width="9.125" style="42" customWidth="1"/>
    <col min="25" max="16384" width="8" style="42"/>
  </cols>
  <sheetData>
    <row r="1" spans="1:28" ht="15.75" customHeight="1">
      <c r="A1" s="44" t="s">
        <v>419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8" ht="4.5" customHeight="1"/>
    <row r="3" spans="1:28" s="328" customFormat="1" ht="12" customHeight="1">
      <c r="A3" s="378"/>
      <c r="B3" s="378"/>
      <c r="C3" s="384"/>
      <c r="D3" s="356"/>
      <c r="E3" s="360" t="s">
        <v>421</v>
      </c>
      <c r="F3" s="360" t="s">
        <v>153</v>
      </c>
      <c r="G3" s="360" t="s">
        <v>431</v>
      </c>
      <c r="H3" s="458" t="s">
        <v>76</v>
      </c>
      <c r="I3" s="680" t="s">
        <v>336</v>
      </c>
      <c r="J3" s="681"/>
      <c r="K3" s="681"/>
      <c r="L3" s="682"/>
      <c r="M3" s="360" t="s">
        <v>463</v>
      </c>
      <c r="N3" s="360" t="s">
        <v>192</v>
      </c>
      <c r="O3" s="179" t="s">
        <v>460</v>
      </c>
      <c r="P3" s="588" t="s">
        <v>406</v>
      </c>
      <c r="Q3" s="589"/>
      <c r="R3" s="589"/>
      <c r="S3" s="589"/>
      <c r="T3" s="589"/>
      <c r="U3" s="602"/>
      <c r="V3" s="367"/>
      <c r="W3" s="367"/>
      <c r="X3" s="334"/>
    </row>
    <row r="4" spans="1:28" s="328" customFormat="1" ht="12" customHeight="1">
      <c r="A4" s="754" t="s">
        <v>3</v>
      </c>
      <c r="B4" s="754"/>
      <c r="C4" s="689"/>
      <c r="D4" s="357" t="s">
        <v>339</v>
      </c>
      <c r="E4" s="755" t="s">
        <v>345</v>
      </c>
      <c r="F4" s="755" t="s">
        <v>92</v>
      </c>
      <c r="G4" s="755" t="s">
        <v>392</v>
      </c>
      <c r="H4" s="755" t="s">
        <v>394</v>
      </c>
      <c r="I4" s="683" t="s">
        <v>83</v>
      </c>
      <c r="J4" s="684"/>
      <c r="K4" s="684"/>
      <c r="L4" s="685"/>
      <c r="M4" s="755" t="s">
        <v>96</v>
      </c>
      <c r="N4" s="755" t="s">
        <v>175</v>
      </c>
      <c r="O4" s="755" t="s">
        <v>397</v>
      </c>
      <c r="P4" s="590" t="s">
        <v>80</v>
      </c>
      <c r="Q4" s="593"/>
      <c r="R4" s="593"/>
      <c r="S4" s="593"/>
      <c r="T4" s="577"/>
      <c r="U4" s="715" t="s">
        <v>390</v>
      </c>
      <c r="V4" s="395"/>
      <c r="W4" s="397"/>
      <c r="X4" s="350"/>
      <c r="Z4" s="379"/>
      <c r="AA4" s="379"/>
      <c r="AB4" s="379"/>
    </row>
    <row r="5" spans="1:28" s="328" customFormat="1" ht="12" customHeight="1">
      <c r="A5" s="754"/>
      <c r="B5" s="754"/>
      <c r="C5" s="689"/>
      <c r="D5" s="358"/>
      <c r="E5" s="755"/>
      <c r="F5" s="755"/>
      <c r="G5" s="755"/>
      <c r="H5" s="755"/>
      <c r="I5" s="686"/>
      <c r="J5" s="687"/>
      <c r="K5" s="687"/>
      <c r="L5" s="688"/>
      <c r="M5" s="755"/>
      <c r="N5" s="755"/>
      <c r="O5" s="755"/>
      <c r="P5" s="363"/>
      <c r="Q5" s="363"/>
      <c r="R5" s="363"/>
      <c r="S5" s="363"/>
      <c r="T5" s="363"/>
      <c r="U5" s="715"/>
      <c r="V5" s="393" t="s">
        <v>46</v>
      </c>
      <c r="W5" s="478" t="s">
        <v>408</v>
      </c>
      <c r="X5" s="350" t="s">
        <v>347</v>
      </c>
      <c r="Z5" s="404"/>
      <c r="AA5" s="404"/>
      <c r="AB5" s="407"/>
    </row>
    <row r="6" spans="1:28" s="328" customFormat="1" ht="10.5" customHeight="1">
      <c r="A6" s="379"/>
      <c r="B6" s="379"/>
      <c r="C6" s="385"/>
      <c r="D6" s="679" t="s">
        <v>461</v>
      </c>
      <c r="E6" s="755"/>
      <c r="F6" s="755"/>
      <c r="G6" s="755"/>
      <c r="H6" s="755"/>
      <c r="I6" s="718" t="s">
        <v>411</v>
      </c>
      <c r="J6" s="719" t="s">
        <v>7</v>
      </c>
      <c r="K6" s="720"/>
      <c r="L6" s="723" t="s">
        <v>377</v>
      </c>
      <c r="M6" s="755"/>
      <c r="N6" s="755"/>
      <c r="O6" s="755"/>
      <c r="P6" s="364"/>
      <c r="Q6" s="364"/>
      <c r="R6" s="364"/>
      <c r="S6" s="364"/>
      <c r="T6" s="364"/>
      <c r="U6" s="715"/>
      <c r="V6" s="474" t="s">
        <v>285</v>
      </c>
      <c r="W6" s="478" t="s">
        <v>386</v>
      </c>
      <c r="X6" s="480"/>
      <c r="Z6" s="404"/>
      <c r="AA6" s="404"/>
      <c r="AB6" s="404"/>
    </row>
    <row r="7" spans="1:28" s="328" customFormat="1" ht="10.5" customHeight="1">
      <c r="A7" s="379"/>
      <c r="B7" s="379"/>
      <c r="C7" s="385"/>
      <c r="D7" s="679"/>
      <c r="E7" s="755"/>
      <c r="F7" s="755"/>
      <c r="G7" s="755"/>
      <c r="H7" s="755"/>
      <c r="I7" s="714"/>
      <c r="J7" s="721"/>
      <c r="K7" s="722"/>
      <c r="L7" s="676"/>
      <c r="M7" s="755"/>
      <c r="N7" s="755"/>
      <c r="O7" s="755"/>
      <c r="P7" s="177" t="s">
        <v>339</v>
      </c>
      <c r="Q7" s="177" t="s">
        <v>421</v>
      </c>
      <c r="R7" s="177" t="s">
        <v>153</v>
      </c>
      <c r="S7" s="177" t="s">
        <v>431</v>
      </c>
      <c r="T7" s="177" t="s">
        <v>76</v>
      </c>
      <c r="U7" s="715"/>
      <c r="V7" s="474" t="s">
        <v>410</v>
      </c>
      <c r="W7" s="479" t="s">
        <v>243</v>
      </c>
      <c r="X7" s="350" t="s">
        <v>229</v>
      </c>
      <c r="Z7" s="404"/>
      <c r="AA7" s="404"/>
      <c r="AB7" s="404"/>
    </row>
    <row r="8" spans="1:28" s="328" customFormat="1" ht="10.5" customHeight="1">
      <c r="A8" s="379"/>
      <c r="B8" s="379"/>
      <c r="C8" s="385"/>
      <c r="D8" s="358"/>
      <c r="E8" s="755"/>
      <c r="F8" s="755"/>
      <c r="G8" s="755"/>
      <c r="H8" s="755"/>
      <c r="I8" s="676" t="s">
        <v>306</v>
      </c>
      <c r="J8" s="694" t="s">
        <v>389</v>
      </c>
      <c r="K8" s="696" t="s">
        <v>202</v>
      </c>
      <c r="L8" s="676" t="s">
        <v>335</v>
      </c>
      <c r="M8" s="755"/>
      <c r="N8" s="755"/>
      <c r="O8" s="755"/>
      <c r="P8" s="177" t="s">
        <v>425</v>
      </c>
      <c r="Q8" s="177" t="s">
        <v>258</v>
      </c>
      <c r="R8" s="177" t="s">
        <v>258</v>
      </c>
      <c r="S8" s="177" t="s">
        <v>258</v>
      </c>
      <c r="T8" s="177" t="s">
        <v>258</v>
      </c>
      <c r="U8" s="715"/>
      <c r="V8" s="350" t="s">
        <v>229</v>
      </c>
      <c r="W8" s="350"/>
      <c r="X8" s="350"/>
      <c r="Z8" s="404"/>
      <c r="AA8" s="404"/>
      <c r="AB8" s="404"/>
    </row>
    <row r="9" spans="1:28" s="328" customFormat="1" ht="10.5" customHeight="1">
      <c r="A9" s="339"/>
      <c r="B9" s="339"/>
      <c r="C9" s="448"/>
      <c r="D9" s="359"/>
      <c r="E9" s="756"/>
      <c r="F9" s="756"/>
      <c r="G9" s="756"/>
      <c r="H9" s="756"/>
      <c r="I9" s="677"/>
      <c r="J9" s="695"/>
      <c r="K9" s="697"/>
      <c r="L9" s="677"/>
      <c r="M9" s="756"/>
      <c r="N9" s="756"/>
      <c r="O9" s="756"/>
      <c r="P9" s="365"/>
      <c r="Q9" s="365"/>
      <c r="R9" s="365"/>
      <c r="S9" s="365"/>
      <c r="T9" s="365"/>
      <c r="U9" s="716"/>
      <c r="V9" s="335"/>
      <c r="W9" s="335"/>
      <c r="X9" s="335"/>
      <c r="Z9" s="404"/>
      <c r="AA9" s="404"/>
      <c r="AB9" s="404"/>
    </row>
    <row r="10" spans="1:28" s="43" customFormat="1" ht="4.5" customHeight="1">
      <c r="C10" s="47"/>
      <c r="D10" s="450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Z10" s="404"/>
      <c r="AA10" s="406"/>
      <c r="AB10" s="404"/>
    </row>
    <row r="11" spans="1:28" s="43" customFormat="1" ht="15" customHeight="1">
      <c r="A11" s="443"/>
      <c r="B11" s="443"/>
      <c r="C11" s="443" t="s">
        <v>5</v>
      </c>
      <c r="D11" s="451">
        <f>SUM(E11:N11)</f>
        <v>90</v>
      </c>
      <c r="E11" s="67">
        <f t="shared" ref="E11:U11" si="0">E12+E13</f>
        <v>90</v>
      </c>
      <c r="F11" s="67">
        <f t="shared" si="0"/>
        <v>0</v>
      </c>
      <c r="G11" s="67">
        <f t="shared" si="0"/>
        <v>0</v>
      </c>
      <c r="H11" s="67">
        <f t="shared" si="0"/>
        <v>0</v>
      </c>
      <c r="I11" s="67">
        <f t="shared" si="0"/>
        <v>0</v>
      </c>
      <c r="J11" s="67">
        <f t="shared" si="0"/>
        <v>0</v>
      </c>
      <c r="K11" s="67">
        <f t="shared" si="0"/>
        <v>0</v>
      </c>
      <c r="L11" s="67">
        <f t="shared" si="0"/>
        <v>0</v>
      </c>
      <c r="M11" s="67">
        <f t="shared" si="0"/>
        <v>0</v>
      </c>
      <c r="N11" s="67">
        <f t="shared" si="0"/>
        <v>0</v>
      </c>
      <c r="O11" s="67">
        <f t="shared" si="0"/>
        <v>2</v>
      </c>
      <c r="P11" s="67">
        <f t="shared" si="0"/>
        <v>0</v>
      </c>
      <c r="Q11" s="67">
        <f t="shared" si="0"/>
        <v>0</v>
      </c>
      <c r="R11" s="67">
        <f t="shared" si="0"/>
        <v>0</v>
      </c>
      <c r="S11" s="67">
        <f t="shared" si="0"/>
        <v>0</v>
      </c>
      <c r="T11" s="67">
        <f t="shared" si="0"/>
        <v>0</v>
      </c>
      <c r="U11" s="67">
        <f t="shared" si="0"/>
        <v>0</v>
      </c>
      <c r="V11" s="63">
        <f>IFERROR(ROUND(E11/D11*100,1),"-")</f>
        <v>100</v>
      </c>
      <c r="W11" s="67">
        <f>I11+J11+P11+U11</f>
        <v>0</v>
      </c>
      <c r="X11" s="63">
        <f>IFERROR(ROUND(W11/D11*100,1),"-")</f>
        <v>0</v>
      </c>
      <c r="Y11" s="484"/>
      <c r="Z11" s="404"/>
      <c r="AA11" s="404"/>
      <c r="AB11" s="404"/>
    </row>
    <row r="12" spans="1:28" s="43" customFormat="1" ht="15" customHeight="1">
      <c r="A12" s="443"/>
      <c r="B12" s="443" t="s">
        <v>5</v>
      </c>
      <c r="C12" s="443" t="s">
        <v>38</v>
      </c>
      <c r="D12" s="451">
        <f>SUM(E12:N12)</f>
        <v>63</v>
      </c>
      <c r="E12" s="67">
        <f t="shared" ref="E12:U13" si="1">E16+E20+E24+E28+E32</f>
        <v>63</v>
      </c>
      <c r="F12" s="67">
        <f t="shared" si="1"/>
        <v>0</v>
      </c>
      <c r="G12" s="67">
        <f t="shared" si="1"/>
        <v>0</v>
      </c>
      <c r="H12" s="67">
        <f t="shared" si="1"/>
        <v>0</v>
      </c>
      <c r="I12" s="67">
        <f t="shared" si="1"/>
        <v>0</v>
      </c>
      <c r="J12" s="67">
        <f t="shared" si="1"/>
        <v>0</v>
      </c>
      <c r="K12" s="67">
        <f t="shared" si="1"/>
        <v>0</v>
      </c>
      <c r="L12" s="67">
        <f t="shared" si="1"/>
        <v>0</v>
      </c>
      <c r="M12" s="67">
        <f t="shared" si="1"/>
        <v>0</v>
      </c>
      <c r="N12" s="67">
        <f t="shared" si="1"/>
        <v>0</v>
      </c>
      <c r="O12" s="67">
        <f t="shared" si="1"/>
        <v>2</v>
      </c>
      <c r="P12" s="67">
        <f t="shared" si="1"/>
        <v>0</v>
      </c>
      <c r="Q12" s="67">
        <f t="shared" si="1"/>
        <v>0</v>
      </c>
      <c r="R12" s="67">
        <f t="shared" si="1"/>
        <v>0</v>
      </c>
      <c r="S12" s="67">
        <f t="shared" si="1"/>
        <v>0</v>
      </c>
      <c r="T12" s="67">
        <f t="shared" si="1"/>
        <v>0</v>
      </c>
      <c r="U12" s="67">
        <f t="shared" si="1"/>
        <v>0</v>
      </c>
      <c r="V12" s="63">
        <f>IFERROR(ROUND(E12/D12*100,1),"-")</f>
        <v>100</v>
      </c>
      <c r="W12" s="67">
        <f>I12+J12+P12+U12</f>
        <v>0</v>
      </c>
      <c r="X12" s="63">
        <f>IFERROR(ROUND(W12/D12*100,1),"-")</f>
        <v>0</v>
      </c>
      <c r="Y12" s="484"/>
      <c r="Z12" s="404"/>
      <c r="AA12" s="404"/>
      <c r="AB12" s="404"/>
    </row>
    <row r="13" spans="1:28" s="43" customFormat="1" ht="15" customHeight="1">
      <c r="A13" s="443"/>
      <c r="B13" s="443"/>
      <c r="C13" s="443" t="s">
        <v>50</v>
      </c>
      <c r="D13" s="451">
        <f>SUM(E13:N13)</f>
        <v>27</v>
      </c>
      <c r="E13" s="67">
        <f t="shared" si="1"/>
        <v>27</v>
      </c>
      <c r="F13" s="67">
        <f t="shared" si="1"/>
        <v>0</v>
      </c>
      <c r="G13" s="67">
        <f t="shared" si="1"/>
        <v>0</v>
      </c>
      <c r="H13" s="67">
        <f t="shared" si="1"/>
        <v>0</v>
      </c>
      <c r="I13" s="67">
        <f t="shared" si="1"/>
        <v>0</v>
      </c>
      <c r="J13" s="67">
        <f t="shared" si="1"/>
        <v>0</v>
      </c>
      <c r="K13" s="67">
        <f t="shared" si="1"/>
        <v>0</v>
      </c>
      <c r="L13" s="67">
        <f t="shared" si="1"/>
        <v>0</v>
      </c>
      <c r="M13" s="67">
        <f t="shared" si="1"/>
        <v>0</v>
      </c>
      <c r="N13" s="67">
        <f t="shared" si="1"/>
        <v>0</v>
      </c>
      <c r="O13" s="67">
        <f t="shared" si="1"/>
        <v>0</v>
      </c>
      <c r="P13" s="67">
        <f t="shared" si="1"/>
        <v>0</v>
      </c>
      <c r="Q13" s="67">
        <f t="shared" si="1"/>
        <v>0</v>
      </c>
      <c r="R13" s="67">
        <f t="shared" si="1"/>
        <v>0</v>
      </c>
      <c r="S13" s="67">
        <f t="shared" si="1"/>
        <v>0</v>
      </c>
      <c r="T13" s="67">
        <f t="shared" si="1"/>
        <v>0</v>
      </c>
      <c r="U13" s="67">
        <f t="shared" si="1"/>
        <v>0</v>
      </c>
      <c r="V13" s="63">
        <f>IFERROR(ROUND(E13/D13*100,1),"-")</f>
        <v>100</v>
      </c>
      <c r="W13" s="67">
        <f>I13+J13+P13+U13</f>
        <v>0</v>
      </c>
      <c r="X13" s="63">
        <f>IFERROR(ROUND(W13/D13*100,1),"-")</f>
        <v>0</v>
      </c>
      <c r="Y13" s="484"/>
      <c r="Z13" s="404"/>
      <c r="AA13" s="404"/>
      <c r="AB13" s="404"/>
    </row>
    <row r="14" spans="1:28" s="43" customFormat="1" ht="6.75" customHeight="1">
      <c r="A14" s="758" t="s">
        <v>298</v>
      </c>
      <c r="B14" s="443"/>
      <c r="C14" s="443"/>
      <c r="D14" s="452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484"/>
      <c r="Z14" s="404"/>
      <c r="AA14" s="404"/>
      <c r="AB14" s="404"/>
    </row>
    <row r="15" spans="1:28" s="43" customFormat="1" ht="15" customHeight="1">
      <c r="A15" s="758"/>
      <c r="B15" s="757" t="s">
        <v>196</v>
      </c>
      <c r="C15" s="443" t="s">
        <v>5</v>
      </c>
      <c r="D15" s="451">
        <f>SUM(E15:N15)</f>
        <v>3</v>
      </c>
      <c r="E15" s="67">
        <f t="shared" ref="E15:U15" si="2">E16+E17</f>
        <v>3</v>
      </c>
      <c r="F15" s="67">
        <f t="shared" si="2"/>
        <v>0</v>
      </c>
      <c r="G15" s="67">
        <f t="shared" si="2"/>
        <v>0</v>
      </c>
      <c r="H15" s="67">
        <f t="shared" si="2"/>
        <v>0</v>
      </c>
      <c r="I15" s="67">
        <f t="shared" si="2"/>
        <v>0</v>
      </c>
      <c r="J15" s="67">
        <f t="shared" si="2"/>
        <v>0</v>
      </c>
      <c r="K15" s="67">
        <f t="shared" si="2"/>
        <v>0</v>
      </c>
      <c r="L15" s="67">
        <f t="shared" si="2"/>
        <v>0</v>
      </c>
      <c r="M15" s="67">
        <f t="shared" si="2"/>
        <v>0</v>
      </c>
      <c r="N15" s="67">
        <f t="shared" si="2"/>
        <v>0</v>
      </c>
      <c r="O15" s="67">
        <f t="shared" si="2"/>
        <v>0</v>
      </c>
      <c r="P15" s="67">
        <f t="shared" si="2"/>
        <v>0</v>
      </c>
      <c r="Q15" s="67">
        <f t="shared" si="2"/>
        <v>0</v>
      </c>
      <c r="R15" s="67">
        <f t="shared" si="2"/>
        <v>0</v>
      </c>
      <c r="S15" s="67">
        <f t="shared" si="2"/>
        <v>0</v>
      </c>
      <c r="T15" s="67">
        <f t="shared" si="2"/>
        <v>0</v>
      </c>
      <c r="U15" s="67">
        <f t="shared" si="2"/>
        <v>0</v>
      </c>
      <c r="V15" s="63">
        <f>IFERROR(ROUND(E15/D15*100,1),"-")</f>
        <v>100</v>
      </c>
      <c r="W15" s="67">
        <f>I15+J15+P15+U15</f>
        <v>0</v>
      </c>
      <c r="X15" s="63">
        <f>IFERROR(ROUND(W15/D15*100,1),"-")</f>
        <v>0</v>
      </c>
      <c r="Y15" s="484"/>
      <c r="Z15" s="404"/>
      <c r="AA15" s="404"/>
      <c r="AB15" s="404"/>
    </row>
    <row r="16" spans="1:28" s="43" customFormat="1" ht="15" customHeight="1">
      <c r="A16" s="758"/>
      <c r="B16" s="757"/>
      <c r="C16" s="443" t="s">
        <v>38</v>
      </c>
      <c r="D16" s="451">
        <f>SUM(E16:N16)</f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f>SUM(Q16:T16)</f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63" t="str">
        <f>IFERROR(ROUND(E16/D16*100,1),"-")</f>
        <v>-</v>
      </c>
      <c r="W16" s="67">
        <f>I16+J16+P16+U16</f>
        <v>0</v>
      </c>
      <c r="X16" s="63" t="str">
        <f>IFERROR(ROUND(W16/D16*100,1),"-")</f>
        <v>-</v>
      </c>
      <c r="Y16" s="484"/>
      <c r="Z16" s="404"/>
      <c r="AA16" s="404"/>
      <c r="AB16" s="404"/>
    </row>
    <row r="17" spans="1:28" s="43" customFormat="1" ht="15" customHeight="1">
      <c r="A17" s="758"/>
      <c r="B17" s="757"/>
      <c r="C17" s="443" t="s">
        <v>50</v>
      </c>
      <c r="D17" s="451">
        <f>SUM(E17:N17)</f>
        <v>3</v>
      </c>
      <c r="E17" s="71">
        <v>3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f>SUM(Q17:T17)</f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63">
        <f>IFERROR(ROUND(E17/D17*100,1),"-")</f>
        <v>100</v>
      </c>
      <c r="W17" s="67">
        <f>I17+J17+P17+U17</f>
        <v>0</v>
      </c>
      <c r="X17" s="63">
        <f>IFERROR(ROUND(W17/D17*100,1),"-")</f>
        <v>0</v>
      </c>
      <c r="Y17" s="484"/>
      <c r="Z17" s="404"/>
      <c r="AA17" s="404"/>
      <c r="AB17" s="404"/>
    </row>
    <row r="18" spans="1:28" s="43" customFormat="1" ht="6.75" customHeight="1">
      <c r="A18" s="758"/>
      <c r="B18" s="443"/>
      <c r="C18" s="443"/>
      <c r="D18" s="452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484"/>
      <c r="Z18" s="404"/>
      <c r="AA18" s="404"/>
      <c r="AB18" s="404"/>
    </row>
    <row r="19" spans="1:28" s="43" customFormat="1" ht="15" customHeight="1">
      <c r="A19" s="758"/>
      <c r="B19" s="757" t="s">
        <v>309</v>
      </c>
      <c r="C19" s="443" t="s">
        <v>5</v>
      </c>
      <c r="D19" s="451">
        <f>SUM(E19:N19)</f>
        <v>3</v>
      </c>
      <c r="E19" s="67">
        <f t="shared" ref="E19:U19" si="3">E20+E21</f>
        <v>3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3">
        <f>IFERROR(ROUND(E19/D19*100,1),"-")</f>
        <v>100</v>
      </c>
      <c r="W19" s="67">
        <f>I19+J19+P19+U19</f>
        <v>0</v>
      </c>
      <c r="X19" s="63">
        <f>IFERROR(ROUND(W19/D19*100,1),"-")</f>
        <v>0</v>
      </c>
      <c r="Y19" s="484"/>
      <c r="Z19" s="404"/>
      <c r="AA19" s="404"/>
      <c r="AB19" s="404"/>
    </row>
    <row r="20" spans="1:28" s="43" customFormat="1" ht="15" customHeight="1">
      <c r="A20" s="758"/>
      <c r="B20" s="757"/>
      <c r="C20" s="443" t="s">
        <v>38</v>
      </c>
      <c r="D20" s="451">
        <f>SUM(E20:N20)</f>
        <v>2</v>
      </c>
      <c r="E20" s="71">
        <v>2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f>SUM(Q20:T20)</f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63">
        <f>IFERROR(ROUND(E20/D20*100,1),"-")</f>
        <v>100</v>
      </c>
      <c r="W20" s="67">
        <f>I20+J20+P20+U20</f>
        <v>0</v>
      </c>
      <c r="X20" s="63">
        <f>IFERROR(ROUND(W20/D20*100,1),"-")</f>
        <v>0</v>
      </c>
      <c r="Y20" s="484"/>
      <c r="Z20" s="404"/>
      <c r="AA20" s="404"/>
      <c r="AB20" s="404"/>
    </row>
    <row r="21" spans="1:28" s="43" customFormat="1" ht="15" customHeight="1">
      <c r="A21" s="758"/>
      <c r="B21" s="757"/>
      <c r="C21" s="443" t="s">
        <v>50</v>
      </c>
      <c r="D21" s="451">
        <f>SUM(E21:N21)</f>
        <v>1</v>
      </c>
      <c r="E21" s="71">
        <v>1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f>SUM(Q21:T21)</f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63">
        <f>IFERROR(ROUND(E21/D21*100,1),"-")</f>
        <v>100</v>
      </c>
      <c r="W21" s="67">
        <f>I21+J21+P21+U21</f>
        <v>0</v>
      </c>
      <c r="X21" s="63">
        <f>IFERROR(ROUND(W21/D21*100,1),"-")</f>
        <v>0</v>
      </c>
      <c r="Y21" s="484"/>
      <c r="Z21" s="404"/>
      <c r="AA21" s="406"/>
      <c r="AB21" s="404"/>
    </row>
    <row r="22" spans="1:28" s="43" customFormat="1" ht="6.75" customHeight="1">
      <c r="A22" s="758"/>
      <c r="B22" s="443"/>
      <c r="C22" s="443"/>
      <c r="D22" s="452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484"/>
      <c r="Z22" s="404"/>
      <c r="AA22" s="404"/>
      <c r="AB22" s="404"/>
    </row>
    <row r="23" spans="1:28" s="43" customFormat="1" ht="15" customHeight="1">
      <c r="A23" s="758"/>
      <c r="B23" s="757" t="s">
        <v>77</v>
      </c>
      <c r="C23" s="443" t="s">
        <v>5</v>
      </c>
      <c r="D23" s="451">
        <f>SUM(E23:N23)</f>
        <v>69</v>
      </c>
      <c r="E23" s="67">
        <f t="shared" ref="E23:U23" si="4">E24+E25</f>
        <v>69</v>
      </c>
      <c r="F23" s="67">
        <f t="shared" si="4"/>
        <v>0</v>
      </c>
      <c r="G23" s="67">
        <f t="shared" si="4"/>
        <v>0</v>
      </c>
      <c r="H23" s="67">
        <f t="shared" si="4"/>
        <v>0</v>
      </c>
      <c r="I23" s="67">
        <f t="shared" si="4"/>
        <v>0</v>
      </c>
      <c r="J23" s="67">
        <f t="shared" si="4"/>
        <v>0</v>
      </c>
      <c r="K23" s="67">
        <f t="shared" si="4"/>
        <v>0</v>
      </c>
      <c r="L23" s="67">
        <f t="shared" si="4"/>
        <v>0</v>
      </c>
      <c r="M23" s="67">
        <f t="shared" si="4"/>
        <v>0</v>
      </c>
      <c r="N23" s="67">
        <f t="shared" si="4"/>
        <v>0</v>
      </c>
      <c r="O23" s="67">
        <f t="shared" si="4"/>
        <v>1</v>
      </c>
      <c r="P23" s="67">
        <f t="shared" si="4"/>
        <v>0</v>
      </c>
      <c r="Q23" s="67">
        <f t="shared" si="4"/>
        <v>0</v>
      </c>
      <c r="R23" s="67">
        <f t="shared" si="4"/>
        <v>0</v>
      </c>
      <c r="S23" s="67">
        <f t="shared" si="4"/>
        <v>0</v>
      </c>
      <c r="T23" s="67">
        <f t="shared" si="4"/>
        <v>0</v>
      </c>
      <c r="U23" s="67">
        <f t="shared" si="4"/>
        <v>0</v>
      </c>
      <c r="V23" s="63">
        <f>IFERROR(ROUND(E23/D23*100,1),"-")</f>
        <v>100</v>
      </c>
      <c r="W23" s="67">
        <f>I23+J23+P23+U23</f>
        <v>0</v>
      </c>
      <c r="X23" s="63">
        <f>IFERROR(ROUND(W23/D23*100,1),"-")</f>
        <v>0</v>
      </c>
      <c r="Y23" s="484"/>
      <c r="Z23" s="404"/>
      <c r="AA23" s="404"/>
      <c r="AB23" s="404"/>
    </row>
    <row r="24" spans="1:28" s="43" customFormat="1" ht="15" customHeight="1">
      <c r="A24" s="758"/>
      <c r="B24" s="757"/>
      <c r="C24" s="443" t="s">
        <v>38</v>
      </c>
      <c r="D24" s="451">
        <f>SUM(E24:N24)</f>
        <v>52</v>
      </c>
      <c r="E24" s="71">
        <v>52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1</v>
      </c>
      <c r="P24" s="71">
        <f>SUM(Q24:T24)</f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63">
        <f>IFERROR(ROUND(E24/D24*100,1),"-")</f>
        <v>100</v>
      </c>
      <c r="W24" s="67">
        <f>I24+J24+P24+U24</f>
        <v>0</v>
      </c>
      <c r="X24" s="63">
        <f>IFERROR(ROUND(W24/D24*100,1),"-")</f>
        <v>0</v>
      </c>
      <c r="Y24" s="484"/>
      <c r="Z24" s="404"/>
      <c r="AA24" s="404"/>
      <c r="AB24" s="404"/>
    </row>
    <row r="25" spans="1:28" s="43" customFormat="1" ht="15" customHeight="1">
      <c r="A25" s="758"/>
      <c r="B25" s="757"/>
      <c r="C25" s="443" t="s">
        <v>50</v>
      </c>
      <c r="D25" s="451">
        <f>SUM(E25:N25)</f>
        <v>17</v>
      </c>
      <c r="E25" s="71">
        <v>17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f>SUM(Q25:T25)</f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63">
        <f>IFERROR(ROUND(E25/D25*100,1),"-")</f>
        <v>100</v>
      </c>
      <c r="W25" s="67">
        <f>I25+J25+P25+U25</f>
        <v>0</v>
      </c>
      <c r="X25" s="63">
        <f>IFERROR(ROUND(W25/D25*100,1),"-")</f>
        <v>0</v>
      </c>
      <c r="Y25" s="484"/>
      <c r="Z25" s="404"/>
      <c r="AA25" s="404"/>
      <c r="AB25" s="404"/>
    </row>
    <row r="26" spans="1:28" s="43" customFormat="1" ht="6.75" customHeight="1">
      <c r="A26" s="758"/>
      <c r="B26" s="443"/>
      <c r="C26" s="443"/>
      <c r="D26" s="452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484"/>
      <c r="Z26" s="404"/>
      <c r="AA26" s="404"/>
      <c r="AB26" s="404"/>
    </row>
    <row r="27" spans="1:28" s="43" customFormat="1" ht="15" customHeight="1">
      <c r="A27" s="758"/>
      <c r="B27" s="757" t="s">
        <v>311</v>
      </c>
      <c r="C27" s="443" t="s">
        <v>5</v>
      </c>
      <c r="D27" s="451">
        <f>SUM(E27:N27)</f>
        <v>7</v>
      </c>
      <c r="E27" s="67">
        <f t="shared" ref="E27:U27" si="5">E28+E29</f>
        <v>7</v>
      </c>
      <c r="F27" s="67">
        <f t="shared" si="5"/>
        <v>0</v>
      </c>
      <c r="G27" s="67">
        <f t="shared" si="5"/>
        <v>0</v>
      </c>
      <c r="H27" s="67">
        <f t="shared" si="5"/>
        <v>0</v>
      </c>
      <c r="I27" s="67">
        <f t="shared" si="5"/>
        <v>0</v>
      </c>
      <c r="J27" s="67">
        <f t="shared" si="5"/>
        <v>0</v>
      </c>
      <c r="K27" s="67">
        <f t="shared" si="5"/>
        <v>0</v>
      </c>
      <c r="L27" s="67">
        <f t="shared" si="5"/>
        <v>0</v>
      </c>
      <c r="M27" s="67">
        <f t="shared" si="5"/>
        <v>0</v>
      </c>
      <c r="N27" s="67">
        <f t="shared" si="5"/>
        <v>0</v>
      </c>
      <c r="O27" s="67">
        <f t="shared" si="5"/>
        <v>0</v>
      </c>
      <c r="P27" s="67">
        <f t="shared" si="5"/>
        <v>0</v>
      </c>
      <c r="Q27" s="67">
        <f t="shared" si="5"/>
        <v>0</v>
      </c>
      <c r="R27" s="67">
        <f t="shared" si="5"/>
        <v>0</v>
      </c>
      <c r="S27" s="67">
        <f t="shared" si="5"/>
        <v>0</v>
      </c>
      <c r="T27" s="67">
        <f t="shared" si="5"/>
        <v>0</v>
      </c>
      <c r="U27" s="67">
        <f t="shared" si="5"/>
        <v>0</v>
      </c>
      <c r="V27" s="63">
        <f>IFERROR(ROUND(E27/D27*100,1),"-")</f>
        <v>100</v>
      </c>
      <c r="W27" s="67">
        <f>I27+J27+P27+U27</f>
        <v>0</v>
      </c>
      <c r="X27" s="63">
        <f>IFERROR(ROUND(W27/D27*100,1),"-")</f>
        <v>0</v>
      </c>
      <c r="Y27" s="484"/>
      <c r="Z27" s="404"/>
      <c r="AA27" s="404"/>
      <c r="AB27" s="404"/>
    </row>
    <row r="28" spans="1:28" s="43" customFormat="1" ht="15" customHeight="1">
      <c r="A28" s="758"/>
      <c r="B28" s="757"/>
      <c r="C28" s="443" t="s">
        <v>38</v>
      </c>
      <c r="D28" s="451">
        <f>SUM(E28:N28)</f>
        <v>3</v>
      </c>
      <c r="E28" s="71">
        <v>3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f>SUM(Q28:T28)</f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63">
        <f>IFERROR(ROUND(E28/D28*100,1),"-")</f>
        <v>100</v>
      </c>
      <c r="W28" s="67">
        <f>I28+J28+P28+U28</f>
        <v>0</v>
      </c>
      <c r="X28" s="63">
        <f>IFERROR(ROUND(W28/D28*100,1),"-")</f>
        <v>0</v>
      </c>
      <c r="Y28" s="484"/>
      <c r="Z28" s="404"/>
      <c r="AA28" s="404"/>
      <c r="AB28" s="404"/>
    </row>
    <row r="29" spans="1:28" s="43" customFormat="1" ht="15" customHeight="1">
      <c r="A29" s="758"/>
      <c r="B29" s="757"/>
      <c r="C29" s="443" t="s">
        <v>50</v>
      </c>
      <c r="D29" s="451">
        <f>SUM(E29:N29)</f>
        <v>4</v>
      </c>
      <c r="E29" s="71">
        <v>4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f>SUM(Q29:T29)</f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63">
        <f>IFERROR(ROUND(E29/D29*100,1),"-")</f>
        <v>100</v>
      </c>
      <c r="W29" s="67">
        <f>I29+J29+P29+U29</f>
        <v>0</v>
      </c>
      <c r="X29" s="63">
        <f>IFERROR(ROUND(W29/D29*100,1),"-")</f>
        <v>0</v>
      </c>
      <c r="Y29" s="484"/>
      <c r="Z29" s="404"/>
      <c r="AA29" s="404"/>
      <c r="AB29" s="404"/>
    </row>
    <row r="30" spans="1:28" s="43" customFormat="1" ht="6.75" customHeight="1">
      <c r="A30" s="758"/>
      <c r="B30" s="443"/>
      <c r="C30" s="443"/>
      <c r="D30" s="452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484"/>
      <c r="Z30" s="404"/>
      <c r="AA30" s="404"/>
      <c r="AB30" s="404"/>
    </row>
    <row r="31" spans="1:28" s="43" customFormat="1" ht="15" customHeight="1">
      <c r="A31" s="443"/>
      <c r="B31" s="757" t="s">
        <v>310</v>
      </c>
      <c r="C31" s="443" t="s">
        <v>5</v>
      </c>
      <c r="D31" s="451">
        <f>SUM(E31:N31)</f>
        <v>8</v>
      </c>
      <c r="E31" s="71">
        <f t="shared" ref="E31:U31" si="6">E32+E33</f>
        <v>8</v>
      </c>
      <c r="F31" s="71">
        <f t="shared" si="6"/>
        <v>0</v>
      </c>
      <c r="G31" s="71">
        <f t="shared" si="6"/>
        <v>0</v>
      </c>
      <c r="H31" s="71">
        <f t="shared" si="6"/>
        <v>0</v>
      </c>
      <c r="I31" s="71">
        <f t="shared" si="6"/>
        <v>0</v>
      </c>
      <c r="J31" s="71">
        <f t="shared" si="6"/>
        <v>0</v>
      </c>
      <c r="K31" s="71">
        <f t="shared" si="6"/>
        <v>0</v>
      </c>
      <c r="L31" s="71">
        <f t="shared" si="6"/>
        <v>0</v>
      </c>
      <c r="M31" s="71">
        <f t="shared" si="6"/>
        <v>0</v>
      </c>
      <c r="N31" s="71">
        <f t="shared" si="6"/>
        <v>0</v>
      </c>
      <c r="O31" s="71">
        <f t="shared" si="6"/>
        <v>1</v>
      </c>
      <c r="P31" s="71">
        <f t="shared" si="6"/>
        <v>0</v>
      </c>
      <c r="Q31" s="71">
        <f t="shared" si="6"/>
        <v>0</v>
      </c>
      <c r="R31" s="71">
        <f t="shared" si="6"/>
        <v>0</v>
      </c>
      <c r="S31" s="71">
        <f t="shared" si="6"/>
        <v>0</v>
      </c>
      <c r="T31" s="71">
        <f t="shared" si="6"/>
        <v>0</v>
      </c>
      <c r="U31" s="71">
        <f t="shared" si="6"/>
        <v>0</v>
      </c>
      <c r="V31" s="63">
        <f>IFERROR(ROUND(E31/D31*100,1),"-")</f>
        <v>100</v>
      </c>
      <c r="W31" s="67">
        <f>I31+J31+P31+U31</f>
        <v>0</v>
      </c>
      <c r="X31" s="63">
        <f>IFERROR(ROUND(W31/D31*100,1),"-")</f>
        <v>0</v>
      </c>
      <c r="Y31" s="484"/>
      <c r="Z31" s="404"/>
      <c r="AA31" s="404"/>
      <c r="AB31" s="404"/>
    </row>
    <row r="32" spans="1:28" s="43" customFormat="1" ht="15" customHeight="1">
      <c r="A32" s="443"/>
      <c r="B32" s="757"/>
      <c r="C32" s="443" t="s">
        <v>38</v>
      </c>
      <c r="D32" s="451">
        <f>SUM(E32:N32)</f>
        <v>6</v>
      </c>
      <c r="E32" s="71">
        <v>6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1</v>
      </c>
      <c r="P32" s="71">
        <f>SUM(Q32:T32)</f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63">
        <f>IFERROR(ROUND(E32/D32*100,1),"-")</f>
        <v>100</v>
      </c>
      <c r="W32" s="67">
        <f>I32+J32+P32+U32</f>
        <v>0</v>
      </c>
      <c r="X32" s="63">
        <f>IFERROR(ROUND(W32/D32*100,1),"-")</f>
        <v>0</v>
      </c>
      <c r="Y32" s="484"/>
      <c r="Z32" s="404"/>
      <c r="AA32" s="406"/>
      <c r="AB32" s="404"/>
    </row>
    <row r="33" spans="1:28" s="43" customFormat="1" ht="15" customHeight="1">
      <c r="A33" s="443"/>
      <c r="B33" s="757"/>
      <c r="C33" s="443" t="s">
        <v>50</v>
      </c>
      <c r="D33" s="451">
        <f>SUM(E33:N33)</f>
        <v>2</v>
      </c>
      <c r="E33" s="71">
        <v>2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f>SUM(Q33:T33)</f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63">
        <f>IFERROR(ROUND(E33/D33*100,1),"-")</f>
        <v>100</v>
      </c>
      <c r="W33" s="67">
        <f>I33+J33+P33+U33</f>
        <v>0</v>
      </c>
      <c r="X33" s="63">
        <f>IFERROR(ROUND(W33/D33*100,1),"-")</f>
        <v>0</v>
      </c>
      <c r="Y33" s="484"/>
      <c r="Z33" s="404"/>
      <c r="AA33" s="404"/>
      <c r="AB33" s="404"/>
    </row>
    <row r="34" spans="1:28" s="43" customFormat="1" ht="6.75" customHeight="1">
      <c r="A34" s="443"/>
      <c r="B34" s="443"/>
      <c r="C34" s="443"/>
      <c r="D34" s="452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484"/>
      <c r="Z34" s="404"/>
      <c r="AA34" s="404"/>
      <c r="AB34" s="407"/>
    </row>
    <row r="35" spans="1:28" s="43" customFormat="1" ht="15" customHeight="1">
      <c r="A35" s="443"/>
      <c r="B35" s="443"/>
      <c r="C35" s="443" t="s">
        <v>5</v>
      </c>
      <c r="D35" s="146">
        <f>IF(SUM(D36:D37)=SUM(E35:N35),SUM(E35:N35),FALSE)</f>
        <v>139</v>
      </c>
      <c r="E35" s="67">
        <f t="shared" ref="E35:U35" si="7">E36+E37</f>
        <v>3</v>
      </c>
      <c r="F35" s="67">
        <f t="shared" si="7"/>
        <v>0</v>
      </c>
      <c r="G35" s="67">
        <f t="shared" si="7"/>
        <v>0</v>
      </c>
      <c r="H35" s="67">
        <f t="shared" si="7"/>
        <v>1</v>
      </c>
      <c r="I35" s="67">
        <f t="shared" si="7"/>
        <v>1</v>
      </c>
      <c r="J35" s="67">
        <f t="shared" si="7"/>
        <v>16</v>
      </c>
      <c r="K35" s="67">
        <f t="shared" si="7"/>
        <v>26</v>
      </c>
      <c r="L35" s="67">
        <f t="shared" si="7"/>
        <v>0</v>
      </c>
      <c r="M35" s="67">
        <f t="shared" si="7"/>
        <v>92</v>
      </c>
      <c r="N35" s="67">
        <f t="shared" si="7"/>
        <v>0</v>
      </c>
      <c r="O35" s="67">
        <f t="shared" si="7"/>
        <v>0</v>
      </c>
      <c r="P35" s="67">
        <f t="shared" si="7"/>
        <v>0</v>
      </c>
      <c r="Q35" s="67">
        <f t="shared" si="7"/>
        <v>0</v>
      </c>
      <c r="R35" s="67">
        <f t="shared" si="7"/>
        <v>0</v>
      </c>
      <c r="S35" s="67">
        <f t="shared" si="7"/>
        <v>0</v>
      </c>
      <c r="T35" s="67">
        <f t="shared" si="7"/>
        <v>0</v>
      </c>
      <c r="U35" s="67">
        <f t="shared" si="7"/>
        <v>16</v>
      </c>
      <c r="V35" s="63">
        <f>IFERROR(ROUND(E35/D35*100,1),"-")</f>
        <v>2.2000000000000002</v>
      </c>
      <c r="W35" s="67">
        <f>I35+J35+P35+U35</f>
        <v>33</v>
      </c>
      <c r="X35" s="63">
        <f>IFERROR(ROUND(W35/D35*100,1),"-")</f>
        <v>23.7</v>
      </c>
      <c r="Y35" s="484"/>
      <c r="Z35" s="404"/>
      <c r="AA35" s="404"/>
      <c r="AB35" s="404"/>
    </row>
    <row r="36" spans="1:28" s="43" customFormat="1" ht="15" customHeight="1">
      <c r="A36" s="443"/>
      <c r="B36" s="443" t="s">
        <v>5</v>
      </c>
      <c r="C36" s="443" t="s">
        <v>38</v>
      </c>
      <c r="D36" s="451">
        <f>SUM(E36:N36)</f>
        <v>97</v>
      </c>
      <c r="E36" s="67">
        <f t="shared" ref="E36:U37" si="8">E40+E44+E48+E52+E56</f>
        <v>0</v>
      </c>
      <c r="F36" s="67">
        <f t="shared" si="8"/>
        <v>0</v>
      </c>
      <c r="G36" s="67">
        <f t="shared" si="8"/>
        <v>0</v>
      </c>
      <c r="H36" s="67">
        <f t="shared" si="8"/>
        <v>0</v>
      </c>
      <c r="I36" s="67">
        <f t="shared" si="8"/>
        <v>1</v>
      </c>
      <c r="J36" s="67">
        <f t="shared" si="8"/>
        <v>13</v>
      </c>
      <c r="K36" s="67">
        <f t="shared" si="8"/>
        <v>17</v>
      </c>
      <c r="L36" s="67">
        <f t="shared" si="8"/>
        <v>0</v>
      </c>
      <c r="M36" s="67">
        <f t="shared" si="8"/>
        <v>66</v>
      </c>
      <c r="N36" s="67">
        <f t="shared" si="8"/>
        <v>0</v>
      </c>
      <c r="O36" s="67">
        <f t="shared" si="8"/>
        <v>0</v>
      </c>
      <c r="P36" s="67">
        <f t="shared" si="8"/>
        <v>0</v>
      </c>
      <c r="Q36" s="67">
        <f t="shared" si="8"/>
        <v>0</v>
      </c>
      <c r="R36" s="67">
        <f t="shared" si="8"/>
        <v>0</v>
      </c>
      <c r="S36" s="67">
        <f t="shared" si="8"/>
        <v>0</v>
      </c>
      <c r="T36" s="67">
        <f t="shared" si="8"/>
        <v>0</v>
      </c>
      <c r="U36" s="67">
        <f t="shared" si="8"/>
        <v>11</v>
      </c>
      <c r="V36" s="63">
        <f>IFERROR(ROUND(E36/D36*100,1),"-")</f>
        <v>0</v>
      </c>
      <c r="W36" s="67">
        <f>I36+J36+P36+U36</f>
        <v>25</v>
      </c>
      <c r="X36" s="63">
        <f>IFERROR(ROUND(W36/D36*100,1),"-")</f>
        <v>25.8</v>
      </c>
      <c r="Y36" s="484"/>
      <c r="Z36" s="404"/>
      <c r="AA36" s="404"/>
      <c r="AB36" s="404"/>
    </row>
    <row r="37" spans="1:28" s="43" customFormat="1" ht="15" customHeight="1">
      <c r="A37" s="443"/>
      <c r="B37" s="443"/>
      <c r="C37" s="443" t="s">
        <v>50</v>
      </c>
      <c r="D37" s="451">
        <f>SUM(E37:N37)</f>
        <v>42</v>
      </c>
      <c r="E37" s="67">
        <f t="shared" si="8"/>
        <v>3</v>
      </c>
      <c r="F37" s="67">
        <f t="shared" si="8"/>
        <v>0</v>
      </c>
      <c r="G37" s="67">
        <f t="shared" si="8"/>
        <v>0</v>
      </c>
      <c r="H37" s="67">
        <f t="shared" si="8"/>
        <v>1</v>
      </c>
      <c r="I37" s="67">
        <f t="shared" si="8"/>
        <v>0</v>
      </c>
      <c r="J37" s="67">
        <f t="shared" si="8"/>
        <v>3</v>
      </c>
      <c r="K37" s="67">
        <f t="shared" si="8"/>
        <v>9</v>
      </c>
      <c r="L37" s="67">
        <f t="shared" si="8"/>
        <v>0</v>
      </c>
      <c r="M37" s="67">
        <f t="shared" si="8"/>
        <v>26</v>
      </c>
      <c r="N37" s="67">
        <f t="shared" si="8"/>
        <v>0</v>
      </c>
      <c r="O37" s="67">
        <f t="shared" si="8"/>
        <v>0</v>
      </c>
      <c r="P37" s="67">
        <f t="shared" si="8"/>
        <v>0</v>
      </c>
      <c r="Q37" s="67">
        <f t="shared" si="8"/>
        <v>0</v>
      </c>
      <c r="R37" s="67">
        <f t="shared" si="8"/>
        <v>0</v>
      </c>
      <c r="S37" s="67">
        <f t="shared" si="8"/>
        <v>0</v>
      </c>
      <c r="T37" s="67">
        <f t="shared" si="8"/>
        <v>0</v>
      </c>
      <c r="U37" s="67">
        <f t="shared" si="8"/>
        <v>5</v>
      </c>
      <c r="V37" s="63">
        <f>IFERROR(ROUND(E37/D37*100,1),"-")</f>
        <v>7.1</v>
      </c>
      <c r="W37" s="67">
        <f>I37+J37+P37+U37</f>
        <v>8</v>
      </c>
      <c r="X37" s="63">
        <f>IFERROR(ROUND(W37/D37*100,1),"-")</f>
        <v>19</v>
      </c>
      <c r="Y37" s="484"/>
      <c r="Z37" s="404"/>
      <c r="AA37" s="404"/>
      <c r="AB37" s="404"/>
    </row>
    <row r="38" spans="1:28" s="43" customFormat="1" ht="6.75" customHeight="1">
      <c r="A38" s="758" t="s">
        <v>312</v>
      </c>
      <c r="B38" s="443"/>
      <c r="C38" s="443"/>
      <c r="D38" s="452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484"/>
      <c r="Z38" s="404"/>
      <c r="AA38" s="404"/>
      <c r="AB38" s="404"/>
    </row>
    <row r="39" spans="1:28" s="43" customFormat="1" ht="15" customHeight="1">
      <c r="A39" s="758"/>
      <c r="B39" s="757" t="s">
        <v>196</v>
      </c>
      <c r="C39" s="443" t="s">
        <v>5</v>
      </c>
      <c r="D39" s="146">
        <f>IF(SUM(D40:D41)=SUM(E39:N39),SUM(E39:N39),FALSE)</f>
        <v>2</v>
      </c>
      <c r="E39" s="67">
        <f t="shared" ref="E39:U39" si="9">E40+E41</f>
        <v>0</v>
      </c>
      <c r="F39" s="67">
        <f t="shared" si="9"/>
        <v>0</v>
      </c>
      <c r="G39" s="67">
        <f t="shared" si="9"/>
        <v>0</v>
      </c>
      <c r="H39" s="67">
        <f t="shared" si="9"/>
        <v>1</v>
      </c>
      <c r="I39" s="67">
        <f t="shared" si="9"/>
        <v>0</v>
      </c>
      <c r="J39" s="67">
        <f t="shared" si="9"/>
        <v>0</v>
      </c>
      <c r="K39" s="67">
        <f t="shared" si="9"/>
        <v>0</v>
      </c>
      <c r="L39" s="67">
        <f t="shared" si="9"/>
        <v>0</v>
      </c>
      <c r="M39" s="67">
        <f t="shared" si="9"/>
        <v>1</v>
      </c>
      <c r="N39" s="67">
        <f t="shared" si="9"/>
        <v>0</v>
      </c>
      <c r="O39" s="67">
        <f t="shared" si="9"/>
        <v>0</v>
      </c>
      <c r="P39" s="67">
        <f t="shared" si="9"/>
        <v>0</v>
      </c>
      <c r="Q39" s="67">
        <f t="shared" si="9"/>
        <v>0</v>
      </c>
      <c r="R39" s="67">
        <f t="shared" si="9"/>
        <v>0</v>
      </c>
      <c r="S39" s="67">
        <f t="shared" si="9"/>
        <v>0</v>
      </c>
      <c r="T39" s="67">
        <f t="shared" si="9"/>
        <v>0</v>
      </c>
      <c r="U39" s="67">
        <f t="shared" si="9"/>
        <v>0</v>
      </c>
      <c r="V39" s="63">
        <f>IFERROR(ROUND(E39/D39*100,1),"-")</f>
        <v>0</v>
      </c>
      <c r="W39" s="67">
        <f>I39+J39+P39+U39</f>
        <v>0</v>
      </c>
      <c r="X39" s="63">
        <f>IFERROR(ROUND(W39/D39*100,1),"-")</f>
        <v>0</v>
      </c>
      <c r="Y39" s="484"/>
      <c r="Z39" s="404"/>
      <c r="AA39" s="406"/>
      <c r="AB39" s="404"/>
    </row>
    <row r="40" spans="1:28" ht="15" customHeight="1">
      <c r="A40" s="758"/>
      <c r="B40" s="757"/>
      <c r="C40" s="443" t="s">
        <v>38</v>
      </c>
      <c r="D40" s="451">
        <f>SUM(E40:N40)</f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f>SUM(Q40:T40)</f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63" t="str">
        <f>IFERROR(ROUND(E40/D40*100,1),"-")</f>
        <v>-</v>
      </c>
      <c r="W40" s="67">
        <f>I40+J40+P40+U40</f>
        <v>0</v>
      </c>
      <c r="X40" s="63" t="str">
        <f>IFERROR(ROUND(W40/D40*100,1),"-")</f>
        <v>-</v>
      </c>
      <c r="Y40" s="383"/>
      <c r="Z40" s="404"/>
      <c r="AA40" s="404"/>
      <c r="AB40" s="404"/>
    </row>
    <row r="41" spans="1:28" ht="15" customHeight="1">
      <c r="A41" s="758"/>
      <c r="B41" s="757"/>
      <c r="C41" s="443" t="s">
        <v>50</v>
      </c>
      <c r="D41" s="451">
        <f>SUM(E41:N41)</f>
        <v>2</v>
      </c>
      <c r="E41" s="71">
        <v>0</v>
      </c>
      <c r="F41" s="71">
        <v>0</v>
      </c>
      <c r="G41" s="71">
        <v>0</v>
      </c>
      <c r="H41" s="71">
        <v>1</v>
      </c>
      <c r="I41" s="71">
        <v>0</v>
      </c>
      <c r="J41" s="71">
        <v>0</v>
      </c>
      <c r="K41" s="71">
        <v>0</v>
      </c>
      <c r="L41" s="71">
        <v>0</v>
      </c>
      <c r="M41" s="71">
        <v>1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63">
        <f>IFERROR(ROUND(E41/D41*100,1),"-")</f>
        <v>0</v>
      </c>
      <c r="W41" s="67">
        <f>I41+J41+P41+U41</f>
        <v>0</v>
      </c>
      <c r="X41" s="63">
        <f>IFERROR(ROUND(W41/D41*100,1),"-")</f>
        <v>0</v>
      </c>
      <c r="Y41" s="383"/>
      <c r="Z41" s="404"/>
      <c r="AA41" s="404"/>
      <c r="AB41" s="404"/>
    </row>
    <row r="42" spans="1:28" ht="6.75" customHeight="1">
      <c r="A42" s="758"/>
      <c r="B42" s="443"/>
      <c r="C42" s="443"/>
      <c r="D42" s="452"/>
      <c r="E42" s="71"/>
      <c r="F42" s="71"/>
      <c r="G42" s="71"/>
      <c r="H42" s="71"/>
      <c r="I42" s="376"/>
      <c r="J42" s="376"/>
      <c r="K42" s="71"/>
      <c r="L42" s="71"/>
      <c r="M42" s="376"/>
      <c r="N42" s="71"/>
      <c r="O42" s="71"/>
      <c r="P42" s="71"/>
      <c r="Q42" s="71"/>
      <c r="R42" s="71"/>
      <c r="S42" s="71"/>
      <c r="T42" s="376"/>
      <c r="U42" s="376"/>
      <c r="V42" s="71"/>
      <c r="W42" s="71"/>
      <c r="X42" s="71"/>
      <c r="Y42" s="383"/>
      <c r="Z42" s="404"/>
      <c r="AA42" s="404"/>
      <c r="AB42" s="404"/>
    </row>
    <row r="43" spans="1:28" ht="15" customHeight="1">
      <c r="A43" s="758"/>
      <c r="B43" s="757" t="s">
        <v>309</v>
      </c>
      <c r="C43" s="443" t="s">
        <v>5</v>
      </c>
      <c r="D43" s="146">
        <f>IF(SUM(D44:D45)=SUM(E43:N43),SUM(E43:N43),FALSE)</f>
        <v>3</v>
      </c>
      <c r="E43" s="71">
        <f t="shared" ref="E43:U43" si="10">E44+E45</f>
        <v>2</v>
      </c>
      <c r="F43" s="71">
        <f t="shared" si="10"/>
        <v>0</v>
      </c>
      <c r="G43" s="71">
        <f t="shared" si="10"/>
        <v>0</v>
      </c>
      <c r="H43" s="71">
        <f t="shared" si="10"/>
        <v>0</v>
      </c>
      <c r="I43" s="71">
        <f t="shared" si="10"/>
        <v>0</v>
      </c>
      <c r="J43" s="71">
        <f t="shared" si="10"/>
        <v>1</v>
      </c>
      <c r="K43" s="71">
        <f t="shared" si="10"/>
        <v>0</v>
      </c>
      <c r="L43" s="71">
        <f t="shared" si="10"/>
        <v>0</v>
      </c>
      <c r="M43" s="71">
        <f t="shared" si="10"/>
        <v>0</v>
      </c>
      <c r="N43" s="71">
        <f t="shared" si="10"/>
        <v>0</v>
      </c>
      <c r="O43" s="71">
        <f t="shared" si="10"/>
        <v>0</v>
      </c>
      <c r="P43" s="71">
        <f t="shared" si="10"/>
        <v>0</v>
      </c>
      <c r="Q43" s="71">
        <f t="shared" si="10"/>
        <v>0</v>
      </c>
      <c r="R43" s="71">
        <f t="shared" si="10"/>
        <v>0</v>
      </c>
      <c r="S43" s="71">
        <f t="shared" si="10"/>
        <v>0</v>
      </c>
      <c r="T43" s="71">
        <f t="shared" si="10"/>
        <v>0</v>
      </c>
      <c r="U43" s="71">
        <f t="shared" si="10"/>
        <v>0</v>
      </c>
      <c r="V43" s="63">
        <f>IFERROR(ROUND(E43/D43*100,1),"-")</f>
        <v>66.7</v>
      </c>
      <c r="W43" s="67">
        <f>I43+J43+P43+U43</f>
        <v>1</v>
      </c>
      <c r="X43" s="63">
        <f>IFERROR(ROUND(W43/D43*100,1),"-")</f>
        <v>33.299999999999997</v>
      </c>
      <c r="Y43" s="383"/>
      <c r="Z43" s="404"/>
      <c r="AA43" s="404"/>
      <c r="AB43" s="404"/>
    </row>
    <row r="44" spans="1:28" ht="15" customHeight="1">
      <c r="A44" s="758"/>
      <c r="B44" s="757"/>
      <c r="C44" s="443" t="s">
        <v>38</v>
      </c>
      <c r="D44" s="451">
        <f>SUM(E44:K44)</f>
        <v>1</v>
      </c>
      <c r="E44" s="71">
        <v>0</v>
      </c>
      <c r="F44" s="71">
        <v>0</v>
      </c>
      <c r="G44" s="71">
        <v>0</v>
      </c>
      <c r="H44" s="71">
        <v>0</v>
      </c>
      <c r="I44" s="376">
        <v>0</v>
      </c>
      <c r="J44" s="376">
        <v>1</v>
      </c>
      <c r="K44" s="71">
        <v>0</v>
      </c>
      <c r="L44" s="71">
        <v>0</v>
      </c>
      <c r="M44" s="376">
        <v>0</v>
      </c>
      <c r="N44" s="71">
        <v>0</v>
      </c>
      <c r="O44" s="71">
        <v>0</v>
      </c>
      <c r="P44" s="71">
        <f>SUM(Q44:T44)</f>
        <v>0</v>
      </c>
      <c r="Q44" s="71">
        <v>0</v>
      </c>
      <c r="R44" s="71">
        <v>0</v>
      </c>
      <c r="S44" s="71">
        <v>0</v>
      </c>
      <c r="T44" s="376">
        <v>0</v>
      </c>
      <c r="U44" s="376">
        <v>0</v>
      </c>
      <c r="V44" s="63">
        <f>IFERROR(ROUND(E44/D44*100,1),"-")</f>
        <v>0</v>
      </c>
      <c r="W44" s="67">
        <f>I44+J44+P44+U44</f>
        <v>1</v>
      </c>
      <c r="X44" s="63">
        <f>IFERROR(ROUND(W44/D44*100,1),"-")</f>
        <v>100</v>
      </c>
      <c r="Y44" s="383"/>
      <c r="Z44" s="404"/>
      <c r="AA44" s="404"/>
      <c r="AB44" s="404"/>
    </row>
    <row r="45" spans="1:28" ht="15" customHeight="1">
      <c r="A45" s="758"/>
      <c r="B45" s="757"/>
      <c r="C45" s="443" t="s">
        <v>50</v>
      </c>
      <c r="D45" s="451">
        <f>SUM(E45:K45)</f>
        <v>2</v>
      </c>
      <c r="E45" s="71">
        <v>2</v>
      </c>
      <c r="F45" s="71">
        <v>0</v>
      </c>
      <c r="G45" s="71">
        <v>0</v>
      </c>
      <c r="H45" s="71">
        <v>0</v>
      </c>
      <c r="I45" s="71">
        <v>0</v>
      </c>
      <c r="J45" s="376">
        <v>0</v>
      </c>
      <c r="K45" s="71">
        <v>0</v>
      </c>
      <c r="L45" s="71">
        <v>0</v>
      </c>
      <c r="M45" s="376">
        <v>0</v>
      </c>
      <c r="N45" s="71">
        <v>0</v>
      </c>
      <c r="O45" s="71">
        <v>0</v>
      </c>
      <c r="P45" s="71">
        <f>SUM(Q45:T45)</f>
        <v>0</v>
      </c>
      <c r="Q45" s="71">
        <v>0</v>
      </c>
      <c r="R45" s="71">
        <v>0</v>
      </c>
      <c r="S45" s="71">
        <v>0</v>
      </c>
      <c r="T45" s="376">
        <v>0</v>
      </c>
      <c r="U45" s="376">
        <v>0</v>
      </c>
      <c r="V45" s="63">
        <f>IFERROR(ROUND(E45/D45*100,1),"-")</f>
        <v>100</v>
      </c>
      <c r="W45" s="67">
        <f>I45+J45+P45+U45</f>
        <v>0</v>
      </c>
      <c r="X45" s="63">
        <f>IFERROR(ROUND(W45/D45*100,1),"-")</f>
        <v>0</v>
      </c>
      <c r="Y45" s="383"/>
      <c r="Z45" s="404"/>
      <c r="AA45" s="404"/>
      <c r="AB45" s="404"/>
    </row>
    <row r="46" spans="1:28" ht="6.75" customHeight="1">
      <c r="A46" s="758"/>
      <c r="B46" s="443"/>
      <c r="C46" s="443"/>
      <c r="D46" s="451"/>
      <c r="E46" s="71"/>
      <c r="F46" s="71"/>
      <c r="G46" s="71"/>
      <c r="H46" s="71"/>
      <c r="I46" s="71"/>
      <c r="J46" s="376"/>
      <c r="K46" s="71"/>
      <c r="L46" s="71"/>
      <c r="M46" s="376"/>
      <c r="N46" s="71"/>
      <c r="O46" s="71"/>
      <c r="P46" s="71"/>
      <c r="Q46" s="71"/>
      <c r="R46" s="71"/>
      <c r="S46" s="71"/>
      <c r="T46" s="376"/>
      <c r="U46" s="376"/>
      <c r="V46" s="71"/>
      <c r="W46" s="71"/>
      <c r="X46" s="71"/>
      <c r="Y46" s="383"/>
      <c r="Z46" s="404"/>
      <c r="AA46" s="404"/>
      <c r="AB46" s="404"/>
    </row>
    <row r="47" spans="1:28" ht="15" customHeight="1">
      <c r="A47" s="758"/>
      <c r="B47" s="757" t="s">
        <v>77</v>
      </c>
      <c r="C47" s="443" t="s">
        <v>5</v>
      </c>
      <c r="D47" s="146">
        <f>IF(SUM(D48:D49)=SUM(E47:N47),SUM(E47:N47),FALSE)</f>
        <v>109</v>
      </c>
      <c r="E47" s="67">
        <f t="shared" ref="E47:U47" si="11">E48+E49</f>
        <v>0</v>
      </c>
      <c r="F47" s="67">
        <f t="shared" si="11"/>
        <v>0</v>
      </c>
      <c r="G47" s="67">
        <f t="shared" si="11"/>
        <v>0</v>
      </c>
      <c r="H47" s="67">
        <f t="shared" si="11"/>
        <v>0</v>
      </c>
      <c r="I47" s="67">
        <f t="shared" si="11"/>
        <v>1</v>
      </c>
      <c r="J47" s="67">
        <f t="shared" si="11"/>
        <v>11</v>
      </c>
      <c r="K47" s="67">
        <f t="shared" si="11"/>
        <v>18</v>
      </c>
      <c r="L47" s="67">
        <f t="shared" si="11"/>
        <v>0</v>
      </c>
      <c r="M47" s="67">
        <f t="shared" si="11"/>
        <v>79</v>
      </c>
      <c r="N47" s="67">
        <f t="shared" si="11"/>
        <v>0</v>
      </c>
      <c r="O47" s="67">
        <f t="shared" si="11"/>
        <v>0</v>
      </c>
      <c r="P47" s="67">
        <f t="shared" si="11"/>
        <v>0</v>
      </c>
      <c r="Q47" s="67">
        <f t="shared" si="11"/>
        <v>0</v>
      </c>
      <c r="R47" s="67">
        <f t="shared" si="11"/>
        <v>0</v>
      </c>
      <c r="S47" s="67">
        <f t="shared" si="11"/>
        <v>0</v>
      </c>
      <c r="T47" s="67">
        <f t="shared" si="11"/>
        <v>0</v>
      </c>
      <c r="U47" s="67">
        <f t="shared" si="11"/>
        <v>9</v>
      </c>
      <c r="V47" s="63">
        <f>IFERROR(ROUND(E47/D47*100,1),"-")</f>
        <v>0</v>
      </c>
      <c r="W47" s="67">
        <f>I47+J47+P47+U47</f>
        <v>21</v>
      </c>
      <c r="X47" s="63">
        <f>IFERROR(ROUND(W47/D47*100,1),"-")</f>
        <v>19.3</v>
      </c>
      <c r="Y47" s="383"/>
      <c r="Z47" s="404"/>
      <c r="AA47" s="404"/>
      <c r="AB47" s="404"/>
    </row>
    <row r="48" spans="1:28" ht="15" customHeight="1">
      <c r="A48" s="758"/>
      <c r="B48" s="757"/>
      <c r="C48" s="443" t="s">
        <v>38</v>
      </c>
      <c r="D48" s="451">
        <f>SUM(E48:N48)</f>
        <v>79</v>
      </c>
      <c r="E48" s="71">
        <v>0</v>
      </c>
      <c r="F48" s="71">
        <v>0</v>
      </c>
      <c r="G48" s="71">
        <v>0</v>
      </c>
      <c r="H48" s="71">
        <v>0</v>
      </c>
      <c r="I48" s="71">
        <v>1</v>
      </c>
      <c r="J48" s="71">
        <v>8</v>
      </c>
      <c r="K48" s="71">
        <v>12</v>
      </c>
      <c r="L48" s="71">
        <v>0</v>
      </c>
      <c r="M48" s="71">
        <v>58</v>
      </c>
      <c r="N48" s="71">
        <v>0</v>
      </c>
      <c r="O48" s="71"/>
      <c r="P48" s="71">
        <f>SUM(Q48:T48)</f>
        <v>0</v>
      </c>
      <c r="Q48" s="71">
        <v>0</v>
      </c>
      <c r="R48" s="71">
        <v>0</v>
      </c>
      <c r="S48" s="71">
        <v>0</v>
      </c>
      <c r="T48" s="376">
        <v>0</v>
      </c>
      <c r="U48" s="376">
        <v>6</v>
      </c>
      <c r="V48" s="63">
        <f>IFERROR(ROUND(E48/D48*100,1),"-")</f>
        <v>0</v>
      </c>
      <c r="W48" s="67">
        <f>I48+J48+P48+U48</f>
        <v>15</v>
      </c>
      <c r="X48" s="63">
        <f>IFERROR(ROUND(W48/D48*100,1),"-")</f>
        <v>19</v>
      </c>
      <c r="Y48" s="383"/>
      <c r="Z48" s="404"/>
      <c r="AA48" s="404"/>
      <c r="AB48" s="404"/>
    </row>
    <row r="49" spans="1:28" ht="15" customHeight="1">
      <c r="A49" s="758"/>
      <c r="B49" s="757"/>
      <c r="C49" s="443" t="s">
        <v>50</v>
      </c>
      <c r="D49" s="451">
        <f>SUM(E49:N49)</f>
        <v>30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376">
        <v>3</v>
      </c>
      <c r="K49" s="71">
        <v>6</v>
      </c>
      <c r="L49" s="71">
        <v>0</v>
      </c>
      <c r="M49" s="71">
        <v>21</v>
      </c>
      <c r="N49" s="71">
        <v>0</v>
      </c>
      <c r="O49" s="71"/>
      <c r="P49" s="71">
        <f>SUM(Q49:T49)</f>
        <v>0</v>
      </c>
      <c r="Q49" s="71">
        <v>0</v>
      </c>
      <c r="R49" s="71">
        <v>0</v>
      </c>
      <c r="S49" s="71">
        <v>0</v>
      </c>
      <c r="T49" s="376">
        <v>0</v>
      </c>
      <c r="U49" s="376">
        <v>3</v>
      </c>
      <c r="V49" s="63">
        <f>IFERROR(ROUND(E49/D49*100,1),"-")</f>
        <v>0</v>
      </c>
      <c r="W49" s="67">
        <f>I49+J49+P49+U49</f>
        <v>6</v>
      </c>
      <c r="X49" s="63">
        <f>IFERROR(ROUND(W49/D49*100,1),"-")</f>
        <v>20</v>
      </c>
      <c r="Y49" s="383"/>
      <c r="Z49" s="404"/>
      <c r="AA49" s="404"/>
      <c r="AB49" s="404"/>
    </row>
    <row r="50" spans="1:28" ht="6.75" customHeight="1">
      <c r="A50" s="758"/>
      <c r="B50" s="443"/>
      <c r="C50" s="443"/>
      <c r="D50" s="451"/>
      <c r="E50" s="71"/>
      <c r="F50" s="71"/>
      <c r="G50" s="71"/>
      <c r="H50" s="71"/>
      <c r="I50" s="71"/>
      <c r="J50" s="376"/>
      <c r="K50" s="71"/>
      <c r="L50" s="71"/>
      <c r="M50" s="71"/>
      <c r="N50" s="71"/>
      <c r="O50" s="71"/>
      <c r="P50" s="71"/>
      <c r="Q50" s="71"/>
      <c r="R50" s="71"/>
      <c r="S50" s="71"/>
      <c r="T50" s="376"/>
      <c r="U50" s="376"/>
      <c r="V50" s="71"/>
      <c r="W50" s="71"/>
      <c r="X50" s="71"/>
      <c r="Y50" s="383"/>
      <c r="Z50" s="404"/>
      <c r="AA50" s="406"/>
      <c r="AB50" s="404"/>
    </row>
    <row r="51" spans="1:28" ht="15" customHeight="1">
      <c r="A51" s="758"/>
      <c r="B51" s="757" t="s">
        <v>311</v>
      </c>
      <c r="C51" s="443" t="s">
        <v>5</v>
      </c>
      <c r="D51" s="146">
        <f>IF(SUM(D52:D53)=SUM(E51:N51),SUM(E51:N51),FALSE)</f>
        <v>8</v>
      </c>
      <c r="E51" s="67">
        <f t="shared" ref="E51:U51" si="12">E52+E53</f>
        <v>1</v>
      </c>
      <c r="F51" s="67">
        <f t="shared" si="12"/>
        <v>0</v>
      </c>
      <c r="G51" s="67">
        <f t="shared" si="12"/>
        <v>0</v>
      </c>
      <c r="H51" s="67">
        <f t="shared" si="12"/>
        <v>0</v>
      </c>
      <c r="I51" s="67">
        <f t="shared" si="12"/>
        <v>0</v>
      </c>
      <c r="J51" s="67">
        <f t="shared" si="12"/>
        <v>0</v>
      </c>
      <c r="K51" s="67">
        <f t="shared" si="12"/>
        <v>0</v>
      </c>
      <c r="L51" s="67">
        <f t="shared" si="12"/>
        <v>0</v>
      </c>
      <c r="M51" s="67">
        <f t="shared" si="12"/>
        <v>7</v>
      </c>
      <c r="N51" s="67">
        <f t="shared" si="12"/>
        <v>0</v>
      </c>
      <c r="O51" s="67">
        <f t="shared" si="12"/>
        <v>0</v>
      </c>
      <c r="P51" s="67">
        <f t="shared" si="12"/>
        <v>0</v>
      </c>
      <c r="Q51" s="67">
        <f t="shared" si="12"/>
        <v>0</v>
      </c>
      <c r="R51" s="67">
        <f t="shared" si="12"/>
        <v>0</v>
      </c>
      <c r="S51" s="67">
        <f t="shared" si="12"/>
        <v>0</v>
      </c>
      <c r="T51" s="67">
        <f t="shared" si="12"/>
        <v>0</v>
      </c>
      <c r="U51" s="67">
        <f t="shared" si="12"/>
        <v>0</v>
      </c>
      <c r="V51" s="63">
        <f>IFERROR(ROUND(E51/D51*100,1),"-")</f>
        <v>12.5</v>
      </c>
      <c r="W51" s="67">
        <f>I51+J51+P51+U51</f>
        <v>0</v>
      </c>
      <c r="X51" s="63">
        <f>IFERROR(ROUND(W51/D51*100,1),"-")</f>
        <v>0</v>
      </c>
      <c r="Y51" s="383"/>
      <c r="Z51" s="404"/>
      <c r="AA51" s="404"/>
      <c r="AB51" s="404"/>
    </row>
    <row r="52" spans="1:28" ht="15" customHeight="1">
      <c r="A52" s="758"/>
      <c r="B52" s="757"/>
      <c r="C52" s="443" t="s">
        <v>38</v>
      </c>
      <c r="D52" s="451">
        <f>SUM(E52:N52)</f>
        <v>3</v>
      </c>
      <c r="E52" s="71">
        <v>0</v>
      </c>
      <c r="F52" s="71">
        <v>0</v>
      </c>
      <c r="G52" s="71">
        <v>0</v>
      </c>
      <c r="H52" s="71">
        <v>0</v>
      </c>
      <c r="I52" s="376">
        <v>0</v>
      </c>
      <c r="J52" s="376">
        <v>0</v>
      </c>
      <c r="K52" s="376">
        <v>0</v>
      </c>
      <c r="L52" s="376">
        <v>0</v>
      </c>
      <c r="M52" s="376">
        <v>3</v>
      </c>
      <c r="N52" s="376">
        <v>0</v>
      </c>
      <c r="O52" s="376">
        <v>0</v>
      </c>
      <c r="P52" s="71">
        <f>SUM(Q52:T52)</f>
        <v>0</v>
      </c>
      <c r="Q52" s="376">
        <v>0</v>
      </c>
      <c r="R52" s="376">
        <v>0</v>
      </c>
      <c r="S52" s="376">
        <v>0</v>
      </c>
      <c r="T52" s="376">
        <v>0</v>
      </c>
      <c r="U52" s="376">
        <v>0</v>
      </c>
      <c r="V52" s="63">
        <f>IFERROR(ROUND(E52/D52*100,1),"-")</f>
        <v>0</v>
      </c>
      <c r="W52" s="67">
        <f>I52+J52+P52+U52</f>
        <v>0</v>
      </c>
      <c r="X52" s="63">
        <f>IFERROR(ROUND(W52/D52*100,1),"-")</f>
        <v>0</v>
      </c>
      <c r="Y52" s="383"/>
      <c r="Z52" s="404"/>
      <c r="AA52" s="404"/>
      <c r="AB52" s="404"/>
    </row>
    <row r="53" spans="1:28" ht="15" customHeight="1">
      <c r="A53" s="758"/>
      <c r="B53" s="757"/>
      <c r="C53" s="443" t="s">
        <v>50</v>
      </c>
      <c r="D53" s="451">
        <f>SUM(E53:N53)</f>
        <v>5</v>
      </c>
      <c r="E53" s="71">
        <v>1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4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63">
        <f>IFERROR(ROUND(E53/D53*100,1),"-")</f>
        <v>20</v>
      </c>
      <c r="W53" s="67">
        <f>I53+J53+P53+U53</f>
        <v>0</v>
      </c>
      <c r="X53" s="63">
        <f>IFERROR(ROUND(W53/D53*100,1),"-")</f>
        <v>0</v>
      </c>
      <c r="Y53" s="383"/>
      <c r="Z53" s="404"/>
      <c r="AA53" s="404"/>
      <c r="AB53" s="404"/>
    </row>
    <row r="54" spans="1:28" ht="6.75" customHeight="1">
      <c r="A54" s="758"/>
      <c r="B54" s="443"/>
      <c r="C54" s="443"/>
      <c r="D54" s="451"/>
      <c r="E54" s="71"/>
      <c r="F54" s="71"/>
      <c r="G54" s="71"/>
      <c r="H54" s="71"/>
      <c r="I54" s="376"/>
      <c r="J54" s="376"/>
      <c r="K54" s="376"/>
      <c r="L54" s="376"/>
      <c r="M54" s="376"/>
      <c r="N54" s="376"/>
      <c r="O54" s="376"/>
      <c r="P54" s="71"/>
      <c r="Q54" s="376"/>
      <c r="R54" s="376"/>
      <c r="S54" s="376"/>
      <c r="T54" s="376"/>
      <c r="U54" s="376"/>
      <c r="V54" s="71"/>
      <c r="W54" s="71"/>
      <c r="X54" s="71"/>
      <c r="Y54" s="383"/>
      <c r="Z54" s="404"/>
      <c r="AA54" s="404"/>
      <c r="AB54" s="404"/>
    </row>
    <row r="55" spans="1:28" ht="15" customHeight="1">
      <c r="A55" s="443"/>
      <c r="B55" s="757" t="s">
        <v>310</v>
      </c>
      <c r="C55" s="443" t="s">
        <v>5</v>
      </c>
      <c r="D55" s="146">
        <f>IF(SUM(D56:D57)=SUM(E55:N55),SUM(E55:N55),FALSE)</f>
        <v>17</v>
      </c>
      <c r="E55" s="67">
        <f t="shared" ref="E55:U55" si="13">E56+E57</f>
        <v>0</v>
      </c>
      <c r="F55" s="67">
        <f t="shared" si="13"/>
        <v>0</v>
      </c>
      <c r="G55" s="67">
        <f t="shared" si="13"/>
        <v>0</v>
      </c>
      <c r="H55" s="67">
        <f t="shared" si="13"/>
        <v>0</v>
      </c>
      <c r="I55" s="67">
        <f t="shared" si="13"/>
        <v>0</v>
      </c>
      <c r="J55" s="67">
        <f t="shared" si="13"/>
        <v>4</v>
      </c>
      <c r="K55" s="67">
        <f t="shared" si="13"/>
        <v>8</v>
      </c>
      <c r="L55" s="67">
        <f t="shared" si="13"/>
        <v>0</v>
      </c>
      <c r="M55" s="67">
        <f t="shared" si="13"/>
        <v>5</v>
      </c>
      <c r="N55" s="67">
        <f t="shared" si="13"/>
        <v>0</v>
      </c>
      <c r="O55" s="67">
        <f t="shared" si="13"/>
        <v>0</v>
      </c>
      <c r="P55" s="67">
        <f t="shared" si="13"/>
        <v>0</v>
      </c>
      <c r="Q55" s="67">
        <f t="shared" si="13"/>
        <v>0</v>
      </c>
      <c r="R55" s="67">
        <f t="shared" si="13"/>
        <v>0</v>
      </c>
      <c r="S55" s="67">
        <f t="shared" si="13"/>
        <v>0</v>
      </c>
      <c r="T55" s="67">
        <f t="shared" si="13"/>
        <v>0</v>
      </c>
      <c r="U55" s="67">
        <f t="shared" si="13"/>
        <v>7</v>
      </c>
      <c r="V55" s="63">
        <f>IFERROR(ROUND(E55/D55*100,1),"-")</f>
        <v>0</v>
      </c>
      <c r="W55" s="67">
        <f>I55+J55+P55+U55</f>
        <v>11</v>
      </c>
      <c r="X55" s="63">
        <f>IFERROR(ROUND(W55/D55*100,1),"-")</f>
        <v>64.7</v>
      </c>
      <c r="Y55" s="383"/>
      <c r="Z55" s="404"/>
      <c r="AA55" s="404"/>
      <c r="AB55" s="404"/>
    </row>
    <row r="56" spans="1:28" ht="15" customHeight="1">
      <c r="A56" s="443"/>
      <c r="B56" s="757"/>
      <c r="C56" s="443" t="s">
        <v>38</v>
      </c>
      <c r="D56" s="451">
        <f>SUM(E56:N56)</f>
        <v>14</v>
      </c>
      <c r="E56" s="71">
        <v>0</v>
      </c>
      <c r="F56" s="71">
        <v>0</v>
      </c>
      <c r="G56" s="71">
        <v>0</v>
      </c>
      <c r="H56" s="71">
        <v>0</v>
      </c>
      <c r="I56" s="376">
        <v>0</v>
      </c>
      <c r="J56" s="376">
        <v>4</v>
      </c>
      <c r="K56" s="376">
        <v>5</v>
      </c>
      <c r="L56" s="376">
        <v>0</v>
      </c>
      <c r="M56" s="376">
        <v>5</v>
      </c>
      <c r="N56" s="376">
        <v>0</v>
      </c>
      <c r="O56" s="376">
        <v>0</v>
      </c>
      <c r="P56" s="71">
        <f>SUM(Q56:T56)</f>
        <v>0</v>
      </c>
      <c r="Q56" s="376">
        <v>0</v>
      </c>
      <c r="R56" s="376">
        <v>0</v>
      </c>
      <c r="S56" s="376">
        <v>0</v>
      </c>
      <c r="T56" s="376">
        <v>0</v>
      </c>
      <c r="U56" s="376">
        <v>5</v>
      </c>
      <c r="V56" s="63">
        <f>IFERROR(ROUND(E56/D56*100,1),"-")</f>
        <v>0</v>
      </c>
      <c r="W56" s="67">
        <f>I56+J56+P56+U56</f>
        <v>9</v>
      </c>
      <c r="X56" s="63">
        <f>IFERROR(ROUND(W56/D56*100,1),"-")</f>
        <v>64.3</v>
      </c>
      <c r="Y56" s="383"/>
      <c r="Z56" s="404"/>
      <c r="AA56" s="404"/>
      <c r="AB56" s="404"/>
    </row>
    <row r="57" spans="1:28" ht="15" customHeight="1">
      <c r="A57" s="443"/>
      <c r="B57" s="757"/>
      <c r="C57" s="443" t="s">
        <v>50</v>
      </c>
      <c r="D57" s="451">
        <f>SUM(E57:N57)</f>
        <v>3</v>
      </c>
      <c r="E57" s="71">
        <v>0</v>
      </c>
      <c r="F57" s="71">
        <v>0</v>
      </c>
      <c r="G57" s="71">
        <v>0</v>
      </c>
      <c r="H57" s="71">
        <v>0</v>
      </c>
      <c r="I57" s="376">
        <v>0</v>
      </c>
      <c r="J57" s="376">
        <v>0</v>
      </c>
      <c r="K57" s="376">
        <v>3</v>
      </c>
      <c r="L57" s="376">
        <v>0</v>
      </c>
      <c r="M57" s="376">
        <v>0</v>
      </c>
      <c r="N57" s="376">
        <v>0</v>
      </c>
      <c r="O57" s="376">
        <v>0</v>
      </c>
      <c r="P57" s="71">
        <f>SUM(Q57:T57)</f>
        <v>0</v>
      </c>
      <c r="Q57" s="376">
        <v>0</v>
      </c>
      <c r="R57" s="376">
        <v>0</v>
      </c>
      <c r="S57" s="376">
        <v>0</v>
      </c>
      <c r="T57" s="376">
        <v>0</v>
      </c>
      <c r="U57" s="376">
        <v>2</v>
      </c>
      <c r="V57" s="63">
        <f>IFERROR(ROUND(E57/D57*100,1),"-")</f>
        <v>0</v>
      </c>
      <c r="W57" s="67">
        <f>I57+J57+P57+U57</f>
        <v>2</v>
      </c>
      <c r="X57" s="63">
        <f>IFERROR(ROUND(W57/D57*100,1),"-")</f>
        <v>66.7</v>
      </c>
      <c r="Y57" s="383"/>
      <c r="Z57" s="404"/>
      <c r="AA57" s="404"/>
      <c r="AB57" s="404"/>
    </row>
    <row r="58" spans="1:28" ht="6.75" customHeight="1">
      <c r="A58" s="444"/>
      <c r="B58" s="446"/>
      <c r="C58" s="446"/>
      <c r="D58" s="453"/>
      <c r="E58" s="453"/>
      <c r="F58" s="453"/>
      <c r="G58" s="453"/>
      <c r="H58" s="453"/>
      <c r="I58" s="459"/>
      <c r="J58" s="459"/>
      <c r="K58" s="459"/>
      <c r="L58" s="459"/>
      <c r="M58" s="459"/>
      <c r="N58" s="459"/>
      <c r="O58" s="459"/>
      <c r="P58" s="470"/>
      <c r="Q58" s="459"/>
      <c r="R58" s="459"/>
      <c r="S58" s="459"/>
      <c r="T58" s="459"/>
      <c r="U58" s="453"/>
      <c r="V58" s="475"/>
      <c r="W58" s="475"/>
      <c r="X58" s="481"/>
      <c r="Z58" s="404"/>
      <c r="AA58" s="404"/>
      <c r="AB58" s="404"/>
    </row>
    <row r="59" spans="1:28" ht="6" customHeight="1">
      <c r="A59" s="445"/>
      <c r="B59" s="445"/>
      <c r="C59" s="449"/>
      <c r="D59" s="454"/>
      <c r="E59" s="454"/>
      <c r="F59" s="454"/>
      <c r="G59" s="454"/>
      <c r="H59" s="454"/>
      <c r="I59" s="460"/>
      <c r="J59" s="460"/>
      <c r="K59" s="460"/>
      <c r="L59" s="460"/>
      <c r="M59" s="460"/>
      <c r="N59" s="460"/>
      <c r="O59" s="460"/>
      <c r="P59" s="471"/>
      <c r="Q59" s="460"/>
      <c r="R59" s="460"/>
      <c r="S59" s="460"/>
      <c r="T59" s="460"/>
      <c r="U59" s="473"/>
      <c r="V59" s="476"/>
      <c r="W59" s="476"/>
      <c r="X59" s="482"/>
      <c r="Z59" s="404"/>
      <c r="AA59" s="404"/>
      <c r="AB59" s="404"/>
    </row>
    <row r="60" spans="1:28" ht="10.5" customHeight="1">
      <c r="A60" s="355" t="s">
        <v>423</v>
      </c>
      <c r="B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460"/>
      <c r="T60" s="460"/>
      <c r="U60" s="473"/>
      <c r="V60" s="476"/>
      <c r="W60" s="476"/>
      <c r="X60" s="482"/>
      <c r="Z60" s="404"/>
      <c r="AA60" s="404"/>
      <c r="AB60" s="404"/>
    </row>
    <row r="61" spans="1:28" ht="10.5" customHeight="1">
      <c r="A61" s="355" t="s">
        <v>374</v>
      </c>
      <c r="B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383"/>
      <c r="Q61" s="383"/>
      <c r="R61" s="383"/>
      <c r="S61" s="460"/>
      <c r="T61" s="460"/>
      <c r="U61" s="473"/>
      <c r="V61" s="476"/>
      <c r="W61" s="476"/>
      <c r="X61" s="482"/>
      <c r="Z61" s="404"/>
      <c r="AA61" s="404"/>
      <c r="AB61" s="404"/>
    </row>
    <row r="62" spans="1:28" ht="11.25">
      <c r="A62" s="382"/>
      <c r="B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460"/>
      <c r="T62" s="460"/>
      <c r="U62" s="473"/>
      <c r="V62" s="476"/>
      <c r="W62" s="476"/>
      <c r="X62" s="482"/>
      <c r="Z62" s="404"/>
      <c r="AA62" s="404"/>
      <c r="AB62" s="404"/>
    </row>
    <row r="63" spans="1:28" ht="4.5" customHeight="1">
      <c r="A63" s="445"/>
      <c r="B63" s="445"/>
      <c r="C63" s="404"/>
      <c r="D63" s="454"/>
      <c r="E63" s="454"/>
      <c r="F63" s="454"/>
      <c r="G63" s="454"/>
      <c r="H63" s="454"/>
      <c r="I63" s="461"/>
      <c r="J63" s="461"/>
      <c r="K63" s="461"/>
      <c r="L63" s="460"/>
      <c r="M63" s="460"/>
      <c r="N63" s="460"/>
      <c r="O63" s="460"/>
      <c r="P63" s="471"/>
      <c r="Q63" s="460"/>
      <c r="R63" s="460"/>
      <c r="S63" s="460"/>
      <c r="T63" s="460"/>
      <c r="U63" s="461"/>
      <c r="V63" s="476"/>
      <c r="W63" s="476"/>
      <c r="X63" s="482"/>
      <c r="Z63" s="404"/>
      <c r="AA63" s="404"/>
      <c r="AB63" s="404"/>
    </row>
    <row r="64" spans="1:28" ht="13.5" customHeight="1">
      <c r="A64" s="445"/>
      <c r="B64" s="445"/>
      <c r="C64" s="404"/>
      <c r="D64" s="454"/>
      <c r="E64" s="454"/>
      <c r="F64" s="454"/>
      <c r="G64" s="454"/>
      <c r="H64" s="454"/>
      <c r="I64" s="454"/>
      <c r="J64" s="466"/>
      <c r="K64" s="466"/>
      <c r="L64" s="468"/>
      <c r="M64" s="468"/>
      <c r="N64" s="468"/>
      <c r="O64" s="468"/>
      <c r="P64" s="471"/>
      <c r="Q64" s="468"/>
      <c r="R64" s="468"/>
      <c r="S64" s="468"/>
      <c r="T64" s="468"/>
      <c r="U64" s="466"/>
      <c r="V64" s="476"/>
      <c r="W64" s="476"/>
      <c r="X64" s="482"/>
      <c r="Y64" s="402"/>
      <c r="Z64" s="402"/>
      <c r="AA64" s="404"/>
      <c r="AB64" s="404"/>
    </row>
    <row r="65" spans="1:28" ht="13.5" customHeight="1">
      <c r="A65" s="445"/>
      <c r="B65" s="445"/>
      <c r="C65" s="404"/>
      <c r="D65" s="454"/>
      <c r="E65" s="454"/>
      <c r="F65" s="454"/>
      <c r="G65" s="454"/>
      <c r="H65" s="454"/>
      <c r="I65" s="462"/>
      <c r="J65" s="460"/>
      <c r="K65" s="460"/>
      <c r="L65" s="460"/>
      <c r="M65" s="460"/>
      <c r="N65" s="460"/>
      <c r="O65" s="460"/>
      <c r="P65" s="471"/>
      <c r="Q65" s="460"/>
      <c r="R65" s="460"/>
      <c r="S65" s="460"/>
      <c r="T65" s="460"/>
      <c r="U65" s="460"/>
      <c r="V65" s="476"/>
      <c r="W65" s="476"/>
      <c r="X65" s="482"/>
      <c r="Z65" s="404"/>
      <c r="AA65" s="404"/>
      <c r="AB65" s="404"/>
    </row>
    <row r="66" spans="1:28" ht="13.5" customHeight="1">
      <c r="A66" s="445"/>
      <c r="B66" s="445"/>
      <c r="C66" s="404"/>
      <c r="D66" s="454"/>
      <c r="E66" s="454"/>
      <c r="F66" s="454"/>
      <c r="G66" s="454"/>
      <c r="H66" s="454"/>
      <c r="I66" s="462"/>
      <c r="J66" s="460"/>
      <c r="K66" s="460"/>
      <c r="L66" s="460"/>
      <c r="M66" s="460"/>
      <c r="N66" s="460"/>
      <c r="O66" s="460"/>
      <c r="P66" s="471"/>
      <c r="Q66" s="460"/>
      <c r="R66" s="460"/>
      <c r="S66" s="460"/>
      <c r="T66" s="460"/>
      <c r="U66" s="460"/>
      <c r="V66" s="476"/>
      <c r="W66" s="476"/>
      <c r="X66" s="482"/>
      <c r="Z66" s="404"/>
      <c r="AA66" s="404"/>
      <c r="AB66" s="404"/>
    </row>
    <row r="67" spans="1:28" ht="4.5" customHeight="1">
      <c r="A67" s="445"/>
      <c r="B67" s="445"/>
      <c r="C67" s="404"/>
      <c r="D67" s="455"/>
      <c r="E67" s="455"/>
      <c r="F67" s="455"/>
      <c r="G67" s="455"/>
      <c r="H67" s="455"/>
      <c r="I67" s="463"/>
      <c r="J67" s="461"/>
      <c r="K67" s="461"/>
      <c r="L67" s="460"/>
      <c r="M67" s="460"/>
      <c r="N67" s="460"/>
      <c r="O67" s="460"/>
      <c r="P67" s="471"/>
      <c r="Q67" s="460"/>
      <c r="R67" s="460"/>
      <c r="S67" s="460"/>
      <c r="T67" s="460"/>
      <c r="U67" s="461"/>
      <c r="V67" s="476"/>
      <c r="W67" s="476"/>
      <c r="X67" s="482"/>
      <c r="Z67" s="404"/>
      <c r="AA67" s="406"/>
      <c r="AB67" s="404"/>
    </row>
    <row r="68" spans="1:28" ht="13.5" customHeight="1">
      <c r="A68" s="445"/>
      <c r="B68" s="445"/>
      <c r="C68" s="407"/>
      <c r="D68" s="454"/>
      <c r="E68" s="454"/>
      <c r="F68" s="454"/>
      <c r="G68" s="454"/>
      <c r="H68" s="454"/>
      <c r="I68" s="454"/>
      <c r="J68" s="466"/>
      <c r="K68" s="466"/>
      <c r="L68" s="468"/>
      <c r="M68" s="468"/>
      <c r="N68" s="468"/>
      <c r="O68" s="468"/>
      <c r="P68" s="471"/>
      <c r="Q68" s="468"/>
      <c r="R68" s="468"/>
      <c r="S68" s="468"/>
      <c r="T68" s="468"/>
      <c r="U68" s="466"/>
      <c r="V68" s="476"/>
      <c r="W68" s="476"/>
      <c r="X68" s="482"/>
      <c r="Z68" s="404"/>
      <c r="AA68" s="404"/>
      <c r="AB68" s="404"/>
    </row>
    <row r="69" spans="1:28" ht="4.5" customHeight="1">
      <c r="A69" s="445"/>
      <c r="B69" s="445"/>
      <c r="C69" s="404"/>
      <c r="D69" s="455"/>
      <c r="E69" s="455"/>
      <c r="F69" s="455"/>
      <c r="G69" s="455"/>
      <c r="H69" s="455"/>
      <c r="I69" s="463"/>
      <c r="J69" s="461"/>
      <c r="K69" s="461"/>
      <c r="L69" s="460"/>
      <c r="M69" s="460"/>
      <c r="N69" s="460"/>
      <c r="O69" s="460"/>
      <c r="P69" s="471"/>
      <c r="Q69" s="460"/>
      <c r="R69" s="460"/>
      <c r="S69" s="460"/>
      <c r="T69" s="460"/>
      <c r="U69" s="461"/>
      <c r="V69" s="476"/>
      <c r="W69" s="476"/>
      <c r="X69" s="482"/>
      <c r="Z69" s="404"/>
      <c r="AA69" s="404"/>
      <c r="AB69" s="404"/>
    </row>
    <row r="70" spans="1:28" ht="13.5" customHeight="1">
      <c r="A70" s="445"/>
      <c r="B70" s="445"/>
      <c r="C70" s="404"/>
      <c r="D70" s="454"/>
      <c r="E70" s="454"/>
      <c r="F70" s="454"/>
      <c r="G70" s="454"/>
      <c r="H70" s="454"/>
      <c r="I70" s="460"/>
      <c r="J70" s="460"/>
      <c r="K70" s="460"/>
      <c r="L70" s="460"/>
      <c r="M70" s="460"/>
      <c r="N70" s="460"/>
      <c r="O70" s="460"/>
      <c r="P70" s="471"/>
      <c r="Q70" s="460"/>
      <c r="R70" s="460"/>
      <c r="S70" s="460"/>
      <c r="T70" s="460"/>
      <c r="U70" s="460"/>
      <c r="V70" s="476"/>
      <c r="W70" s="476"/>
      <c r="X70" s="482"/>
      <c r="Z70" s="404"/>
      <c r="AA70" s="404"/>
      <c r="AB70" s="404"/>
    </row>
    <row r="71" spans="1:28" ht="13.5" customHeight="1">
      <c r="A71" s="445"/>
      <c r="B71" s="445"/>
      <c r="C71" s="404"/>
      <c r="D71" s="454"/>
      <c r="E71" s="454"/>
      <c r="F71" s="454"/>
      <c r="G71" s="454"/>
      <c r="H71" s="454"/>
      <c r="I71" s="460"/>
      <c r="J71" s="460"/>
      <c r="K71" s="460"/>
      <c r="L71" s="460"/>
      <c r="M71" s="460"/>
      <c r="N71" s="460"/>
      <c r="O71" s="460"/>
      <c r="P71" s="471"/>
      <c r="Q71" s="460"/>
      <c r="R71" s="460"/>
      <c r="S71" s="460"/>
      <c r="T71" s="460"/>
      <c r="U71" s="460"/>
      <c r="V71" s="476"/>
      <c r="W71" s="476"/>
      <c r="X71" s="482"/>
      <c r="Z71" s="404"/>
      <c r="AA71" s="404"/>
      <c r="AB71" s="404"/>
    </row>
    <row r="72" spans="1:28" ht="13.5" customHeight="1">
      <c r="A72" s="445"/>
      <c r="B72" s="445"/>
      <c r="C72" s="404"/>
      <c r="D72" s="454"/>
      <c r="E72" s="454"/>
      <c r="F72" s="454"/>
      <c r="G72" s="454"/>
      <c r="H72" s="454"/>
      <c r="I72" s="460"/>
      <c r="J72" s="460"/>
      <c r="K72" s="460"/>
      <c r="L72" s="460"/>
      <c r="M72" s="460"/>
      <c r="N72" s="460"/>
      <c r="O72" s="460"/>
      <c r="P72" s="471"/>
      <c r="Q72" s="460"/>
      <c r="R72" s="460"/>
      <c r="S72" s="460"/>
      <c r="T72" s="460"/>
      <c r="U72" s="460"/>
      <c r="V72" s="476"/>
      <c r="W72" s="476"/>
      <c r="X72" s="482"/>
      <c r="Z72" s="404"/>
      <c r="AA72" s="404"/>
      <c r="AB72" s="404"/>
    </row>
    <row r="73" spans="1:28" ht="13.5" customHeight="1">
      <c r="A73" s="445"/>
      <c r="B73" s="447"/>
      <c r="C73" s="404"/>
      <c r="D73" s="454"/>
      <c r="E73" s="454"/>
      <c r="F73" s="454"/>
      <c r="G73" s="454"/>
      <c r="H73" s="454"/>
      <c r="I73" s="460"/>
      <c r="J73" s="460"/>
      <c r="K73" s="460"/>
      <c r="L73" s="460"/>
      <c r="M73" s="460"/>
      <c r="N73" s="460"/>
      <c r="O73" s="460"/>
      <c r="P73" s="471"/>
      <c r="Q73" s="460"/>
      <c r="R73" s="460"/>
      <c r="S73" s="460"/>
      <c r="T73" s="460"/>
      <c r="U73" s="460"/>
      <c r="V73" s="476"/>
      <c r="W73" s="476"/>
      <c r="X73" s="482"/>
      <c r="Z73" s="404"/>
      <c r="AA73" s="404"/>
      <c r="AB73" s="404"/>
    </row>
    <row r="74" spans="1:28" ht="13.5" customHeight="1">
      <c r="A74" s="445"/>
      <c r="B74" s="445"/>
      <c r="C74" s="404"/>
      <c r="D74" s="456"/>
      <c r="E74" s="456"/>
      <c r="F74" s="456"/>
      <c r="G74" s="456"/>
      <c r="H74" s="456"/>
      <c r="I74" s="464"/>
      <c r="J74" s="464"/>
      <c r="K74" s="464"/>
      <c r="L74" s="464"/>
      <c r="M74" s="464"/>
      <c r="N74" s="464"/>
      <c r="O74" s="464"/>
      <c r="P74" s="472"/>
      <c r="Q74" s="464"/>
      <c r="R74" s="464"/>
      <c r="S74" s="464"/>
      <c r="T74" s="464"/>
      <c r="U74" s="464"/>
      <c r="V74" s="477"/>
      <c r="W74" s="477"/>
      <c r="X74" s="483"/>
      <c r="Z74" s="404"/>
      <c r="AA74" s="404"/>
      <c r="AB74" s="404"/>
    </row>
    <row r="75" spans="1:28" ht="13.5" customHeight="1">
      <c r="A75" s="445"/>
      <c r="B75" s="445"/>
      <c r="C75" s="404"/>
      <c r="D75" s="456"/>
      <c r="E75" s="456"/>
      <c r="F75" s="456"/>
      <c r="G75" s="456"/>
      <c r="H75" s="456"/>
      <c r="I75" s="464"/>
      <c r="J75" s="464"/>
      <c r="K75" s="464"/>
      <c r="L75" s="464"/>
      <c r="M75" s="464"/>
      <c r="N75" s="464"/>
      <c r="O75" s="464"/>
      <c r="P75" s="472"/>
      <c r="Q75" s="464"/>
      <c r="R75" s="464"/>
      <c r="S75" s="464"/>
      <c r="T75" s="464"/>
      <c r="U75" s="464"/>
      <c r="V75" s="477"/>
      <c r="W75" s="477"/>
      <c r="X75" s="483"/>
      <c r="Z75" s="404"/>
      <c r="AA75" s="404"/>
      <c r="AB75" s="404"/>
    </row>
    <row r="76" spans="1:28" ht="13.5" customHeight="1">
      <c r="A76" s="445"/>
      <c r="B76" s="445"/>
      <c r="C76" s="404"/>
      <c r="D76" s="456"/>
      <c r="E76" s="456"/>
      <c r="F76" s="456"/>
      <c r="G76" s="456"/>
      <c r="H76" s="456"/>
      <c r="I76" s="464"/>
      <c r="J76" s="464"/>
      <c r="K76" s="464"/>
      <c r="L76" s="464"/>
      <c r="M76" s="464"/>
      <c r="N76" s="464"/>
      <c r="O76" s="464"/>
      <c r="P76" s="472"/>
      <c r="Q76" s="464"/>
      <c r="R76" s="464"/>
      <c r="S76" s="464"/>
      <c r="T76" s="464"/>
      <c r="U76" s="464"/>
      <c r="V76" s="477"/>
      <c r="W76" s="477"/>
      <c r="X76" s="483"/>
      <c r="Z76" s="404"/>
      <c r="AA76" s="404"/>
      <c r="AB76" s="404"/>
    </row>
    <row r="77" spans="1:28" ht="13.5" customHeight="1">
      <c r="A77" s="445"/>
      <c r="B77" s="445"/>
      <c r="C77" s="404"/>
      <c r="D77" s="456"/>
      <c r="E77" s="456"/>
      <c r="F77" s="456"/>
      <c r="G77" s="456"/>
      <c r="H77" s="456"/>
      <c r="I77" s="464"/>
      <c r="J77" s="464"/>
      <c r="K77" s="464"/>
      <c r="L77" s="464"/>
      <c r="M77" s="464"/>
      <c r="N77" s="464"/>
      <c r="O77" s="464"/>
      <c r="P77" s="472"/>
      <c r="Q77" s="464"/>
      <c r="R77" s="464"/>
      <c r="S77" s="464"/>
      <c r="T77" s="464"/>
      <c r="U77" s="464"/>
      <c r="V77" s="477"/>
      <c r="W77" s="477"/>
      <c r="X77" s="483"/>
      <c r="Z77" s="404"/>
      <c r="AA77" s="404"/>
      <c r="AB77" s="404"/>
    </row>
    <row r="78" spans="1:28" ht="13.5" customHeight="1">
      <c r="A78" s="445"/>
      <c r="B78" s="445"/>
      <c r="C78" s="404"/>
      <c r="D78" s="456"/>
      <c r="E78" s="456"/>
      <c r="F78" s="456"/>
      <c r="G78" s="456"/>
      <c r="H78" s="456"/>
      <c r="I78" s="464"/>
      <c r="J78" s="464"/>
      <c r="K78" s="464"/>
      <c r="L78" s="464"/>
      <c r="M78" s="464"/>
      <c r="N78" s="464"/>
      <c r="O78" s="464"/>
      <c r="P78" s="472"/>
      <c r="Q78" s="464"/>
      <c r="R78" s="464"/>
      <c r="S78" s="464"/>
      <c r="T78" s="464"/>
      <c r="U78" s="464"/>
      <c r="V78" s="477"/>
      <c r="W78" s="477"/>
      <c r="X78" s="483"/>
      <c r="Z78" s="404"/>
      <c r="AA78" s="406"/>
      <c r="AB78" s="404"/>
    </row>
    <row r="79" spans="1:28" ht="13.5" customHeight="1">
      <c r="A79" s="445"/>
      <c r="B79" s="445"/>
      <c r="C79" s="404"/>
      <c r="D79" s="456"/>
      <c r="E79" s="456"/>
      <c r="F79" s="456"/>
      <c r="G79" s="456"/>
      <c r="H79" s="456"/>
      <c r="I79" s="464"/>
      <c r="J79" s="464"/>
      <c r="K79" s="464"/>
      <c r="L79" s="464"/>
      <c r="M79" s="464"/>
      <c r="N79" s="464"/>
      <c r="O79" s="464"/>
      <c r="P79" s="472"/>
      <c r="Q79" s="464"/>
      <c r="R79" s="464"/>
      <c r="S79" s="464"/>
      <c r="T79" s="464"/>
      <c r="U79" s="464"/>
      <c r="V79" s="477"/>
      <c r="W79" s="477"/>
      <c r="X79" s="483"/>
      <c r="Z79" s="404"/>
      <c r="AA79" s="404"/>
      <c r="AB79" s="404"/>
    </row>
    <row r="80" spans="1:28" ht="4.5" customHeight="1">
      <c r="A80" s="445"/>
      <c r="B80" s="445"/>
      <c r="C80" s="404"/>
      <c r="D80" s="457"/>
      <c r="E80" s="457"/>
      <c r="F80" s="457"/>
      <c r="G80" s="457"/>
      <c r="H80" s="457"/>
      <c r="I80" s="463"/>
      <c r="J80" s="461"/>
      <c r="K80" s="461"/>
      <c r="L80" s="460"/>
      <c r="M80" s="460"/>
      <c r="N80" s="460"/>
      <c r="O80" s="460"/>
      <c r="P80" s="472"/>
      <c r="Q80" s="460"/>
      <c r="R80" s="460"/>
      <c r="S80" s="460"/>
      <c r="T80" s="460"/>
      <c r="U80" s="461"/>
      <c r="V80" s="477"/>
      <c r="W80" s="477"/>
      <c r="X80" s="483"/>
      <c r="Z80" s="404"/>
      <c r="AA80" s="404"/>
      <c r="AB80" s="404"/>
    </row>
    <row r="81" spans="1:28" ht="13.5" customHeight="1">
      <c r="A81" s="445"/>
      <c r="B81" s="445"/>
      <c r="C81" s="404"/>
      <c r="D81" s="456"/>
      <c r="E81" s="456"/>
      <c r="F81" s="456"/>
      <c r="G81" s="456"/>
      <c r="H81" s="456"/>
      <c r="I81" s="456"/>
      <c r="J81" s="467"/>
      <c r="K81" s="467"/>
      <c r="L81" s="469"/>
      <c r="M81" s="469"/>
      <c r="N81" s="469"/>
      <c r="O81" s="469"/>
      <c r="P81" s="472"/>
      <c r="Q81" s="469"/>
      <c r="R81" s="469"/>
      <c r="S81" s="469"/>
      <c r="T81" s="469"/>
      <c r="U81" s="467"/>
      <c r="V81" s="477"/>
      <c r="W81" s="477"/>
      <c r="X81" s="483"/>
      <c r="Z81" s="404"/>
      <c r="AA81" s="404"/>
      <c r="AB81" s="404"/>
    </row>
    <row r="82" spans="1:28" ht="13.5" customHeight="1">
      <c r="A82" s="445"/>
      <c r="B82" s="445"/>
      <c r="C82" s="404"/>
      <c r="D82" s="456"/>
      <c r="E82" s="456"/>
      <c r="F82" s="456"/>
      <c r="G82" s="456"/>
      <c r="H82" s="456"/>
      <c r="I82" s="464"/>
      <c r="J82" s="464"/>
      <c r="K82" s="464"/>
      <c r="L82" s="464"/>
      <c r="M82" s="464"/>
      <c r="N82" s="464"/>
      <c r="O82" s="464"/>
      <c r="P82" s="472"/>
      <c r="Q82" s="464"/>
      <c r="R82" s="464"/>
      <c r="S82" s="464"/>
      <c r="T82" s="464"/>
      <c r="U82" s="464"/>
      <c r="V82" s="477"/>
      <c r="W82" s="477"/>
      <c r="X82" s="483"/>
      <c r="Z82" s="404"/>
      <c r="AA82" s="404"/>
      <c r="AB82" s="404"/>
    </row>
    <row r="83" spans="1:28" ht="13.5" customHeight="1">
      <c r="A83" s="445"/>
      <c r="B83" s="445"/>
      <c r="C83" s="404"/>
      <c r="D83" s="456"/>
      <c r="E83" s="456"/>
      <c r="F83" s="456"/>
      <c r="G83" s="456"/>
      <c r="H83" s="456"/>
      <c r="I83" s="464"/>
      <c r="J83" s="464"/>
      <c r="K83" s="464"/>
      <c r="L83" s="464"/>
      <c r="M83" s="464"/>
      <c r="N83" s="464"/>
      <c r="O83" s="464"/>
      <c r="P83" s="472"/>
      <c r="Q83" s="464"/>
      <c r="R83" s="464"/>
      <c r="S83" s="464"/>
      <c r="T83" s="464"/>
      <c r="U83" s="464"/>
      <c r="V83" s="477"/>
      <c r="W83" s="477"/>
      <c r="X83" s="483"/>
      <c r="Z83" s="404"/>
      <c r="AA83" s="404"/>
      <c r="AB83" s="404"/>
    </row>
    <row r="84" spans="1:28" ht="13.5" customHeight="1">
      <c r="A84" s="445"/>
      <c r="B84" s="447"/>
      <c r="C84" s="404"/>
      <c r="D84" s="456"/>
      <c r="E84" s="456"/>
      <c r="F84" s="456"/>
      <c r="G84" s="456"/>
      <c r="H84" s="456"/>
      <c r="I84" s="464"/>
      <c r="J84" s="464"/>
      <c r="K84" s="464"/>
      <c r="L84" s="464"/>
      <c r="M84" s="464"/>
      <c r="N84" s="464"/>
      <c r="O84" s="464"/>
      <c r="P84" s="472"/>
      <c r="Q84" s="464"/>
      <c r="R84" s="464"/>
      <c r="S84" s="464"/>
      <c r="T84" s="464"/>
      <c r="U84" s="464"/>
      <c r="V84" s="477"/>
      <c r="W84" s="477"/>
      <c r="X84" s="483"/>
      <c r="Z84" s="404"/>
      <c r="AA84" s="404"/>
      <c r="AB84" s="404"/>
    </row>
    <row r="85" spans="1:28" ht="13.5" customHeight="1">
      <c r="A85" s="445"/>
      <c r="B85" s="445"/>
      <c r="C85" s="404"/>
      <c r="D85" s="456"/>
      <c r="E85" s="456"/>
      <c r="F85" s="456"/>
      <c r="G85" s="456"/>
      <c r="H85" s="456"/>
      <c r="I85" s="464"/>
      <c r="J85" s="464"/>
      <c r="K85" s="464"/>
      <c r="L85" s="464"/>
      <c r="M85" s="464"/>
      <c r="N85" s="464"/>
      <c r="O85" s="464"/>
      <c r="P85" s="472"/>
      <c r="Q85" s="464"/>
      <c r="R85" s="464"/>
      <c r="S85" s="464"/>
      <c r="T85" s="464"/>
      <c r="U85" s="464"/>
      <c r="V85" s="477"/>
      <c r="W85" s="477"/>
      <c r="X85" s="483"/>
      <c r="Z85" s="404"/>
      <c r="AA85" s="404"/>
      <c r="AB85" s="404"/>
    </row>
    <row r="86" spans="1:28" ht="13.5" customHeight="1">
      <c r="A86" s="445"/>
      <c r="B86" s="445"/>
      <c r="C86" s="404"/>
      <c r="D86" s="456"/>
      <c r="E86" s="456"/>
      <c r="F86" s="456"/>
      <c r="G86" s="456"/>
      <c r="H86" s="456"/>
      <c r="I86" s="464"/>
      <c r="J86" s="464"/>
      <c r="K86" s="464"/>
      <c r="L86" s="464"/>
      <c r="M86" s="464"/>
      <c r="N86" s="464"/>
      <c r="O86" s="464"/>
      <c r="P86" s="472"/>
      <c r="Q86" s="464"/>
      <c r="R86" s="464"/>
      <c r="S86" s="464"/>
      <c r="T86" s="464"/>
      <c r="U86" s="464"/>
      <c r="V86" s="477"/>
      <c r="W86" s="477"/>
      <c r="X86" s="483"/>
      <c r="Z86" s="404"/>
      <c r="AA86" s="404"/>
      <c r="AB86" s="404"/>
    </row>
    <row r="87" spans="1:28" ht="13.5" customHeight="1">
      <c r="A87" s="445"/>
      <c r="B87" s="445"/>
      <c r="C87" s="404"/>
      <c r="D87" s="456"/>
      <c r="E87" s="456"/>
      <c r="F87" s="456"/>
      <c r="G87" s="456"/>
      <c r="H87" s="456"/>
      <c r="I87" s="464"/>
      <c r="J87" s="464"/>
      <c r="K87" s="464"/>
      <c r="L87" s="464"/>
      <c r="M87" s="464"/>
      <c r="N87" s="464"/>
      <c r="O87" s="464"/>
      <c r="P87" s="472"/>
      <c r="Q87" s="464"/>
      <c r="R87" s="464"/>
      <c r="S87" s="464"/>
      <c r="T87" s="464"/>
      <c r="U87" s="464"/>
      <c r="V87" s="477"/>
      <c r="W87" s="477"/>
      <c r="X87" s="483"/>
      <c r="Z87" s="404"/>
      <c r="AA87" s="404"/>
      <c r="AB87" s="404"/>
    </row>
    <row r="88" spans="1:28" ht="13.5" customHeight="1">
      <c r="A88" s="445"/>
      <c r="B88" s="445"/>
      <c r="C88" s="404"/>
      <c r="D88" s="456"/>
      <c r="E88" s="456"/>
      <c r="F88" s="456"/>
      <c r="G88" s="456"/>
      <c r="H88" s="456"/>
      <c r="I88" s="464"/>
      <c r="J88" s="464"/>
      <c r="K88" s="464"/>
      <c r="L88" s="464"/>
      <c r="M88" s="464"/>
      <c r="N88" s="464"/>
      <c r="O88" s="464"/>
      <c r="P88" s="472"/>
      <c r="Q88" s="464"/>
      <c r="R88" s="464"/>
      <c r="S88" s="464"/>
      <c r="T88" s="464"/>
      <c r="U88" s="464"/>
      <c r="V88" s="477"/>
      <c r="W88" s="477"/>
      <c r="X88" s="483"/>
      <c r="Z88" s="404"/>
      <c r="AA88" s="404"/>
      <c r="AB88" s="404"/>
    </row>
    <row r="89" spans="1:28" ht="13.5" customHeight="1">
      <c r="A89" s="445"/>
      <c r="B89" s="445"/>
      <c r="C89" s="404"/>
      <c r="D89" s="456"/>
      <c r="E89" s="456"/>
      <c r="F89" s="456"/>
      <c r="G89" s="456"/>
      <c r="H89" s="456"/>
      <c r="I89" s="464"/>
      <c r="J89" s="464"/>
      <c r="K89" s="464"/>
      <c r="L89" s="464"/>
      <c r="M89" s="464"/>
      <c r="N89" s="464"/>
      <c r="O89" s="464"/>
      <c r="P89" s="472"/>
      <c r="Q89" s="464"/>
      <c r="R89" s="464"/>
      <c r="S89" s="464"/>
      <c r="T89" s="464"/>
      <c r="U89" s="464"/>
      <c r="V89" s="477"/>
      <c r="W89" s="477"/>
      <c r="X89" s="483"/>
      <c r="Z89" s="404"/>
      <c r="AA89" s="404"/>
      <c r="AB89" s="404"/>
    </row>
    <row r="90" spans="1:28" ht="13.5" customHeight="1">
      <c r="A90" s="445"/>
      <c r="B90" s="445"/>
      <c r="C90" s="404"/>
      <c r="D90" s="456"/>
      <c r="E90" s="456"/>
      <c r="F90" s="456"/>
      <c r="G90" s="456"/>
      <c r="H90" s="456"/>
      <c r="I90" s="464"/>
      <c r="J90" s="464"/>
      <c r="K90" s="464"/>
      <c r="L90" s="464"/>
      <c r="M90" s="464"/>
      <c r="N90" s="464"/>
      <c r="O90" s="464"/>
      <c r="P90" s="472"/>
      <c r="Q90" s="464"/>
      <c r="R90" s="464"/>
      <c r="S90" s="464"/>
      <c r="T90" s="464"/>
      <c r="U90" s="464"/>
      <c r="V90" s="477"/>
      <c r="W90" s="477"/>
      <c r="X90" s="483"/>
      <c r="Z90" s="405"/>
      <c r="AA90" s="405"/>
      <c r="AB90" s="405"/>
    </row>
    <row r="91" spans="1:28" ht="13.5" customHeight="1">
      <c r="A91" s="445"/>
      <c r="B91" s="445"/>
      <c r="C91" s="404"/>
      <c r="D91" s="456"/>
      <c r="E91" s="456"/>
      <c r="F91" s="456"/>
      <c r="G91" s="456"/>
      <c r="H91" s="456"/>
      <c r="I91" s="464"/>
      <c r="J91" s="464"/>
      <c r="K91" s="464"/>
      <c r="L91" s="464"/>
      <c r="M91" s="464"/>
      <c r="N91" s="464"/>
      <c r="O91" s="464"/>
      <c r="P91" s="472"/>
      <c r="Q91" s="464"/>
      <c r="R91" s="464"/>
      <c r="S91" s="464"/>
      <c r="T91" s="464"/>
      <c r="U91" s="464"/>
      <c r="V91" s="477"/>
      <c r="W91" s="477"/>
      <c r="X91" s="483"/>
    </row>
    <row r="92" spans="1:28" ht="4.5" customHeight="1">
      <c r="A92" s="445"/>
      <c r="B92" s="445"/>
      <c r="C92" s="404"/>
      <c r="D92" s="457"/>
      <c r="E92" s="457"/>
      <c r="F92" s="457"/>
      <c r="G92" s="457"/>
      <c r="H92" s="457"/>
      <c r="I92" s="463"/>
      <c r="J92" s="461"/>
      <c r="K92" s="461"/>
      <c r="L92" s="460"/>
      <c r="M92" s="460"/>
      <c r="N92" s="460"/>
      <c r="O92" s="460"/>
      <c r="P92" s="472"/>
      <c r="Q92" s="460"/>
      <c r="R92" s="460"/>
      <c r="S92" s="460"/>
      <c r="T92" s="460"/>
      <c r="U92" s="461"/>
      <c r="V92" s="477"/>
      <c r="W92" s="477"/>
      <c r="X92" s="483"/>
    </row>
    <row r="93" spans="1:28" ht="13.5" customHeight="1">
      <c r="A93" s="445"/>
      <c r="B93" s="445"/>
      <c r="C93" s="404"/>
      <c r="D93" s="456"/>
      <c r="E93" s="456"/>
      <c r="F93" s="456"/>
      <c r="G93" s="456"/>
      <c r="H93" s="456"/>
      <c r="I93" s="456"/>
      <c r="J93" s="467"/>
      <c r="K93" s="467"/>
      <c r="L93" s="469"/>
      <c r="M93" s="469"/>
      <c r="N93" s="469"/>
      <c r="O93" s="469"/>
      <c r="P93" s="472"/>
      <c r="Q93" s="469"/>
      <c r="R93" s="469"/>
      <c r="S93" s="469"/>
      <c r="T93" s="469"/>
      <c r="U93" s="467"/>
      <c r="V93" s="477"/>
      <c r="W93" s="477"/>
      <c r="X93" s="483"/>
    </row>
    <row r="94" spans="1:28" ht="13.5" customHeight="1">
      <c r="A94" s="445"/>
      <c r="B94" s="445"/>
      <c r="C94" s="404"/>
      <c r="D94" s="456"/>
      <c r="E94" s="456"/>
      <c r="F94" s="456"/>
      <c r="G94" s="456"/>
      <c r="H94" s="456"/>
      <c r="I94" s="464"/>
      <c r="J94" s="464"/>
      <c r="K94" s="464"/>
      <c r="L94" s="464"/>
      <c r="M94" s="464"/>
      <c r="N94" s="464"/>
      <c r="O94" s="464"/>
      <c r="P94" s="472"/>
      <c r="Q94" s="464"/>
      <c r="R94" s="464"/>
      <c r="S94" s="464"/>
      <c r="T94" s="464"/>
      <c r="U94" s="464"/>
      <c r="V94" s="477"/>
      <c r="W94" s="477"/>
      <c r="X94" s="483"/>
    </row>
    <row r="95" spans="1:28" ht="13.5" customHeight="1">
      <c r="A95" s="445"/>
      <c r="B95" s="445"/>
      <c r="C95" s="404"/>
      <c r="D95" s="456"/>
      <c r="E95" s="456"/>
      <c r="F95" s="456"/>
      <c r="G95" s="456"/>
      <c r="H95" s="456"/>
      <c r="I95" s="464"/>
      <c r="J95" s="464"/>
      <c r="K95" s="464"/>
      <c r="L95" s="464"/>
      <c r="M95" s="464"/>
      <c r="N95" s="464"/>
      <c r="O95" s="464"/>
      <c r="P95" s="472"/>
      <c r="Q95" s="464"/>
      <c r="R95" s="464"/>
      <c r="S95" s="464"/>
      <c r="T95" s="464"/>
      <c r="U95" s="464"/>
      <c r="V95" s="477"/>
      <c r="W95" s="477"/>
      <c r="X95" s="483"/>
    </row>
    <row r="96" spans="1:28" ht="4.5" customHeight="1">
      <c r="A96" s="405"/>
      <c r="B96" s="405"/>
      <c r="C96" s="405"/>
      <c r="D96" s="403"/>
      <c r="E96" s="403"/>
      <c r="F96" s="403"/>
      <c r="G96" s="403"/>
      <c r="H96" s="403"/>
      <c r="I96" s="465"/>
      <c r="J96" s="465"/>
      <c r="K96" s="465"/>
      <c r="L96" s="465"/>
      <c r="M96" s="465"/>
      <c r="N96" s="465"/>
      <c r="O96" s="465"/>
      <c r="P96" s="465"/>
      <c r="Q96" s="465"/>
      <c r="R96" s="465"/>
      <c r="S96" s="465"/>
      <c r="T96" s="465"/>
      <c r="U96" s="465"/>
      <c r="V96" s="465"/>
      <c r="W96" s="465"/>
      <c r="X96" s="465"/>
      <c r="Y96" s="403"/>
      <c r="Z96" s="403"/>
    </row>
  </sheetData>
  <mergeCells count="33">
    <mergeCell ref="A14:A30"/>
    <mergeCell ref="A38:A54"/>
    <mergeCell ref="B39:B41"/>
    <mergeCell ref="B43:B45"/>
    <mergeCell ref="B47:B49"/>
    <mergeCell ref="B51:B53"/>
    <mergeCell ref="B55:B57"/>
    <mergeCell ref="B15:B17"/>
    <mergeCell ref="B19:B21"/>
    <mergeCell ref="B23:B25"/>
    <mergeCell ref="B27:B29"/>
    <mergeCell ref="B31:B33"/>
    <mergeCell ref="L6:L7"/>
    <mergeCell ref="I8:I9"/>
    <mergeCell ref="J8:J9"/>
    <mergeCell ref="K8:K9"/>
    <mergeCell ref="L8:L9"/>
    <mergeCell ref="I3:L3"/>
    <mergeCell ref="P3:U3"/>
    <mergeCell ref="P4:T4"/>
    <mergeCell ref="A4:C5"/>
    <mergeCell ref="E4:E9"/>
    <mergeCell ref="F4:F9"/>
    <mergeCell ref="G4:G9"/>
    <mergeCell ref="H4:H9"/>
    <mergeCell ref="I4:L5"/>
    <mergeCell ref="M4:M9"/>
    <mergeCell ref="N4:N9"/>
    <mergeCell ref="O4:O9"/>
    <mergeCell ref="U4:U9"/>
    <mergeCell ref="D6:D7"/>
    <mergeCell ref="I6:I7"/>
    <mergeCell ref="J6:K7"/>
  </mergeCells>
  <phoneticPr fontId="2"/>
  <pageMargins left="0.39370078740157477" right="0.39370078740157477" top="0.39370078740157477" bottom="0.39370078740157477" header="0.59055118110236227" footer="0.51181102362204722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8"/>
  <sheetViews>
    <sheetView showGridLines="0" view="pageBreakPreview" zoomScaleSheetLayoutView="100" workbookViewId="0"/>
  </sheetViews>
  <sheetFormatPr defaultColWidth="7" defaultRowHeight="14.25" customHeight="1"/>
  <cols>
    <col min="1" max="1" width="12.625" style="41" customWidth="1"/>
    <col min="2" max="5" width="7.125" style="41" customWidth="1"/>
    <col min="6" max="20" width="6.625" style="41" customWidth="1"/>
    <col min="21" max="16384" width="7" style="41"/>
  </cols>
  <sheetData>
    <row r="1" spans="1:20" ht="18" customHeight="1">
      <c r="A1" s="44" t="s">
        <v>281</v>
      </c>
      <c r="B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42" customFormat="1" ht="13.5" customHeight="1"/>
    <row r="3" spans="1:20" s="43" customFormat="1" ht="22.5" customHeight="1">
      <c r="A3" s="45"/>
      <c r="B3" s="54"/>
      <c r="C3" s="537" t="s">
        <v>159</v>
      </c>
      <c r="D3" s="538"/>
      <c r="E3" s="539"/>
      <c r="F3" s="64"/>
      <c r="G3" s="69"/>
      <c r="H3" s="69"/>
      <c r="I3" s="540" t="s">
        <v>15</v>
      </c>
      <c r="J3" s="540"/>
      <c r="K3" s="540"/>
      <c r="L3" s="540"/>
      <c r="M3" s="540"/>
      <c r="N3" s="540"/>
      <c r="O3" s="69"/>
      <c r="P3" s="69"/>
      <c r="Q3" s="69"/>
      <c r="R3" s="541" t="s">
        <v>321</v>
      </c>
      <c r="S3" s="540"/>
      <c r="T3" s="540"/>
    </row>
    <row r="4" spans="1:20" s="43" customFormat="1" ht="21" customHeight="1">
      <c r="A4" s="46" t="s">
        <v>44</v>
      </c>
      <c r="B4" s="55" t="s">
        <v>155</v>
      </c>
      <c r="C4" s="542" t="s">
        <v>339</v>
      </c>
      <c r="D4" s="60" t="s">
        <v>66</v>
      </c>
      <c r="E4" s="62" t="s">
        <v>398</v>
      </c>
      <c r="F4" s="65"/>
      <c r="G4" s="70" t="s">
        <v>5</v>
      </c>
      <c r="H4" s="72"/>
      <c r="I4" s="65"/>
      <c r="J4" s="70" t="s">
        <v>125</v>
      </c>
      <c r="K4" s="72"/>
      <c r="L4" s="65"/>
      <c r="M4" s="70" t="s">
        <v>105</v>
      </c>
      <c r="N4" s="72"/>
      <c r="O4" s="65"/>
      <c r="P4" s="70" t="s">
        <v>127</v>
      </c>
      <c r="Q4" s="72"/>
      <c r="R4" s="544" t="s">
        <v>5</v>
      </c>
      <c r="S4" s="544" t="s">
        <v>38</v>
      </c>
      <c r="T4" s="546" t="s">
        <v>50</v>
      </c>
    </row>
    <row r="5" spans="1:20" s="43" customFormat="1" ht="21" customHeight="1">
      <c r="A5" s="46"/>
      <c r="B5" s="55"/>
      <c r="C5" s="543"/>
      <c r="D5" s="61" t="s">
        <v>398</v>
      </c>
      <c r="E5" s="61" t="s">
        <v>61</v>
      </c>
      <c r="F5" s="66" t="s">
        <v>5</v>
      </c>
      <c r="G5" s="66" t="s">
        <v>38</v>
      </c>
      <c r="H5" s="66" t="s">
        <v>50</v>
      </c>
      <c r="I5" s="66" t="s">
        <v>5</v>
      </c>
      <c r="J5" s="66" t="s">
        <v>38</v>
      </c>
      <c r="K5" s="66" t="s">
        <v>50</v>
      </c>
      <c r="L5" s="66" t="s">
        <v>5</v>
      </c>
      <c r="M5" s="66" t="s">
        <v>38</v>
      </c>
      <c r="N5" s="66" t="s">
        <v>50</v>
      </c>
      <c r="O5" s="66" t="s">
        <v>5</v>
      </c>
      <c r="P5" s="66" t="s">
        <v>38</v>
      </c>
      <c r="Q5" s="66" t="s">
        <v>50</v>
      </c>
      <c r="R5" s="545"/>
      <c r="S5" s="545"/>
      <c r="T5" s="547"/>
    </row>
    <row r="6" spans="1:20" s="43" customFormat="1" ht="7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74"/>
      <c r="S6" s="74"/>
      <c r="T6" s="74"/>
    </row>
    <row r="7" spans="1:20" s="43" customFormat="1" ht="16.5" customHeight="1">
      <c r="A7" s="48" t="s">
        <v>84</v>
      </c>
      <c r="B7" s="56">
        <f>SUM(B11:B34)</f>
        <v>94</v>
      </c>
      <c r="C7" s="56">
        <f>SUM(C11:C34)</f>
        <v>552</v>
      </c>
      <c r="D7" s="56">
        <f>SUM(D11:D34)</f>
        <v>534</v>
      </c>
      <c r="E7" s="63">
        <f>IFERROR(ROUND(D7/C7*100,2),"-")</f>
        <v>96.74</v>
      </c>
      <c r="F7" s="67">
        <f t="shared" ref="F7:T7" si="0">SUM(F11:F34)</f>
        <v>4134</v>
      </c>
      <c r="G7" s="56">
        <f t="shared" si="0"/>
        <v>2080</v>
      </c>
      <c r="H7" s="56">
        <f t="shared" si="0"/>
        <v>2054</v>
      </c>
      <c r="I7" s="67">
        <f t="shared" si="0"/>
        <v>486</v>
      </c>
      <c r="J7" s="56">
        <f t="shared" si="0"/>
        <v>236</v>
      </c>
      <c r="K7" s="56">
        <f t="shared" si="0"/>
        <v>250</v>
      </c>
      <c r="L7" s="67">
        <f t="shared" si="0"/>
        <v>1614</v>
      </c>
      <c r="M7" s="56">
        <f t="shared" si="0"/>
        <v>803</v>
      </c>
      <c r="N7" s="56">
        <f t="shared" si="0"/>
        <v>811</v>
      </c>
      <c r="O7" s="67">
        <f t="shared" si="0"/>
        <v>2034</v>
      </c>
      <c r="P7" s="56">
        <f t="shared" si="0"/>
        <v>1041</v>
      </c>
      <c r="Q7" s="56">
        <f t="shared" si="0"/>
        <v>993</v>
      </c>
      <c r="R7" s="67">
        <f t="shared" si="0"/>
        <v>2352</v>
      </c>
      <c r="S7" s="56">
        <f t="shared" si="0"/>
        <v>1165</v>
      </c>
      <c r="T7" s="56">
        <f t="shared" si="0"/>
        <v>1187</v>
      </c>
    </row>
    <row r="8" spans="1:20" s="43" customFormat="1" ht="16.5" customHeight="1">
      <c r="A8" s="49" t="s">
        <v>441</v>
      </c>
      <c r="B8" s="57">
        <v>1</v>
      </c>
      <c r="C8" s="57">
        <v>7</v>
      </c>
      <c r="D8" s="57">
        <v>6</v>
      </c>
      <c r="E8" s="63">
        <f>IFERROR(ROUND(D8/C8*100,2),"- ")</f>
        <v>85.71</v>
      </c>
      <c r="F8" s="67">
        <f>G8+H8</f>
        <v>129</v>
      </c>
      <c r="G8" s="57">
        <v>65</v>
      </c>
      <c r="H8" s="57">
        <v>64</v>
      </c>
      <c r="I8" s="56">
        <f>J8+K8</f>
        <v>26</v>
      </c>
      <c r="J8" s="57">
        <v>13</v>
      </c>
      <c r="K8" s="57">
        <v>13</v>
      </c>
      <c r="L8" s="56">
        <f>M8+N8</f>
        <v>52</v>
      </c>
      <c r="M8" s="57">
        <v>26</v>
      </c>
      <c r="N8" s="57">
        <v>26</v>
      </c>
      <c r="O8" s="56">
        <f>P8+Q8</f>
        <v>51</v>
      </c>
      <c r="P8" s="57">
        <v>26</v>
      </c>
      <c r="Q8" s="57">
        <v>25</v>
      </c>
      <c r="R8" s="67">
        <f>S8+T8</f>
        <v>50</v>
      </c>
      <c r="S8" s="500">
        <v>26</v>
      </c>
      <c r="T8" s="500">
        <v>24</v>
      </c>
    </row>
    <row r="9" spans="1:20" s="43" customFormat="1" ht="15.75" customHeight="1">
      <c r="A9" s="49" t="s">
        <v>385</v>
      </c>
      <c r="B9" s="57">
        <v>9</v>
      </c>
      <c r="C9" s="57">
        <v>95</v>
      </c>
      <c r="D9" s="57">
        <v>89</v>
      </c>
      <c r="E9" s="63">
        <f>IFERROR(ROUND(D9/C9*100,2),"- ")</f>
        <v>93.68</v>
      </c>
      <c r="F9" s="67">
        <f>G9+H9</f>
        <v>868</v>
      </c>
      <c r="G9" s="57">
        <v>428</v>
      </c>
      <c r="H9" s="57">
        <v>440</v>
      </c>
      <c r="I9" s="56">
        <f>J9+K9</f>
        <v>290</v>
      </c>
      <c r="J9" s="57">
        <v>144</v>
      </c>
      <c r="K9" s="57">
        <v>146</v>
      </c>
      <c r="L9" s="56">
        <f>M9+N9</f>
        <v>281</v>
      </c>
      <c r="M9" s="57">
        <v>141</v>
      </c>
      <c r="N9" s="57">
        <v>140</v>
      </c>
      <c r="O9" s="56">
        <f>P9+Q9</f>
        <v>297</v>
      </c>
      <c r="P9" s="57">
        <v>143</v>
      </c>
      <c r="Q9" s="57">
        <v>154</v>
      </c>
      <c r="R9" s="67">
        <f>S9+T9</f>
        <v>348</v>
      </c>
      <c r="S9" s="500">
        <v>173</v>
      </c>
      <c r="T9" s="500">
        <v>175</v>
      </c>
    </row>
    <row r="10" spans="1:20" s="43" customFormat="1" ht="7.5" customHeight="1">
      <c r="A10" s="49"/>
      <c r="B10" s="57"/>
      <c r="C10" s="57"/>
      <c r="D10" s="57"/>
      <c r="E10" s="63"/>
      <c r="F10" s="67"/>
      <c r="G10" s="71"/>
      <c r="H10" s="71"/>
      <c r="I10" s="67"/>
      <c r="J10" s="71"/>
      <c r="K10" s="71"/>
      <c r="L10" s="67"/>
      <c r="M10" s="71"/>
      <c r="N10" s="71"/>
      <c r="O10" s="67"/>
      <c r="P10" s="71"/>
      <c r="Q10" s="71"/>
      <c r="R10" s="67"/>
      <c r="S10" s="71"/>
      <c r="T10" s="71"/>
    </row>
    <row r="11" spans="1:20" s="43" customFormat="1" ht="16.5" customHeight="1">
      <c r="A11" s="50" t="s">
        <v>442</v>
      </c>
      <c r="B11" s="500">
        <v>25</v>
      </c>
      <c r="C11" s="500">
        <v>169</v>
      </c>
      <c r="D11" s="500">
        <v>164</v>
      </c>
      <c r="E11" s="63">
        <f t="shared" ref="E11:E34" si="1">IFERROR(ROUND(D11/C11*100,2),"-")</f>
        <v>97.04</v>
      </c>
      <c r="F11" s="67">
        <f t="shared" ref="F11:F34" si="2">G11+H11</f>
        <v>1396</v>
      </c>
      <c r="G11" s="57">
        <v>691</v>
      </c>
      <c r="H11" s="57">
        <v>705</v>
      </c>
      <c r="I11" s="56">
        <f t="shared" ref="I11:I34" si="3">J11+K11</f>
        <v>347</v>
      </c>
      <c r="J11" s="500">
        <v>165</v>
      </c>
      <c r="K11" s="500">
        <v>182</v>
      </c>
      <c r="L11" s="56">
        <f t="shared" ref="L11:L34" si="4">M11+N11</f>
        <v>513</v>
      </c>
      <c r="M11" s="500">
        <v>258</v>
      </c>
      <c r="N11" s="500">
        <v>255</v>
      </c>
      <c r="O11" s="56">
        <f t="shared" ref="O11:O34" si="5">P11+Q11</f>
        <v>536</v>
      </c>
      <c r="P11" s="500">
        <v>268</v>
      </c>
      <c r="Q11" s="500">
        <v>268</v>
      </c>
      <c r="R11" s="67">
        <f t="shared" ref="R11:R34" si="6">SUM(S11:T11)</f>
        <v>636</v>
      </c>
      <c r="S11" s="500">
        <v>300</v>
      </c>
      <c r="T11" s="500">
        <v>336</v>
      </c>
    </row>
    <row r="12" spans="1:20" s="43" customFormat="1" ht="16.5" customHeight="1">
      <c r="A12" s="50" t="s">
        <v>203</v>
      </c>
      <c r="B12" s="500">
        <v>8</v>
      </c>
      <c r="C12" s="500">
        <v>67</v>
      </c>
      <c r="D12" s="500">
        <v>64</v>
      </c>
      <c r="E12" s="63">
        <f t="shared" si="1"/>
        <v>95.52</v>
      </c>
      <c r="F12" s="67">
        <f t="shared" si="2"/>
        <v>543</v>
      </c>
      <c r="G12" s="57">
        <v>272</v>
      </c>
      <c r="H12" s="57">
        <v>271</v>
      </c>
      <c r="I12" s="56">
        <f t="shared" si="3"/>
        <v>33</v>
      </c>
      <c r="J12" s="500">
        <v>17</v>
      </c>
      <c r="K12" s="500">
        <v>16</v>
      </c>
      <c r="L12" s="56">
        <f t="shared" si="4"/>
        <v>238</v>
      </c>
      <c r="M12" s="500">
        <v>120</v>
      </c>
      <c r="N12" s="500">
        <v>118</v>
      </c>
      <c r="O12" s="56">
        <f t="shared" si="5"/>
        <v>272</v>
      </c>
      <c r="P12" s="500">
        <v>135</v>
      </c>
      <c r="Q12" s="500">
        <v>137</v>
      </c>
      <c r="R12" s="67">
        <f t="shared" si="6"/>
        <v>320</v>
      </c>
      <c r="S12" s="500">
        <v>163</v>
      </c>
      <c r="T12" s="500">
        <v>157</v>
      </c>
    </row>
    <row r="13" spans="1:20" s="43" customFormat="1" ht="16.5" customHeight="1">
      <c r="A13" s="50" t="s">
        <v>443</v>
      </c>
      <c r="B13" s="500">
        <v>2</v>
      </c>
      <c r="C13" s="500">
        <v>16</v>
      </c>
      <c r="D13" s="500">
        <v>16</v>
      </c>
      <c r="E13" s="63">
        <f t="shared" si="1"/>
        <v>100</v>
      </c>
      <c r="F13" s="67">
        <f t="shared" si="2"/>
        <v>33</v>
      </c>
      <c r="G13" s="57">
        <v>18</v>
      </c>
      <c r="H13" s="57">
        <v>15</v>
      </c>
      <c r="I13" s="56">
        <f t="shared" si="3"/>
        <v>0</v>
      </c>
      <c r="J13" s="501">
        <v>0</v>
      </c>
      <c r="K13" s="501">
        <v>0</v>
      </c>
      <c r="L13" s="56">
        <f t="shared" si="4"/>
        <v>11</v>
      </c>
      <c r="M13" s="500">
        <v>8</v>
      </c>
      <c r="N13" s="500">
        <v>3</v>
      </c>
      <c r="O13" s="56">
        <f t="shared" si="5"/>
        <v>22</v>
      </c>
      <c r="P13" s="500">
        <v>10</v>
      </c>
      <c r="Q13" s="500">
        <v>12</v>
      </c>
      <c r="R13" s="67">
        <f t="shared" si="6"/>
        <v>15</v>
      </c>
      <c r="S13" s="500">
        <v>11</v>
      </c>
      <c r="T13" s="500">
        <v>4</v>
      </c>
    </row>
    <row r="14" spans="1:20" s="43" customFormat="1" ht="16.5" customHeight="1">
      <c r="A14" s="50" t="s">
        <v>444</v>
      </c>
      <c r="B14" s="500">
        <v>11</v>
      </c>
      <c r="C14" s="500">
        <v>65</v>
      </c>
      <c r="D14" s="500">
        <v>63</v>
      </c>
      <c r="E14" s="63">
        <f t="shared" si="1"/>
        <v>96.92</v>
      </c>
      <c r="F14" s="67">
        <f t="shared" si="2"/>
        <v>407</v>
      </c>
      <c r="G14" s="57">
        <v>191</v>
      </c>
      <c r="H14" s="57">
        <v>216</v>
      </c>
      <c r="I14" s="56">
        <f t="shared" si="3"/>
        <v>102</v>
      </c>
      <c r="J14" s="500">
        <v>50</v>
      </c>
      <c r="K14" s="500">
        <v>52</v>
      </c>
      <c r="L14" s="56">
        <f t="shared" si="4"/>
        <v>147</v>
      </c>
      <c r="M14" s="500">
        <v>61</v>
      </c>
      <c r="N14" s="500">
        <v>86</v>
      </c>
      <c r="O14" s="56">
        <f t="shared" si="5"/>
        <v>158</v>
      </c>
      <c r="P14" s="500">
        <v>80</v>
      </c>
      <c r="Q14" s="500">
        <v>78</v>
      </c>
      <c r="R14" s="67">
        <f t="shared" si="6"/>
        <v>186</v>
      </c>
      <c r="S14" s="500">
        <v>95</v>
      </c>
      <c r="T14" s="500">
        <v>91</v>
      </c>
    </row>
    <row r="15" spans="1:20" s="43" customFormat="1" ht="16.5" customHeight="1">
      <c r="A15" s="50" t="s">
        <v>87</v>
      </c>
      <c r="B15" s="501">
        <v>0</v>
      </c>
      <c r="C15" s="501">
        <v>0</v>
      </c>
      <c r="D15" s="501">
        <v>0</v>
      </c>
      <c r="E15" s="63" t="str">
        <f t="shared" si="1"/>
        <v>-</v>
      </c>
      <c r="F15" s="67">
        <f t="shared" si="2"/>
        <v>0</v>
      </c>
      <c r="G15" s="57">
        <v>0</v>
      </c>
      <c r="H15" s="57">
        <v>0</v>
      </c>
      <c r="I15" s="56">
        <f t="shared" si="3"/>
        <v>0</v>
      </c>
      <c r="J15" s="501">
        <v>0</v>
      </c>
      <c r="K15" s="501">
        <v>0</v>
      </c>
      <c r="L15" s="56">
        <f t="shared" si="4"/>
        <v>0</v>
      </c>
      <c r="M15" s="501">
        <v>0</v>
      </c>
      <c r="N15" s="501">
        <v>0</v>
      </c>
      <c r="O15" s="56">
        <f t="shared" si="5"/>
        <v>0</v>
      </c>
      <c r="P15" s="501">
        <v>0</v>
      </c>
      <c r="Q15" s="501">
        <v>0</v>
      </c>
      <c r="R15" s="67">
        <f t="shared" si="6"/>
        <v>0</v>
      </c>
      <c r="S15" s="501">
        <v>0</v>
      </c>
      <c r="T15" s="501">
        <v>0</v>
      </c>
    </row>
    <row r="16" spans="1:20" s="43" customFormat="1" ht="16.5" customHeight="1">
      <c r="A16" s="50" t="s">
        <v>446</v>
      </c>
      <c r="B16" s="501">
        <v>0</v>
      </c>
      <c r="C16" s="501">
        <v>0</v>
      </c>
      <c r="D16" s="501">
        <v>0</v>
      </c>
      <c r="E16" s="63" t="str">
        <f t="shared" si="1"/>
        <v>-</v>
      </c>
      <c r="F16" s="67">
        <f t="shared" si="2"/>
        <v>0</v>
      </c>
      <c r="G16" s="57">
        <v>0</v>
      </c>
      <c r="H16" s="57">
        <v>0</v>
      </c>
      <c r="I16" s="56">
        <f t="shared" si="3"/>
        <v>0</v>
      </c>
      <c r="J16" s="501">
        <v>0</v>
      </c>
      <c r="K16" s="501">
        <v>0</v>
      </c>
      <c r="L16" s="56">
        <f t="shared" si="4"/>
        <v>0</v>
      </c>
      <c r="M16" s="501">
        <v>0</v>
      </c>
      <c r="N16" s="501">
        <v>0</v>
      </c>
      <c r="O16" s="56">
        <f t="shared" si="5"/>
        <v>0</v>
      </c>
      <c r="P16" s="501">
        <v>0</v>
      </c>
      <c r="Q16" s="501">
        <v>0</v>
      </c>
      <c r="R16" s="67">
        <f t="shared" si="6"/>
        <v>0</v>
      </c>
      <c r="S16" s="500">
        <v>0</v>
      </c>
      <c r="T16" s="500">
        <v>0</v>
      </c>
    </row>
    <row r="17" spans="1:20" s="43" customFormat="1" ht="16.5" customHeight="1">
      <c r="A17" s="50" t="s">
        <v>447</v>
      </c>
      <c r="B17" s="500">
        <v>3</v>
      </c>
      <c r="C17" s="500">
        <v>13</v>
      </c>
      <c r="D17" s="500">
        <v>13</v>
      </c>
      <c r="E17" s="63">
        <f t="shared" si="1"/>
        <v>100</v>
      </c>
      <c r="F17" s="67">
        <f t="shared" si="2"/>
        <v>66</v>
      </c>
      <c r="G17" s="57">
        <v>35</v>
      </c>
      <c r="H17" s="57">
        <v>31</v>
      </c>
      <c r="I17" s="56">
        <f t="shared" si="3"/>
        <v>0</v>
      </c>
      <c r="J17" s="500">
        <v>0</v>
      </c>
      <c r="K17" s="500">
        <v>0</v>
      </c>
      <c r="L17" s="56">
        <f t="shared" si="4"/>
        <v>19</v>
      </c>
      <c r="M17" s="500">
        <v>11</v>
      </c>
      <c r="N17" s="500">
        <v>8</v>
      </c>
      <c r="O17" s="56">
        <f t="shared" si="5"/>
        <v>47</v>
      </c>
      <c r="P17" s="500">
        <v>24</v>
      </c>
      <c r="Q17" s="500">
        <v>23</v>
      </c>
      <c r="R17" s="67">
        <f t="shared" si="6"/>
        <v>46</v>
      </c>
      <c r="S17" s="500">
        <v>18</v>
      </c>
      <c r="T17" s="500">
        <v>28</v>
      </c>
    </row>
    <row r="18" spans="1:20" s="43" customFormat="1" ht="16.5" customHeight="1">
      <c r="A18" s="50" t="s">
        <v>402</v>
      </c>
      <c r="B18" s="500">
        <v>12</v>
      </c>
      <c r="C18" s="500">
        <v>15</v>
      </c>
      <c r="D18" s="500">
        <v>15</v>
      </c>
      <c r="E18" s="63">
        <f t="shared" si="1"/>
        <v>100</v>
      </c>
      <c r="F18" s="67">
        <f t="shared" si="2"/>
        <v>61</v>
      </c>
      <c r="G18" s="57">
        <v>33</v>
      </c>
      <c r="H18" s="57">
        <v>28</v>
      </c>
      <c r="I18" s="56">
        <f t="shared" si="3"/>
        <v>0</v>
      </c>
      <c r="J18" s="501">
        <v>0</v>
      </c>
      <c r="K18" s="501">
        <v>0</v>
      </c>
      <c r="L18" s="56">
        <f t="shared" si="4"/>
        <v>27</v>
      </c>
      <c r="M18" s="500">
        <v>14</v>
      </c>
      <c r="N18" s="500">
        <v>13</v>
      </c>
      <c r="O18" s="56">
        <f t="shared" si="5"/>
        <v>34</v>
      </c>
      <c r="P18" s="500">
        <v>19</v>
      </c>
      <c r="Q18" s="500">
        <v>15</v>
      </c>
      <c r="R18" s="67">
        <f t="shared" si="6"/>
        <v>36</v>
      </c>
      <c r="S18" s="500">
        <v>21</v>
      </c>
      <c r="T18" s="500">
        <v>15</v>
      </c>
    </row>
    <row r="19" spans="1:20" s="43" customFormat="1" ht="16.5" customHeight="1">
      <c r="A19" s="50" t="s">
        <v>238</v>
      </c>
      <c r="B19" s="501">
        <v>0</v>
      </c>
      <c r="C19" s="501">
        <v>0</v>
      </c>
      <c r="D19" s="501">
        <v>0</v>
      </c>
      <c r="E19" s="63" t="str">
        <f t="shared" si="1"/>
        <v>-</v>
      </c>
      <c r="F19" s="67">
        <f t="shared" si="2"/>
        <v>0</v>
      </c>
      <c r="G19" s="57">
        <v>0</v>
      </c>
      <c r="H19" s="57">
        <v>0</v>
      </c>
      <c r="I19" s="56">
        <f t="shared" si="3"/>
        <v>0</v>
      </c>
      <c r="J19" s="501">
        <v>0</v>
      </c>
      <c r="K19" s="501">
        <v>0</v>
      </c>
      <c r="L19" s="56">
        <f t="shared" si="4"/>
        <v>0</v>
      </c>
      <c r="M19" s="501">
        <v>0</v>
      </c>
      <c r="N19" s="501">
        <v>0</v>
      </c>
      <c r="O19" s="56">
        <f t="shared" si="5"/>
        <v>0</v>
      </c>
      <c r="P19" s="501">
        <v>0</v>
      </c>
      <c r="Q19" s="501">
        <v>0</v>
      </c>
      <c r="R19" s="67">
        <f t="shared" si="6"/>
        <v>0</v>
      </c>
      <c r="S19" s="501">
        <v>0</v>
      </c>
      <c r="T19" s="501">
        <v>0</v>
      </c>
    </row>
    <row r="20" spans="1:20" s="43" customFormat="1" ht="16.5" customHeight="1">
      <c r="A20" s="50" t="s">
        <v>448</v>
      </c>
      <c r="B20" s="501">
        <v>0</v>
      </c>
      <c r="C20" s="501">
        <v>0</v>
      </c>
      <c r="D20" s="501">
        <v>0</v>
      </c>
      <c r="E20" s="63" t="str">
        <f t="shared" si="1"/>
        <v>-</v>
      </c>
      <c r="F20" s="67">
        <f t="shared" si="2"/>
        <v>0</v>
      </c>
      <c r="G20" s="57">
        <v>0</v>
      </c>
      <c r="H20" s="57">
        <v>0</v>
      </c>
      <c r="I20" s="56">
        <f t="shared" si="3"/>
        <v>0</v>
      </c>
      <c r="J20" s="501">
        <v>0</v>
      </c>
      <c r="K20" s="501">
        <v>0</v>
      </c>
      <c r="L20" s="56">
        <f t="shared" si="4"/>
        <v>0</v>
      </c>
      <c r="M20" s="501">
        <v>0</v>
      </c>
      <c r="N20" s="501">
        <v>0</v>
      </c>
      <c r="O20" s="56">
        <f t="shared" si="5"/>
        <v>0</v>
      </c>
      <c r="P20" s="501">
        <v>0</v>
      </c>
      <c r="Q20" s="501">
        <v>0</v>
      </c>
      <c r="R20" s="67">
        <f t="shared" si="6"/>
        <v>0</v>
      </c>
      <c r="S20" s="501">
        <v>0</v>
      </c>
      <c r="T20" s="501">
        <v>0</v>
      </c>
    </row>
    <row r="21" spans="1:20" s="43" customFormat="1" ht="16.5" customHeight="1">
      <c r="A21" s="50" t="s">
        <v>48</v>
      </c>
      <c r="B21" s="501">
        <v>0</v>
      </c>
      <c r="C21" s="501">
        <v>0</v>
      </c>
      <c r="D21" s="501">
        <v>0</v>
      </c>
      <c r="E21" s="63" t="str">
        <f t="shared" si="1"/>
        <v>-</v>
      </c>
      <c r="F21" s="67">
        <f t="shared" si="2"/>
        <v>0</v>
      </c>
      <c r="G21" s="57">
        <v>0</v>
      </c>
      <c r="H21" s="57">
        <v>0</v>
      </c>
      <c r="I21" s="56">
        <f t="shared" si="3"/>
        <v>0</v>
      </c>
      <c r="J21" s="501">
        <v>0</v>
      </c>
      <c r="K21" s="501">
        <v>0</v>
      </c>
      <c r="L21" s="56">
        <f t="shared" si="4"/>
        <v>0</v>
      </c>
      <c r="M21" s="501">
        <v>0</v>
      </c>
      <c r="N21" s="501">
        <v>0</v>
      </c>
      <c r="O21" s="56">
        <f t="shared" si="5"/>
        <v>0</v>
      </c>
      <c r="P21" s="501">
        <v>0</v>
      </c>
      <c r="Q21" s="501">
        <v>0</v>
      </c>
      <c r="R21" s="67">
        <f t="shared" si="6"/>
        <v>0</v>
      </c>
      <c r="S21" s="501">
        <v>0</v>
      </c>
      <c r="T21" s="501">
        <v>0</v>
      </c>
    </row>
    <row r="22" spans="1:20" s="43" customFormat="1" ht="16.5" customHeight="1">
      <c r="A22" s="50" t="s">
        <v>146</v>
      </c>
      <c r="B22" s="500">
        <v>6</v>
      </c>
      <c r="C22" s="500">
        <v>45</v>
      </c>
      <c r="D22" s="500">
        <v>44</v>
      </c>
      <c r="E22" s="63">
        <f t="shared" si="1"/>
        <v>97.78</v>
      </c>
      <c r="F22" s="67">
        <f t="shared" si="2"/>
        <v>289</v>
      </c>
      <c r="G22" s="57">
        <v>153</v>
      </c>
      <c r="H22" s="57">
        <v>136</v>
      </c>
      <c r="I22" s="56">
        <f t="shared" si="3"/>
        <v>0</v>
      </c>
      <c r="J22" s="501">
        <v>0</v>
      </c>
      <c r="K22" s="501">
        <v>0</v>
      </c>
      <c r="L22" s="56">
        <f t="shared" si="4"/>
        <v>123</v>
      </c>
      <c r="M22" s="500">
        <v>68</v>
      </c>
      <c r="N22" s="500">
        <v>55</v>
      </c>
      <c r="O22" s="56">
        <f t="shared" si="5"/>
        <v>166</v>
      </c>
      <c r="P22" s="500">
        <v>85</v>
      </c>
      <c r="Q22" s="500">
        <v>81</v>
      </c>
      <c r="R22" s="67">
        <f t="shared" si="6"/>
        <v>185</v>
      </c>
      <c r="S22" s="500">
        <v>85</v>
      </c>
      <c r="T22" s="500">
        <v>100</v>
      </c>
    </row>
    <row r="23" spans="1:20" s="43" customFormat="1" ht="16.5" customHeight="1">
      <c r="A23" s="50" t="s">
        <v>227</v>
      </c>
      <c r="B23" s="501">
        <v>0</v>
      </c>
      <c r="C23" s="501">
        <v>0</v>
      </c>
      <c r="D23" s="501">
        <v>0</v>
      </c>
      <c r="E23" s="63" t="str">
        <f t="shared" si="1"/>
        <v>-</v>
      </c>
      <c r="F23" s="67">
        <f t="shared" si="2"/>
        <v>0</v>
      </c>
      <c r="G23" s="57">
        <v>0</v>
      </c>
      <c r="H23" s="57">
        <v>0</v>
      </c>
      <c r="I23" s="56">
        <f t="shared" si="3"/>
        <v>0</v>
      </c>
      <c r="J23" s="501">
        <v>0</v>
      </c>
      <c r="K23" s="501">
        <v>0</v>
      </c>
      <c r="L23" s="56">
        <f t="shared" si="4"/>
        <v>0</v>
      </c>
      <c r="M23" s="501">
        <v>0</v>
      </c>
      <c r="N23" s="501">
        <v>0</v>
      </c>
      <c r="O23" s="56">
        <f t="shared" si="5"/>
        <v>0</v>
      </c>
      <c r="P23" s="501">
        <v>0</v>
      </c>
      <c r="Q23" s="501">
        <v>0</v>
      </c>
      <c r="R23" s="67">
        <f t="shared" si="6"/>
        <v>0</v>
      </c>
      <c r="S23" s="501">
        <v>0</v>
      </c>
      <c r="T23" s="501">
        <v>0</v>
      </c>
    </row>
    <row r="24" spans="1:20" s="43" customFormat="1" ht="16.5" customHeight="1">
      <c r="A24" s="50" t="s">
        <v>396</v>
      </c>
      <c r="B24" s="501">
        <v>0</v>
      </c>
      <c r="C24" s="501">
        <v>0</v>
      </c>
      <c r="D24" s="501">
        <v>0</v>
      </c>
      <c r="E24" s="63" t="str">
        <f t="shared" si="1"/>
        <v>-</v>
      </c>
      <c r="F24" s="67">
        <f t="shared" si="2"/>
        <v>0</v>
      </c>
      <c r="G24" s="57">
        <v>0</v>
      </c>
      <c r="H24" s="57">
        <v>0</v>
      </c>
      <c r="I24" s="56">
        <f t="shared" si="3"/>
        <v>0</v>
      </c>
      <c r="J24" s="501">
        <v>0</v>
      </c>
      <c r="K24" s="501">
        <v>0</v>
      </c>
      <c r="L24" s="56">
        <f t="shared" si="4"/>
        <v>0</v>
      </c>
      <c r="M24" s="501">
        <v>0</v>
      </c>
      <c r="N24" s="501">
        <v>0</v>
      </c>
      <c r="O24" s="56">
        <f t="shared" si="5"/>
        <v>0</v>
      </c>
      <c r="P24" s="501">
        <v>0</v>
      </c>
      <c r="Q24" s="501">
        <v>0</v>
      </c>
      <c r="R24" s="67">
        <f t="shared" si="6"/>
        <v>0</v>
      </c>
      <c r="S24" s="501">
        <v>0</v>
      </c>
      <c r="T24" s="501">
        <v>0</v>
      </c>
    </row>
    <row r="25" spans="1:20" s="43" customFormat="1" ht="16.5" customHeight="1">
      <c r="A25" s="50" t="s">
        <v>30</v>
      </c>
      <c r="B25" s="501">
        <v>0</v>
      </c>
      <c r="C25" s="501">
        <v>0</v>
      </c>
      <c r="D25" s="501">
        <v>0</v>
      </c>
      <c r="E25" s="63" t="str">
        <f t="shared" si="1"/>
        <v>-</v>
      </c>
      <c r="F25" s="67">
        <f t="shared" si="2"/>
        <v>0</v>
      </c>
      <c r="G25" s="57">
        <v>0</v>
      </c>
      <c r="H25" s="57">
        <v>0</v>
      </c>
      <c r="I25" s="56">
        <f t="shared" si="3"/>
        <v>0</v>
      </c>
      <c r="J25" s="501">
        <v>0</v>
      </c>
      <c r="K25" s="501">
        <v>0</v>
      </c>
      <c r="L25" s="56">
        <f t="shared" si="4"/>
        <v>0</v>
      </c>
      <c r="M25" s="501">
        <v>0</v>
      </c>
      <c r="N25" s="501">
        <v>0</v>
      </c>
      <c r="O25" s="56">
        <f t="shared" si="5"/>
        <v>0</v>
      </c>
      <c r="P25" s="501">
        <v>0</v>
      </c>
      <c r="Q25" s="501">
        <v>0</v>
      </c>
      <c r="R25" s="67">
        <f t="shared" si="6"/>
        <v>0</v>
      </c>
      <c r="S25" s="501">
        <v>0</v>
      </c>
      <c r="T25" s="501">
        <v>0</v>
      </c>
    </row>
    <row r="26" spans="1:20" s="43" customFormat="1" ht="16.5" customHeight="1">
      <c r="A26" s="50" t="s">
        <v>190</v>
      </c>
      <c r="B26" s="501">
        <v>0</v>
      </c>
      <c r="C26" s="501">
        <v>0</v>
      </c>
      <c r="D26" s="501">
        <v>0</v>
      </c>
      <c r="E26" s="63" t="str">
        <f t="shared" si="1"/>
        <v>-</v>
      </c>
      <c r="F26" s="67">
        <f t="shared" si="2"/>
        <v>0</v>
      </c>
      <c r="G26" s="57">
        <v>0</v>
      </c>
      <c r="H26" s="57">
        <v>0</v>
      </c>
      <c r="I26" s="56">
        <f t="shared" si="3"/>
        <v>0</v>
      </c>
      <c r="J26" s="501">
        <v>0</v>
      </c>
      <c r="K26" s="501">
        <v>0</v>
      </c>
      <c r="L26" s="56">
        <f t="shared" si="4"/>
        <v>0</v>
      </c>
      <c r="M26" s="501">
        <v>0</v>
      </c>
      <c r="N26" s="501">
        <v>0</v>
      </c>
      <c r="O26" s="56">
        <f t="shared" si="5"/>
        <v>0</v>
      </c>
      <c r="P26" s="501">
        <v>0</v>
      </c>
      <c r="Q26" s="501">
        <v>0</v>
      </c>
      <c r="R26" s="67">
        <f t="shared" si="6"/>
        <v>0</v>
      </c>
      <c r="S26" s="501">
        <v>0</v>
      </c>
      <c r="T26" s="501">
        <v>0</v>
      </c>
    </row>
    <row r="27" spans="1:20" s="43" customFormat="1" ht="16.5" customHeight="1">
      <c r="A27" s="50" t="s">
        <v>10</v>
      </c>
      <c r="B27" s="500">
        <v>1</v>
      </c>
      <c r="C27" s="500">
        <v>5</v>
      </c>
      <c r="D27" s="500">
        <v>5</v>
      </c>
      <c r="E27" s="63">
        <f t="shared" si="1"/>
        <v>100</v>
      </c>
      <c r="F27" s="67">
        <f t="shared" si="2"/>
        <v>19</v>
      </c>
      <c r="G27" s="57">
        <v>10</v>
      </c>
      <c r="H27" s="57">
        <v>9</v>
      </c>
      <c r="I27" s="56">
        <f t="shared" si="3"/>
        <v>0</v>
      </c>
      <c r="J27" s="501">
        <v>0</v>
      </c>
      <c r="K27" s="501">
        <v>0</v>
      </c>
      <c r="L27" s="56">
        <f t="shared" si="4"/>
        <v>5</v>
      </c>
      <c r="M27" s="500">
        <v>3</v>
      </c>
      <c r="N27" s="500">
        <v>2</v>
      </c>
      <c r="O27" s="56">
        <f t="shared" si="5"/>
        <v>14</v>
      </c>
      <c r="P27" s="500">
        <v>7</v>
      </c>
      <c r="Q27" s="500">
        <v>7</v>
      </c>
      <c r="R27" s="67">
        <f t="shared" si="6"/>
        <v>8</v>
      </c>
      <c r="S27" s="500">
        <v>2</v>
      </c>
      <c r="T27" s="500">
        <v>6</v>
      </c>
    </row>
    <row r="28" spans="1:20" s="43" customFormat="1" ht="16.5" customHeight="1">
      <c r="A28" s="50" t="s">
        <v>449</v>
      </c>
      <c r="B28" s="500">
        <v>4</v>
      </c>
      <c r="C28" s="500">
        <v>23</v>
      </c>
      <c r="D28" s="500">
        <v>20</v>
      </c>
      <c r="E28" s="63">
        <f t="shared" si="1"/>
        <v>86.96</v>
      </c>
      <c r="F28" s="67">
        <f t="shared" si="2"/>
        <v>150</v>
      </c>
      <c r="G28" s="57">
        <v>78</v>
      </c>
      <c r="H28" s="57">
        <v>72</v>
      </c>
      <c r="I28" s="56">
        <f t="shared" si="3"/>
        <v>4</v>
      </c>
      <c r="J28" s="500">
        <v>4</v>
      </c>
      <c r="K28" s="500">
        <v>0</v>
      </c>
      <c r="L28" s="56">
        <f t="shared" si="4"/>
        <v>57</v>
      </c>
      <c r="M28" s="500">
        <v>29</v>
      </c>
      <c r="N28" s="500">
        <v>28</v>
      </c>
      <c r="O28" s="56">
        <f t="shared" si="5"/>
        <v>89</v>
      </c>
      <c r="P28" s="500">
        <v>45</v>
      </c>
      <c r="Q28" s="500">
        <v>44</v>
      </c>
      <c r="R28" s="67">
        <f t="shared" si="6"/>
        <v>102</v>
      </c>
      <c r="S28" s="500">
        <v>52</v>
      </c>
      <c r="T28" s="500">
        <v>50</v>
      </c>
    </row>
    <row r="29" spans="1:20" s="43" customFormat="1" ht="16.5" customHeight="1">
      <c r="A29" s="50" t="s">
        <v>450</v>
      </c>
      <c r="B29" s="500">
        <v>3</v>
      </c>
      <c r="C29" s="500">
        <v>23</v>
      </c>
      <c r="D29" s="500">
        <v>23</v>
      </c>
      <c r="E29" s="63">
        <f t="shared" si="1"/>
        <v>100</v>
      </c>
      <c r="F29" s="67">
        <f t="shared" si="2"/>
        <v>192</v>
      </c>
      <c r="G29" s="57">
        <v>98</v>
      </c>
      <c r="H29" s="57">
        <v>94</v>
      </c>
      <c r="I29" s="56">
        <f t="shared" si="3"/>
        <v>0</v>
      </c>
      <c r="J29" s="501">
        <v>0</v>
      </c>
      <c r="K29" s="501">
        <v>0</v>
      </c>
      <c r="L29" s="56">
        <f t="shared" si="4"/>
        <v>29</v>
      </c>
      <c r="M29" s="500">
        <v>13</v>
      </c>
      <c r="N29" s="500">
        <v>16</v>
      </c>
      <c r="O29" s="56">
        <f t="shared" si="5"/>
        <v>163</v>
      </c>
      <c r="P29" s="500">
        <v>85</v>
      </c>
      <c r="Q29" s="500">
        <v>78</v>
      </c>
      <c r="R29" s="67">
        <f t="shared" si="6"/>
        <v>168</v>
      </c>
      <c r="S29" s="500">
        <v>87</v>
      </c>
      <c r="T29" s="500">
        <v>81</v>
      </c>
    </row>
    <row r="30" spans="1:20" s="43" customFormat="1" ht="16.5" customHeight="1">
      <c r="A30" s="50" t="s">
        <v>451</v>
      </c>
      <c r="B30" s="500">
        <v>4</v>
      </c>
      <c r="C30" s="500">
        <v>56</v>
      </c>
      <c r="D30" s="500">
        <v>53</v>
      </c>
      <c r="E30" s="63">
        <f t="shared" si="1"/>
        <v>94.64</v>
      </c>
      <c r="F30" s="67">
        <f t="shared" si="2"/>
        <v>550</v>
      </c>
      <c r="G30" s="57">
        <v>280</v>
      </c>
      <c r="H30" s="57">
        <v>270</v>
      </c>
      <c r="I30" s="56">
        <f t="shared" si="3"/>
        <v>0</v>
      </c>
      <c r="J30" s="501">
        <v>0</v>
      </c>
      <c r="K30" s="501">
        <v>0</v>
      </c>
      <c r="L30" s="56">
        <f t="shared" si="4"/>
        <v>274</v>
      </c>
      <c r="M30" s="500">
        <v>134</v>
      </c>
      <c r="N30" s="500">
        <v>140</v>
      </c>
      <c r="O30" s="56">
        <f t="shared" si="5"/>
        <v>276</v>
      </c>
      <c r="P30" s="500">
        <v>146</v>
      </c>
      <c r="Q30" s="500">
        <v>130</v>
      </c>
      <c r="R30" s="67">
        <f t="shared" si="6"/>
        <v>347</v>
      </c>
      <c r="S30" s="500">
        <v>182</v>
      </c>
      <c r="T30" s="500">
        <v>165</v>
      </c>
    </row>
    <row r="31" spans="1:20" s="43" customFormat="1" ht="16.5" customHeight="1">
      <c r="A31" s="50" t="s">
        <v>452</v>
      </c>
      <c r="B31" s="500">
        <v>4</v>
      </c>
      <c r="C31" s="500">
        <v>19</v>
      </c>
      <c r="D31" s="500">
        <v>19</v>
      </c>
      <c r="E31" s="63">
        <f t="shared" si="1"/>
        <v>100</v>
      </c>
      <c r="F31" s="67">
        <f t="shared" si="2"/>
        <v>183</v>
      </c>
      <c r="G31" s="57">
        <v>98</v>
      </c>
      <c r="H31" s="57">
        <v>85</v>
      </c>
      <c r="I31" s="56">
        <f t="shared" si="3"/>
        <v>0</v>
      </c>
      <c r="J31" s="501">
        <v>0</v>
      </c>
      <c r="K31" s="501">
        <v>0</v>
      </c>
      <c r="L31" s="56">
        <f t="shared" si="4"/>
        <v>86</v>
      </c>
      <c r="M31" s="500">
        <v>40</v>
      </c>
      <c r="N31" s="500">
        <v>46</v>
      </c>
      <c r="O31" s="56">
        <f t="shared" si="5"/>
        <v>97</v>
      </c>
      <c r="P31" s="500">
        <v>58</v>
      </c>
      <c r="Q31" s="500">
        <v>39</v>
      </c>
      <c r="R31" s="67">
        <f t="shared" si="6"/>
        <v>90</v>
      </c>
      <c r="S31" s="500">
        <v>44</v>
      </c>
      <c r="T31" s="500">
        <v>46</v>
      </c>
    </row>
    <row r="32" spans="1:20" s="43" customFormat="1" ht="16.5" customHeight="1">
      <c r="A32" s="50" t="s">
        <v>453</v>
      </c>
      <c r="B32" s="500">
        <v>4</v>
      </c>
      <c r="C32" s="500">
        <v>20</v>
      </c>
      <c r="D32" s="500">
        <v>20</v>
      </c>
      <c r="E32" s="63">
        <f t="shared" si="1"/>
        <v>100</v>
      </c>
      <c r="F32" s="67">
        <f t="shared" si="2"/>
        <v>134</v>
      </c>
      <c r="G32" s="57">
        <v>69</v>
      </c>
      <c r="H32" s="57">
        <v>65</v>
      </c>
      <c r="I32" s="56">
        <f t="shared" si="3"/>
        <v>0</v>
      </c>
      <c r="J32" s="501">
        <v>0</v>
      </c>
      <c r="K32" s="501">
        <v>0</v>
      </c>
      <c r="L32" s="56">
        <f t="shared" si="4"/>
        <v>54</v>
      </c>
      <c r="M32" s="500">
        <v>27</v>
      </c>
      <c r="N32" s="500">
        <v>27</v>
      </c>
      <c r="O32" s="56">
        <f t="shared" si="5"/>
        <v>80</v>
      </c>
      <c r="P32" s="500">
        <v>42</v>
      </c>
      <c r="Q32" s="500">
        <v>38</v>
      </c>
      <c r="R32" s="67">
        <f t="shared" si="6"/>
        <v>73</v>
      </c>
      <c r="S32" s="500">
        <v>35</v>
      </c>
      <c r="T32" s="500">
        <v>38</v>
      </c>
    </row>
    <row r="33" spans="1:20" s="43" customFormat="1" ht="16.5" customHeight="1">
      <c r="A33" s="50" t="s">
        <v>346</v>
      </c>
      <c r="B33" s="500">
        <v>5</v>
      </c>
      <c r="C33" s="500">
        <v>11</v>
      </c>
      <c r="D33" s="500">
        <v>10</v>
      </c>
      <c r="E33" s="63">
        <f t="shared" si="1"/>
        <v>90.91</v>
      </c>
      <c r="F33" s="67">
        <f t="shared" si="2"/>
        <v>62</v>
      </c>
      <c r="G33" s="57">
        <v>31</v>
      </c>
      <c r="H33" s="57">
        <v>31</v>
      </c>
      <c r="I33" s="56">
        <f t="shared" si="3"/>
        <v>0</v>
      </c>
      <c r="J33" s="501">
        <v>0</v>
      </c>
      <c r="K33" s="501">
        <v>0</v>
      </c>
      <c r="L33" s="56">
        <f t="shared" si="4"/>
        <v>31</v>
      </c>
      <c r="M33" s="500">
        <v>17</v>
      </c>
      <c r="N33" s="500">
        <v>14</v>
      </c>
      <c r="O33" s="56">
        <f t="shared" si="5"/>
        <v>31</v>
      </c>
      <c r="P33" s="500">
        <v>14</v>
      </c>
      <c r="Q33" s="500">
        <v>17</v>
      </c>
      <c r="R33" s="67">
        <f t="shared" si="6"/>
        <v>33</v>
      </c>
      <c r="S33" s="500">
        <v>17</v>
      </c>
      <c r="T33" s="500">
        <v>16</v>
      </c>
    </row>
    <row r="34" spans="1:20" s="43" customFormat="1" ht="16.5" customHeight="1">
      <c r="A34" s="50" t="s">
        <v>81</v>
      </c>
      <c r="B34" s="500">
        <v>2</v>
      </c>
      <c r="C34" s="500">
        <v>5</v>
      </c>
      <c r="D34" s="500">
        <v>5</v>
      </c>
      <c r="E34" s="63">
        <f t="shared" si="1"/>
        <v>100</v>
      </c>
      <c r="F34" s="67">
        <f t="shared" si="2"/>
        <v>49</v>
      </c>
      <c r="G34" s="57">
        <v>23</v>
      </c>
      <c r="H34" s="57">
        <v>26</v>
      </c>
      <c r="I34" s="56">
        <f t="shared" si="3"/>
        <v>0</v>
      </c>
      <c r="J34" s="501">
        <v>0</v>
      </c>
      <c r="K34" s="501">
        <v>0</v>
      </c>
      <c r="L34" s="56">
        <f t="shared" si="4"/>
        <v>0</v>
      </c>
      <c r="M34" s="501">
        <v>0</v>
      </c>
      <c r="N34" s="501">
        <v>0</v>
      </c>
      <c r="O34" s="56">
        <f t="shared" si="5"/>
        <v>49</v>
      </c>
      <c r="P34" s="500">
        <v>23</v>
      </c>
      <c r="Q34" s="500">
        <v>26</v>
      </c>
      <c r="R34" s="67">
        <f t="shared" si="6"/>
        <v>107</v>
      </c>
      <c r="S34" s="500">
        <v>53</v>
      </c>
      <c r="T34" s="500">
        <v>54</v>
      </c>
    </row>
    <row r="35" spans="1:20" s="42" customFormat="1" ht="4.5" customHeight="1">
      <c r="A35" s="51"/>
      <c r="B35" s="58"/>
      <c r="C35" s="58"/>
      <c r="D35" s="58"/>
      <c r="E35" s="58"/>
      <c r="F35" s="68"/>
      <c r="G35" s="58"/>
      <c r="H35" s="58"/>
      <c r="I35" s="68"/>
      <c r="J35" s="58"/>
      <c r="K35" s="68"/>
      <c r="L35" s="68"/>
      <c r="M35" s="58"/>
      <c r="N35" s="58"/>
      <c r="O35" s="68"/>
      <c r="P35" s="58"/>
      <c r="Q35" s="58"/>
      <c r="R35" s="68"/>
      <c r="S35" s="58"/>
      <c r="T35" s="58"/>
    </row>
    <row r="36" spans="1:20" ht="10.5">
      <c r="A36" s="52"/>
    </row>
    <row r="37" spans="1:20" ht="10.5"/>
    <row r="38" spans="1:20" ht="10.5"/>
  </sheetData>
  <mergeCells count="7">
    <mergeCell ref="C3:E3"/>
    <mergeCell ref="I3:N3"/>
    <mergeCell ref="R3:T3"/>
    <mergeCell ref="C4:C5"/>
    <mergeCell ref="R4:R5"/>
    <mergeCell ref="S4:S5"/>
    <mergeCell ref="T4:T5"/>
  </mergeCells>
  <phoneticPr fontId="2"/>
  <conditionalFormatting sqref="F7">
    <cfRule type="cellIs" dxfId="11" priority="1" stopIfTrue="1" operator="notEqual">
      <formula>I7+L7+O7</formula>
    </cfRule>
  </conditionalFormatting>
  <conditionalFormatting sqref="F8:F9 F11:F34">
    <cfRule type="cellIs" dxfId="10" priority="2" stopIfTrue="1" operator="notEqual">
      <formula>$I8+L8+O8</formula>
    </cfRule>
  </conditionalFormatting>
  <printOptions horizontalCentered="1"/>
  <pageMargins left="0.39370078740157483" right="0.39370078740157483" top="0.59055118110236227" bottom="0.59055118110236227" header="0.27559055118110237" footer="0.275590551181102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4"/>
  <sheetViews>
    <sheetView showGridLines="0" view="pageBreakPreview" zoomScaleSheetLayoutView="100" workbookViewId="0"/>
  </sheetViews>
  <sheetFormatPr defaultColWidth="7" defaultRowHeight="14.25" customHeight="1"/>
  <cols>
    <col min="1" max="1" width="10.625" style="41" customWidth="1"/>
    <col min="2" max="2" width="5" style="41" customWidth="1"/>
    <col min="3" max="5" width="6.625" style="41" customWidth="1"/>
    <col min="6" max="29" width="5.125" style="41" customWidth="1"/>
    <col min="30" max="16384" width="7" style="41"/>
  </cols>
  <sheetData>
    <row r="1" spans="1:29" ht="27" customHeight="1">
      <c r="A1" s="75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s="42" customFormat="1" ht="14.25" customHeight="1"/>
    <row r="3" spans="1:29" s="43" customFormat="1" ht="22.5" customHeight="1">
      <c r="A3" s="45"/>
      <c r="B3" s="54"/>
      <c r="C3" s="548" t="s">
        <v>407</v>
      </c>
      <c r="D3" s="549"/>
      <c r="E3" s="550"/>
      <c r="F3" s="64"/>
      <c r="G3" s="69"/>
      <c r="H3" s="69"/>
      <c r="I3" s="540" t="s">
        <v>456</v>
      </c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69"/>
      <c r="Y3" s="69"/>
      <c r="Z3" s="69"/>
      <c r="AA3" s="541" t="s">
        <v>321</v>
      </c>
      <c r="AB3" s="540"/>
      <c r="AC3" s="540"/>
    </row>
    <row r="4" spans="1:29" s="43" customFormat="1" ht="22.5" customHeight="1">
      <c r="A4" s="46" t="s">
        <v>454</v>
      </c>
      <c r="B4" s="55" t="s">
        <v>155</v>
      </c>
      <c r="C4" s="551" t="s">
        <v>339</v>
      </c>
      <c r="D4" s="60" t="s">
        <v>66</v>
      </c>
      <c r="E4" s="62" t="s">
        <v>398</v>
      </c>
      <c r="F4" s="65"/>
      <c r="G4" s="70" t="s">
        <v>5</v>
      </c>
      <c r="H4" s="72"/>
      <c r="I4" s="65"/>
      <c r="J4" s="70" t="s">
        <v>21</v>
      </c>
      <c r="K4" s="72"/>
      <c r="L4" s="65"/>
      <c r="M4" s="70" t="s">
        <v>455</v>
      </c>
      <c r="N4" s="72"/>
      <c r="O4" s="65"/>
      <c r="P4" s="70" t="s">
        <v>237</v>
      </c>
      <c r="Q4" s="72"/>
      <c r="R4" s="65"/>
      <c r="S4" s="70" t="s">
        <v>125</v>
      </c>
      <c r="T4" s="72"/>
      <c r="U4" s="65"/>
      <c r="V4" s="70" t="s">
        <v>105</v>
      </c>
      <c r="W4" s="72"/>
      <c r="X4" s="65"/>
      <c r="Y4" s="70" t="s">
        <v>127</v>
      </c>
      <c r="Z4" s="72"/>
      <c r="AA4" s="544" t="s">
        <v>5</v>
      </c>
      <c r="AB4" s="544" t="s">
        <v>38</v>
      </c>
      <c r="AC4" s="546" t="s">
        <v>50</v>
      </c>
    </row>
    <row r="5" spans="1:29" s="43" customFormat="1" ht="22.5" customHeight="1">
      <c r="A5" s="46"/>
      <c r="B5" s="55"/>
      <c r="C5" s="552"/>
      <c r="D5" s="61" t="s">
        <v>398</v>
      </c>
      <c r="E5" s="61" t="s">
        <v>61</v>
      </c>
      <c r="F5" s="66" t="s">
        <v>5</v>
      </c>
      <c r="G5" s="66" t="s">
        <v>38</v>
      </c>
      <c r="H5" s="66" t="s">
        <v>50</v>
      </c>
      <c r="I5" s="66" t="s">
        <v>5</v>
      </c>
      <c r="J5" s="66" t="s">
        <v>38</v>
      </c>
      <c r="K5" s="66" t="s">
        <v>50</v>
      </c>
      <c r="L5" s="66" t="s">
        <v>5</v>
      </c>
      <c r="M5" s="66" t="s">
        <v>38</v>
      </c>
      <c r="N5" s="66" t="s">
        <v>50</v>
      </c>
      <c r="O5" s="66" t="s">
        <v>5</v>
      </c>
      <c r="P5" s="66" t="s">
        <v>38</v>
      </c>
      <c r="Q5" s="66" t="s">
        <v>50</v>
      </c>
      <c r="R5" s="66" t="s">
        <v>5</v>
      </c>
      <c r="S5" s="66" t="s">
        <v>38</v>
      </c>
      <c r="T5" s="66" t="s">
        <v>50</v>
      </c>
      <c r="U5" s="66" t="s">
        <v>5</v>
      </c>
      <c r="V5" s="66" t="s">
        <v>38</v>
      </c>
      <c r="W5" s="66" t="s">
        <v>50</v>
      </c>
      <c r="X5" s="66" t="s">
        <v>5</v>
      </c>
      <c r="Y5" s="66" t="s">
        <v>38</v>
      </c>
      <c r="Z5" s="66" t="s">
        <v>50</v>
      </c>
      <c r="AA5" s="545"/>
      <c r="AB5" s="545"/>
      <c r="AC5" s="547"/>
    </row>
    <row r="6" spans="1:29" s="43" customFormat="1" ht="10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74"/>
      <c r="AB6" s="74"/>
      <c r="AC6" s="74"/>
    </row>
    <row r="7" spans="1:29" s="43" customFormat="1" ht="19.5" customHeight="1">
      <c r="A7" s="76" t="s">
        <v>84</v>
      </c>
      <c r="B7" s="80">
        <f>SUM(B10:B33)</f>
        <v>60</v>
      </c>
      <c r="C7" s="82">
        <f>SUM(C10:C33)</f>
        <v>1459</v>
      </c>
      <c r="D7" s="82">
        <f>SUM(D10:D33)</f>
        <v>1398</v>
      </c>
      <c r="E7" s="83">
        <f>IFERROR(ROUND(D7/C7*100,2),"-")</f>
        <v>95.82</v>
      </c>
      <c r="F7" s="80">
        <f t="shared" ref="F7:AC7" si="0">SUM(F10:F33)</f>
        <v>6962</v>
      </c>
      <c r="G7" s="80">
        <f t="shared" si="0"/>
        <v>3566</v>
      </c>
      <c r="H7" s="80">
        <f t="shared" si="0"/>
        <v>3396</v>
      </c>
      <c r="I7" s="82">
        <f t="shared" si="0"/>
        <v>307</v>
      </c>
      <c r="J7" s="80">
        <f t="shared" si="0"/>
        <v>161</v>
      </c>
      <c r="K7" s="80">
        <f t="shared" si="0"/>
        <v>146</v>
      </c>
      <c r="L7" s="82">
        <f t="shared" si="0"/>
        <v>923</v>
      </c>
      <c r="M7" s="80">
        <f t="shared" si="0"/>
        <v>458</v>
      </c>
      <c r="N7" s="80">
        <f t="shared" si="0"/>
        <v>465</v>
      </c>
      <c r="O7" s="82">
        <f t="shared" si="0"/>
        <v>1057</v>
      </c>
      <c r="P7" s="80">
        <f t="shared" si="0"/>
        <v>558</v>
      </c>
      <c r="Q7" s="80">
        <f t="shared" si="0"/>
        <v>499</v>
      </c>
      <c r="R7" s="82">
        <f t="shared" si="0"/>
        <v>1540</v>
      </c>
      <c r="S7" s="80">
        <f t="shared" si="0"/>
        <v>757</v>
      </c>
      <c r="T7" s="80">
        <f t="shared" si="0"/>
        <v>783</v>
      </c>
      <c r="U7" s="82">
        <f t="shared" si="0"/>
        <v>1602</v>
      </c>
      <c r="V7" s="80">
        <f t="shared" si="0"/>
        <v>811</v>
      </c>
      <c r="W7" s="80">
        <f t="shared" si="0"/>
        <v>791</v>
      </c>
      <c r="X7" s="82">
        <f t="shared" si="0"/>
        <v>1533</v>
      </c>
      <c r="Y7" s="80">
        <f t="shared" si="0"/>
        <v>821</v>
      </c>
      <c r="Z7" s="80">
        <f t="shared" si="0"/>
        <v>712</v>
      </c>
      <c r="AA7" s="82">
        <f t="shared" si="0"/>
        <v>1439</v>
      </c>
      <c r="AB7" s="80">
        <f t="shared" si="0"/>
        <v>719</v>
      </c>
      <c r="AC7" s="80">
        <f t="shared" si="0"/>
        <v>720</v>
      </c>
    </row>
    <row r="8" spans="1:29" s="43" customFormat="1" ht="19.5" customHeight="1">
      <c r="A8" s="77" t="s">
        <v>104</v>
      </c>
      <c r="B8" s="503">
        <v>42</v>
      </c>
      <c r="C8" s="81">
        <v>1027</v>
      </c>
      <c r="D8" s="81">
        <v>971</v>
      </c>
      <c r="E8" s="83">
        <f>IFERROR(ROUND(D8/C8*100,2),"-")</f>
        <v>94.55</v>
      </c>
      <c r="F8" s="82">
        <f>G8+H8</f>
        <v>5139</v>
      </c>
      <c r="G8" s="503">
        <v>2588</v>
      </c>
      <c r="H8" s="503">
        <v>2551</v>
      </c>
      <c r="I8" s="80">
        <f>J8+K8</f>
        <v>258</v>
      </c>
      <c r="J8" s="503">
        <v>137</v>
      </c>
      <c r="K8" s="503">
        <v>121</v>
      </c>
      <c r="L8" s="80">
        <f>M8+N8</f>
        <v>689</v>
      </c>
      <c r="M8" s="503">
        <v>337</v>
      </c>
      <c r="N8" s="503">
        <v>352</v>
      </c>
      <c r="O8" s="80">
        <f>P8+Q8</f>
        <v>795</v>
      </c>
      <c r="P8" s="503">
        <v>404</v>
      </c>
      <c r="Q8" s="503">
        <v>391</v>
      </c>
      <c r="R8" s="80">
        <f>S8+T8</f>
        <v>1164</v>
      </c>
      <c r="S8" s="503">
        <v>557</v>
      </c>
      <c r="T8" s="503">
        <v>607</v>
      </c>
      <c r="U8" s="80">
        <f>V8+W8</f>
        <v>1135</v>
      </c>
      <c r="V8" s="503">
        <v>568</v>
      </c>
      <c r="W8" s="503">
        <v>567</v>
      </c>
      <c r="X8" s="80">
        <f>Y8+Z8</f>
        <v>1098</v>
      </c>
      <c r="Y8" s="503">
        <v>585</v>
      </c>
      <c r="Z8" s="503">
        <v>513</v>
      </c>
      <c r="AA8" s="82">
        <f>AB8+AC8</f>
        <v>992</v>
      </c>
      <c r="AB8" s="503">
        <v>485</v>
      </c>
      <c r="AC8" s="503">
        <v>507</v>
      </c>
    </row>
    <row r="9" spans="1:29" s="43" customFormat="1" ht="10.5" customHeight="1">
      <c r="A9" s="78"/>
      <c r="B9" s="81"/>
      <c r="C9" s="81"/>
      <c r="D9" s="81"/>
      <c r="E9" s="83"/>
      <c r="F9" s="82"/>
      <c r="G9" s="85"/>
      <c r="H9" s="85"/>
      <c r="I9" s="82"/>
      <c r="J9" s="85"/>
      <c r="K9" s="85"/>
      <c r="L9" s="82"/>
      <c r="M9" s="85"/>
      <c r="N9" s="85"/>
      <c r="O9" s="82"/>
      <c r="P9" s="85"/>
      <c r="Q9" s="85"/>
      <c r="R9" s="82"/>
      <c r="S9" s="85"/>
      <c r="T9" s="85"/>
      <c r="U9" s="82"/>
      <c r="V9" s="85"/>
      <c r="W9" s="85"/>
      <c r="X9" s="82"/>
      <c r="Y9" s="85"/>
      <c r="Z9" s="85"/>
      <c r="AA9" s="82"/>
      <c r="AB9" s="81"/>
      <c r="AC9" s="81"/>
    </row>
    <row r="10" spans="1:29" s="43" customFormat="1" ht="19.5" customHeight="1">
      <c r="A10" s="79" t="s">
        <v>442</v>
      </c>
      <c r="B10" s="503">
        <v>27</v>
      </c>
      <c r="C10" s="503">
        <v>708</v>
      </c>
      <c r="D10" s="503">
        <v>668</v>
      </c>
      <c r="E10" s="83">
        <f t="shared" ref="E10:E33" si="1">IFERROR(ROUND(D10/C10*100,2),"-")</f>
        <v>94.35</v>
      </c>
      <c r="F10" s="82">
        <f t="shared" ref="F10:F33" si="2">G10+H10</f>
        <v>3350</v>
      </c>
      <c r="G10" s="80">
        <f t="shared" ref="G10:H33" si="3">J10+M10+P10+S10+V10+Y10</f>
        <v>1687</v>
      </c>
      <c r="H10" s="80">
        <f t="shared" si="3"/>
        <v>1663</v>
      </c>
      <c r="I10" s="80">
        <f t="shared" ref="I10:I33" si="4">J10+K10</f>
        <v>200</v>
      </c>
      <c r="J10" s="503">
        <v>110</v>
      </c>
      <c r="K10" s="503">
        <v>90</v>
      </c>
      <c r="L10" s="80">
        <f t="shared" ref="L10:L33" si="5">M10+N10</f>
        <v>470</v>
      </c>
      <c r="M10" s="503">
        <v>234</v>
      </c>
      <c r="N10" s="503">
        <v>236</v>
      </c>
      <c r="O10" s="80">
        <f t="shared" ref="O10:O33" si="6">P10+Q10</f>
        <v>499</v>
      </c>
      <c r="P10" s="503">
        <v>252</v>
      </c>
      <c r="Q10" s="503">
        <v>247</v>
      </c>
      <c r="R10" s="80">
        <f t="shared" ref="R10:R33" si="7">S10+T10</f>
        <v>759</v>
      </c>
      <c r="S10" s="503">
        <v>355</v>
      </c>
      <c r="T10" s="503">
        <v>404</v>
      </c>
      <c r="U10" s="80">
        <f t="shared" ref="U10:U33" si="8">V10+W10</f>
        <v>733</v>
      </c>
      <c r="V10" s="503">
        <v>372</v>
      </c>
      <c r="W10" s="503">
        <v>361</v>
      </c>
      <c r="X10" s="80">
        <f t="shared" ref="X10:X33" si="9">Y10+Z10</f>
        <v>689</v>
      </c>
      <c r="Y10" s="503">
        <v>364</v>
      </c>
      <c r="Z10" s="503">
        <v>325</v>
      </c>
      <c r="AA10" s="82">
        <f t="shared" ref="AA10:AA33" si="10">SUM(AB10:AC10)</f>
        <v>620</v>
      </c>
      <c r="AB10" s="503">
        <v>298</v>
      </c>
      <c r="AC10" s="503">
        <v>322</v>
      </c>
    </row>
    <row r="11" spans="1:29" s="43" customFormat="1" ht="19.5" customHeight="1">
      <c r="A11" s="79" t="s">
        <v>203</v>
      </c>
      <c r="B11" s="503">
        <v>3</v>
      </c>
      <c r="C11" s="503">
        <v>44</v>
      </c>
      <c r="D11" s="503">
        <v>43</v>
      </c>
      <c r="E11" s="83">
        <f t="shared" si="1"/>
        <v>97.73</v>
      </c>
      <c r="F11" s="82">
        <f t="shared" si="2"/>
        <v>195</v>
      </c>
      <c r="G11" s="80">
        <f t="shared" si="3"/>
        <v>100</v>
      </c>
      <c r="H11" s="80">
        <f t="shared" si="3"/>
        <v>95</v>
      </c>
      <c r="I11" s="80">
        <f t="shared" si="4"/>
        <v>7</v>
      </c>
      <c r="J11" s="503">
        <v>5</v>
      </c>
      <c r="K11" s="503">
        <v>2</v>
      </c>
      <c r="L11" s="80">
        <f t="shared" si="5"/>
        <v>26</v>
      </c>
      <c r="M11" s="503">
        <v>9</v>
      </c>
      <c r="N11" s="503">
        <v>17</v>
      </c>
      <c r="O11" s="80">
        <f t="shared" si="6"/>
        <v>28</v>
      </c>
      <c r="P11" s="503">
        <v>16</v>
      </c>
      <c r="Q11" s="503">
        <v>12</v>
      </c>
      <c r="R11" s="80">
        <f t="shared" si="7"/>
        <v>46</v>
      </c>
      <c r="S11" s="503">
        <v>22</v>
      </c>
      <c r="T11" s="503">
        <v>24</v>
      </c>
      <c r="U11" s="80">
        <f t="shared" si="8"/>
        <v>43</v>
      </c>
      <c r="V11" s="503">
        <v>21</v>
      </c>
      <c r="W11" s="503">
        <v>22</v>
      </c>
      <c r="X11" s="80">
        <f t="shared" si="9"/>
        <v>45</v>
      </c>
      <c r="Y11" s="503">
        <v>27</v>
      </c>
      <c r="Z11" s="503">
        <v>18</v>
      </c>
      <c r="AA11" s="82">
        <f t="shared" si="10"/>
        <v>35</v>
      </c>
      <c r="AB11" s="503">
        <v>14</v>
      </c>
      <c r="AC11" s="503">
        <v>21</v>
      </c>
    </row>
    <row r="12" spans="1:29" s="43" customFormat="1" ht="19.5" customHeight="1">
      <c r="A12" s="79" t="s">
        <v>443</v>
      </c>
      <c r="B12" s="503">
        <v>3</v>
      </c>
      <c r="C12" s="503">
        <v>82</v>
      </c>
      <c r="D12" s="503">
        <v>79</v>
      </c>
      <c r="E12" s="83">
        <f t="shared" si="1"/>
        <v>96.34</v>
      </c>
      <c r="F12" s="82">
        <f t="shared" si="2"/>
        <v>383</v>
      </c>
      <c r="G12" s="80">
        <f t="shared" si="3"/>
        <v>194</v>
      </c>
      <c r="H12" s="80">
        <f t="shared" si="3"/>
        <v>189</v>
      </c>
      <c r="I12" s="80">
        <f t="shared" si="4"/>
        <v>17</v>
      </c>
      <c r="J12" s="503">
        <v>6</v>
      </c>
      <c r="K12" s="503">
        <v>11</v>
      </c>
      <c r="L12" s="80">
        <f t="shared" si="5"/>
        <v>58</v>
      </c>
      <c r="M12" s="503">
        <v>28</v>
      </c>
      <c r="N12" s="503">
        <v>30</v>
      </c>
      <c r="O12" s="80">
        <f t="shared" si="6"/>
        <v>66</v>
      </c>
      <c r="P12" s="503">
        <v>29</v>
      </c>
      <c r="Q12" s="503">
        <v>37</v>
      </c>
      <c r="R12" s="80">
        <f t="shared" si="7"/>
        <v>81</v>
      </c>
      <c r="S12" s="503">
        <v>41</v>
      </c>
      <c r="T12" s="503">
        <v>40</v>
      </c>
      <c r="U12" s="80">
        <f t="shared" si="8"/>
        <v>77</v>
      </c>
      <c r="V12" s="503">
        <v>42</v>
      </c>
      <c r="W12" s="503">
        <v>35</v>
      </c>
      <c r="X12" s="80">
        <f t="shared" si="9"/>
        <v>84</v>
      </c>
      <c r="Y12" s="503">
        <v>48</v>
      </c>
      <c r="Z12" s="503">
        <v>36</v>
      </c>
      <c r="AA12" s="82">
        <f t="shared" si="10"/>
        <v>83</v>
      </c>
      <c r="AB12" s="503">
        <v>44</v>
      </c>
      <c r="AC12" s="503">
        <v>39</v>
      </c>
    </row>
    <row r="13" spans="1:29" s="43" customFormat="1" ht="19.5" customHeight="1">
      <c r="A13" s="79" t="s">
        <v>444</v>
      </c>
      <c r="B13" s="503">
        <v>1</v>
      </c>
      <c r="C13" s="503">
        <v>13</v>
      </c>
      <c r="D13" s="503">
        <v>13</v>
      </c>
      <c r="E13" s="83">
        <f t="shared" si="1"/>
        <v>100</v>
      </c>
      <c r="F13" s="82">
        <f t="shared" si="2"/>
        <v>50</v>
      </c>
      <c r="G13" s="80">
        <f t="shared" si="3"/>
        <v>24</v>
      </c>
      <c r="H13" s="80">
        <f t="shared" si="3"/>
        <v>26</v>
      </c>
      <c r="I13" s="80">
        <f t="shared" si="4"/>
        <v>5</v>
      </c>
      <c r="J13" s="503">
        <v>1</v>
      </c>
      <c r="K13" s="503">
        <v>4</v>
      </c>
      <c r="L13" s="80">
        <f t="shared" si="5"/>
        <v>10</v>
      </c>
      <c r="M13" s="503">
        <v>5</v>
      </c>
      <c r="N13" s="503">
        <v>5</v>
      </c>
      <c r="O13" s="80">
        <f t="shared" si="6"/>
        <v>7</v>
      </c>
      <c r="P13" s="503">
        <v>5</v>
      </c>
      <c r="Q13" s="503">
        <v>2</v>
      </c>
      <c r="R13" s="80">
        <f t="shared" si="7"/>
        <v>6</v>
      </c>
      <c r="S13" s="503">
        <v>2</v>
      </c>
      <c r="T13" s="503">
        <v>4</v>
      </c>
      <c r="U13" s="80">
        <f t="shared" si="8"/>
        <v>13</v>
      </c>
      <c r="V13" s="503">
        <v>6</v>
      </c>
      <c r="W13" s="503">
        <v>7</v>
      </c>
      <c r="X13" s="80">
        <f t="shared" si="9"/>
        <v>9</v>
      </c>
      <c r="Y13" s="503">
        <v>5</v>
      </c>
      <c r="Z13" s="503">
        <v>4</v>
      </c>
      <c r="AA13" s="82">
        <f t="shared" si="10"/>
        <v>14</v>
      </c>
      <c r="AB13" s="503">
        <v>7</v>
      </c>
      <c r="AC13" s="503">
        <v>7</v>
      </c>
    </row>
    <row r="14" spans="1:29" s="43" customFormat="1" ht="19.5" customHeight="1">
      <c r="A14" s="79" t="s">
        <v>87</v>
      </c>
      <c r="B14" s="503">
        <v>7</v>
      </c>
      <c r="C14" s="503">
        <v>199</v>
      </c>
      <c r="D14" s="503">
        <v>190</v>
      </c>
      <c r="E14" s="83">
        <f t="shared" si="1"/>
        <v>95.48</v>
      </c>
      <c r="F14" s="82">
        <f t="shared" si="2"/>
        <v>990</v>
      </c>
      <c r="G14" s="80">
        <f t="shared" si="3"/>
        <v>503</v>
      </c>
      <c r="H14" s="80">
        <f t="shared" si="3"/>
        <v>487</v>
      </c>
      <c r="I14" s="80">
        <f t="shared" si="4"/>
        <v>25</v>
      </c>
      <c r="J14" s="503">
        <v>15</v>
      </c>
      <c r="K14" s="503">
        <v>10</v>
      </c>
      <c r="L14" s="80">
        <f t="shared" si="5"/>
        <v>109</v>
      </c>
      <c r="M14" s="503">
        <v>55</v>
      </c>
      <c r="N14" s="503">
        <v>54</v>
      </c>
      <c r="O14" s="80">
        <f t="shared" si="6"/>
        <v>145</v>
      </c>
      <c r="P14" s="503">
        <v>82</v>
      </c>
      <c r="Q14" s="503">
        <v>63</v>
      </c>
      <c r="R14" s="80">
        <f t="shared" si="7"/>
        <v>215</v>
      </c>
      <c r="S14" s="503">
        <v>109</v>
      </c>
      <c r="T14" s="503">
        <v>106</v>
      </c>
      <c r="U14" s="80">
        <f t="shared" si="8"/>
        <v>248</v>
      </c>
      <c r="V14" s="503">
        <v>119</v>
      </c>
      <c r="W14" s="503">
        <v>129</v>
      </c>
      <c r="X14" s="80">
        <f t="shared" si="9"/>
        <v>248</v>
      </c>
      <c r="Y14" s="503">
        <v>123</v>
      </c>
      <c r="Z14" s="503">
        <v>125</v>
      </c>
      <c r="AA14" s="82">
        <f t="shared" si="10"/>
        <v>247</v>
      </c>
      <c r="AB14" s="503">
        <v>130</v>
      </c>
      <c r="AC14" s="503">
        <v>117</v>
      </c>
    </row>
    <row r="15" spans="1:29" s="43" customFormat="1" ht="19.5" customHeight="1">
      <c r="A15" s="79" t="s">
        <v>446</v>
      </c>
      <c r="B15" s="503">
        <v>9</v>
      </c>
      <c r="C15" s="503">
        <v>190</v>
      </c>
      <c r="D15" s="503">
        <v>188</v>
      </c>
      <c r="E15" s="83">
        <f t="shared" si="1"/>
        <v>98.95</v>
      </c>
      <c r="F15" s="82">
        <f t="shared" si="2"/>
        <v>899</v>
      </c>
      <c r="G15" s="80">
        <f t="shared" si="3"/>
        <v>452</v>
      </c>
      <c r="H15" s="80">
        <f t="shared" si="3"/>
        <v>447</v>
      </c>
      <c r="I15" s="80">
        <f t="shared" si="4"/>
        <v>30</v>
      </c>
      <c r="J15" s="503">
        <v>13</v>
      </c>
      <c r="K15" s="503">
        <v>17</v>
      </c>
      <c r="L15" s="80">
        <f t="shared" si="5"/>
        <v>124</v>
      </c>
      <c r="M15" s="503">
        <v>64</v>
      </c>
      <c r="N15" s="503">
        <v>60</v>
      </c>
      <c r="O15" s="80">
        <f t="shared" si="6"/>
        <v>129</v>
      </c>
      <c r="P15" s="503">
        <v>65</v>
      </c>
      <c r="Q15" s="503">
        <v>64</v>
      </c>
      <c r="R15" s="80">
        <f t="shared" si="7"/>
        <v>183</v>
      </c>
      <c r="S15" s="503">
        <v>89</v>
      </c>
      <c r="T15" s="503">
        <v>94</v>
      </c>
      <c r="U15" s="80">
        <f t="shared" si="8"/>
        <v>223</v>
      </c>
      <c r="V15" s="503">
        <v>108</v>
      </c>
      <c r="W15" s="503">
        <v>115</v>
      </c>
      <c r="X15" s="80">
        <f t="shared" si="9"/>
        <v>210</v>
      </c>
      <c r="Y15" s="503">
        <v>113</v>
      </c>
      <c r="Z15" s="503">
        <v>97</v>
      </c>
      <c r="AA15" s="82">
        <f t="shared" si="10"/>
        <v>249</v>
      </c>
      <c r="AB15" s="503">
        <v>124</v>
      </c>
      <c r="AC15" s="503">
        <v>125</v>
      </c>
    </row>
    <row r="16" spans="1:29" s="43" customFormat="1" ht="19.5" customHeight="1">
      <c r="A16" s="79" t="s">
        <v>447</v>
      </c>
      <c r="B16" s="503">
        <v>4</v>
      </c>
      <c r="C16" s="503">
        <v>103</v>
      </c>
      <c r="D16" s="503">
        <v>102</v>
      </c>
      <c r="E16" s="83">
        <f t="shared" si="1"/>
        <v>99.03</v>
      </c>
      <c r="F16" s="82">
        <f t="shared" si="2"/>
        <v>493</v>
      </c>
      <c r="G16" s="80">
        <f t="shared" si="3"/>
        <v>290</v>
      </c>
      <c r="H16" s="80">
        <f t="shared" si="3"/>
        <v>203</v>
      </c>
      <c r="I16" s="80">
        <f t="shared" si="4"/>
        <v>6</v>
      </c>
      <c r="J16" s="503">
        <v>3</v>
      </c>
      <c r="K16" s="503">
        <v>3</v>
      </c>
      <c r="L16" s="80">
        <f t="shared" si="5"/>
        <v>56</v>
      </c>
      <c r="M16" s="503">
        <v>29</v>
      </c>
      <c r="N16" s="503">
        <v>27</v>
      </c>
      <c r="O16" s="80">
        <f t="shared" si="6"/>
        <v>73</v>
      </c>
      <c r="P16" s="503">
        <v>49</v>
      </c>
      <c r="Q16" s="503">
        <v>24</v>
      </c>
      <c r="R16" s="80">
        <f t="shared" si="7"/>
        <v>91</v>
      </c>
      <c r="S16" s="503">
        <v>55</v>
      </c>
      <c r="T16" s="503">
        <v>36</v>
      </c>
      <c r="U16" s="80">
        <f t="shared" si="8"/>
        <v>143</v>
      </c>
      <c r="V16" s="503">
        <v>83</v>
      </c>
      <c r="W16" s="503">
        <v>60</v>
      </c>
      <c r="X16" s="80">
        <f t="shared" si="9"/>
        <v>124</v>
      </c>
      <c r="Y16" s="503">
        <v>71</v>
      </c>
      <c r="Z16" s="503">
        <v>53</v>
      </c>
      <c r="AA16" s="82">
        <f t="shared" si="10"/>
        <v>125</v>
      </c>
      <c r="AB16" s="503">
        <v>66</v>
      </c>
      <c r="AC16" s="503">
        <v>59</v>
      </c>
    </row>
    <row r="17" spans="1:29" s="43" customFormat="1" ht="19.5" customHeight="1">
      <c r="A17" s="79" t="s">
        <v>402</v>
      </c>
      <c r="B17" s="81">
        <v>0</v>
      </c>
      <c r="C17" s="81">
        <v>0</v>
      </c>
      <c r="D17" s="81">
        <v>0</v>
      </c>
      <c r="E17" s="83" t="str">
        <f t="shared" si="1"/>
        <v>-</v>
      </c>
      <c r="F17" s="82">
        <f t="shared" si="2"/>
        <v>0</v>
      </c>
      <c r="G17" s="80">
        <f t="shared" si="3"/>
        <v>0</v>
      </c>
      <c r="H17" s="80">
        <f t="shared" si="3"/>
        <v>0</v>
      </c>
      <c r="I17" s="80">
        <f t="shared" si="4"/>
        <v>0</v>
      </c>
      <c r="J17" s="81">
        <v>0</v>
      </c>
      <c r="K17" s="81">
        <v>0</v>
      </c>
      <c r="L17" s="80">
        <f t="shared" si="5"/>
        <v>0</v>
      </c>
      <c r="M17" s="81">
        <v>0</v>
      </c>
      <c r="N17" s="81">
        <v>0</v>
      </c>
      <c r="O17" s="80">
        <f t="shared" si="6"/>
        <v>0</v>
      </c>
      <c r="P17" s="81">
        <v>0</v>
      </c>
      <c r="Q17" s="81">
        <v>0</v>
      </c>
      <c r="R17" s="80">
        <f t="shared" si="7"/>
        <v>0</v>
      </c>
      <c r="S17" s="81">
        <v>0</v>
      </c>
      <c r="T17" s="81">
        <v>0</v>
      </c>
      <c r="U17" s="80">
        <f t="shared" si="8"/>
        <v>0</v>
      </c>
      <c r="V17" s="81">
        <v>0</v>
      </c>
      <c r="W17" s="81">
        <v>0</v>
      </c>
      <c r="X17" s="80">
        <f t="shared" si="9"/>
        <v>0</v>
      </c>
      <c r="Y17" s="81">
        <v>0</v>
      </c>
      <c r="Z17" s="81">
        <v>0</v>
      </c>
      <c r="AA17" s="82">
        <f t="shared" si="10"/>
        <v>0</v>
      </c>
      <c r="AB17" s="81">
        <v>0</v>
      </c>
      <c r="AC17" s="81">
        <v>0</v>
      </c>
    </row>
    <row r="18" spans="1:29" s="43" customFormat="1" ht="19.5" customHeight="1">
      <c r="A18" s="79" t="s">
        <v>238</v>
      </c>
      <c r="B18" s="81">
        <v>0</v>
      </c>
      <c r="C18" s="81">
        <v>0</v>
      </c>
      <c r="D18" s="81">
        <v>0</v>
      </c>
      <c r="E18" s="83" t="str">
        <f t="shared" si="1"/>
        <v>-</v>
      </c>
      <c r="F18" s="82">
        <f t="shared" si="2"/>
        <v>0</v>
      </c>
      <c r="G18" s="80">
        <f t="shared" si="3"/>
        <v>0</v>
      </c>
      <c r="H18" s="80">
        <f t="shared" si="3"/>
        <v>0</v>
      </c>
      <c r="I18" s="80">
        <f t="shared" si="4"/>
        <v>0</v>
      </c>
      <c r="J18" s="81">
        <v>0</v>
      </c>
      <c r="K18" s="81">
        <v>0</v>
      </c>
      <c r="L18" s="80">
        <f t="shared" si="5"/>
        <v>0</v>
      </c>
      <c r="M18" s="81">
        <v>0</v>
      </c>
      <c r="N18" s="81">
        <v>0</v>
      </c>
      <c r="O18" s="80">
        <f t="shared" si="6"/>
        <v>0</v>
      </c>
      <c r="P18" s="81">
        <v>0</v>
      </c>
      <c r="Q18" s="81">
        <v>0</v>
      </c>
      <c r="R18" s="80">
        <f t="shared" si="7"/>
        <v>0</v>
      </c>
      <c r="S18" s="81">
        <v>0</v>
      </c>
      <c r="T18" s="81">
        <v>0</v>
      </c>
      <c r="U18" s="80">
        <f t="shared" si="8"/>
        <v>0</v>
      </c>
      <c r="V18" s="81">
        <v>0</v>
      </c>
      <c r="W18" s="81">
        <v>0</v>
      </c>
      <c r="X18" s="80">
        <f t="shared" si="9"/>
        <v>0</v>
      </c>
      <c r="Y18" s="81">
        <v>0</v>
      </c>
      <c r="Z18" s="81">
        <v>0</v>
      </c>
      <c r="AA18" s="82">
        <f t="shared" si="10"/>
        <v>0</v>
      </c>
      <c r="AB18" s="81">
        <v>0</v>
      </c>
      <c r="AC18" s="81">
        <v>0</v>
      </c>
    </row>
    <row r="19" spans="1:29" s="43" customFormat="1" ht="19.5" customHeight="1">
      <c r="A19" s="79" t="s">
        <v>448</v>
      </c>
      <c r="B19" s="81">
        <v>0</v>
      </c>
      <c r="C19" s="81">
        <v>0</v>
      </c>
      <c r="D19" s="81">
        <v>0</v>
      </c>
      <c r="E19" s="83" t="str">
        <f t="shared" si="1"/>
        <v>-</v>
      </c>
      <c r="F19" s="82">
        <f t="shared" si="2"/>
        <v>0</v>
      </c>
      <c r="G19" s="80">
        <f t="shared" si="3"/>
        <v>0</v>
      </c>
      <c r="H19" s="80">
        <f t="shared" si="3"/>
        <v>0</v>
      </c>
      <c r="I19" s="80">
        <f t="shared" si="4"/>
        <v>0</v>
      </c>
      <c r="J19" s="81">
        <v>0</v>
      </c>
      <c r="K19" s="81">
        <v>0</v>
      </c>
      <c r="L19" s="80">
        <f t="shared" si="5"/>
        <v>0</v>
      </c>
      <c r="M19" s="81">
        <v>0</v>
      </c>
      <c r="N19" s="81">
        <v>0</v>
      </c>
      <c r="O19" s="80">
        <f t="shared" si="6"/>
        <v>0</v>
      </c>
      <c r="P19" s="81">
        <v>0</v>
      </c>
      <c r="Q19" s="81">
        <v>0</v>
      </c>
      <c r="R19" s="80">
        <f t="shared" si="7"/>
        <v>0</v>
      </c>
      <c r="S19" s="81">
        <v>0</v>
      </c>
      <c r="T19" s="81">
        <v>0</v>
      </c>
      <c r="U19" s="80">
        <f t="shared" si="8"/>
        <v>0</v>
      </c>
      <c r="V19" s="81">
        <v>0</v>
      </c>
      <c r="W19" s="81">
        <v>0</v>
      </c>
      <c r="X19" s="80">
        <f t="shared" si="9"/>
        <v>0</v>
      </c>
      <c r="Y19" s="81">
        <v>0</v>
      </c>
      <c r="Z19" s="81">
        <v>0</v>
      </c>
      <c r="AA19" s="82">
        <f t="shared" si="10"/>
        <v>0</v>
      </c>
      <c r="AB19" s="81">
        <v>0</v>
      </c>
      <c r="AC19" s="81">
        <v>0</v>
      </c>
    </row>
    <row r="20" spans="1:29" s="43" customFormat="1" ht="19.5" customHeight="1">
      <c r="A20" s="79" t="s">
        <v>48</v>
      </c>
      <c r="B20" s="81">
        <v>0</v>
      </c>
      <c r="C20" s="81">
        <v>0</v>
      </c>
      <c r="D20" s="81">
        <v>0</v>
      </c>
      <c r="E20" s="83" t="str">
        <f t="shared" si="1"/>
        <v>-</v>
      </c>
      <c r="F20" s="82">
        <f t="shared" si="2"/>
        <v>0</v>
      </c>
      <c r="G20" s="80">
        <f t="shared" si="3"/>
        <v>0</v>
      </c>
      <c r="H20" s="80">
        <f t="shared" si="3"/>
        <v>0</v>
      </c>
      <c r="I20" s="80">
        <f t="shared" si="4"/>
        <v>0</v>
      </c>
      <c r="J20" s="81">
        <v>0</v>
      </c>
      <c r="K20" s="81">
        <v>0</v>
      </c>
      <c r="L20" s="80">
        <f t="shared" si="5"/>
        <v>0</v>
      </c>
      <c r="M20" s="81">
        <v>0</v>
      </c>
      <c r="N20" s="81">
        <v>0</v>
      </c>
      <c r="O20" s="80">
        <f t="shared" si="6"/>
        <v>0</v>
      </c>
      <c r="P20" s="81">
        <v>0</v>
      </c>
      <c r="Q20" s="81">
        <v>0</v>
      </c>
      <c r="R20" s="80">
        <f t="shared" si="7"/>
        <v>0</v>
      </c>
      <c r="S20" s="81">
        <v>0</v>
      </c>
      <c r="T20" s="81">
        <v>0</v>
      </c>
      <c r="U20" s="80">
        <f t="shared" si="8"/>
        <v>0</v>
      </c>
      <c r="V20" s="81">
        <v>0</v>
      </c>
      <c r="W20" s="81">
        <v>0</v>
      </c>
      <c r="X20" s="80">
        <f t="shared" si="9"/>
        <v>0</v>
      </c>
      <c r="Y20" s="81">
        <v>0</v>
      </c>
      <c r="Z20" s="81">
        <v>0</v>
      </c>
      <c r="AA20" s="82">
        <f t="shared" si="10"/>
        <v>0</v>
      </c>
      <c r="AB20" s="81">
        <v>0</v>
      </c>
      <c r="AC20" s="81">
        <v>0</v>
      </c>
    </row>
    <row r="21" spans="1:29" s="43" customFormat="1" ht="19.5" customHeight="1">
      <c r="A21" s="79" t="s">
        <v>146</v>
      </c>
      <c r="B21" s="503">
        <v>1</v>
      </c>
      <c r="C21" s="503">
        <v>18</v>
      </c>
      <c r="D21" s="503">
        <v>18</v>
      </c>
      <c r="E21" s="83">
        <f t="shared" si="1"/>
        <v>100</v>
      </c>
      <c r="F21" s="82">
        <f t="shared" si="2"/>
        <v>108</v>
      </c>
      <c r="G21" s="80">
        <f t="shared" si="3"/>
        <v>64</v>
      </c>
      <c r="H21" s="80">
        <f t="shared" si="3"/>
        <v>44</v>
      </c>
      <c r="I21" s="80">
        <f t="shared" si="4"/>
        <v>0</v>
      </c>
      <c r="J21" s="81">
        <v>0</v>
      </c>
      <c r="K21" s="81">
        <v>0</v>
      </c>
      <c r="L21" s="80">
        <f t="shared" si="5"/>
        <v>0</v>
      </c>
      <c r="M21" s="81">
        <v>0</v>
      </c>
      <c r="N21" s="81">
        <v>0</v>
      </c>
      <c r="O21" s="80">
        <f t="shared" si="6"/>
        <v>29</v>
      </c>
      <c r="P21" s="503">
        <v>20</v>
      </c>
      <c r="Q21" s="503">
        <v>9</v>
      </c>
      <c r="R21" s="80">
        <f t="shared" si="7"/>
        <v>39</v>
      </c>
      <c r="S21" s="503">
        <v>22</v>
      </c>
      <c r="T21" s="503">
        <v>17</v>
      </c>
      <c r="U21" s="80">
        <f t="shared" si="8"/>
        <v>19</v>
      </c>
      <c r="V21" s="503">
        <v>10</v>
      </c>
      <c r="W21" s="503">
        <v>9</v>
      </c>
      <c r="X21" s="80">
        <f t="shared" si="9"/>
        <v>21</v>
      </c>
      <c r="Y21" s="503">
        <v>12</v>
      </c>
      <c r="Z21" s="503">
        <v>9</v>
      </c>
      <c r="AA21" s="82">
        <f t="shared" si="10"/>
        <v>19</v>
      </c>
      <c r="AB21" s="503">
        <v>6</v>
      </c>
      <c r="AC21" s="503">
        <v>13</v>
      </c>
    </row>
    <row r="22" spans="1:29" s="43" customFormat="1" ht="19.5" customHeight="1">
      <c r="A22" s="79" t="s">
        <v>227</v>
      </c>
      <c r="B22" s="81">
        <v>0</v>
      </c>
      <c r="C22" s="81">
        <v>0</v>
      </c>
      <c r="D22" s="81">
        <v>0</v>
      </c>
      <c r="E22" s="83" t="str">
        <f t="shared" si="1"/>
        <v>-</v>
      </c>
      <c r="F22" s="82">
        <f t="shared" si="2"/>
        <v>0</v>
      </c>
      <c r="G22" s="80">
        <f t="shared" si="3"/>
        <v>0</v>
      </c>
      <c r="H22" s="80">
        <f t="shared" si="3"/>
        <v>0</v>
      </c>
      <c r="I22" s="80">
        <f t="shared" si="4"/>
        <v>0</v>
      </c>
      <c r="J22" s="81">
        <v>0</v>
      </c>
      <c r="K22" s="81">
        <v>0</v>
      </c>
      <c r="L22" s="80">
        <f t="shared" si="5"/>
        <v>0</v>
      </c>
      <c r="M22" s="81">
        <v>0</v>
      </c>
      <c r="N22" s="81">
        <v>0</v>
      </c>
      <c r="O22" s="80">
        <f t="shared" si="6"/>
        <v>0</v>
      </c>
      <c r="P22" s="81">
        <v>0</v>
      </c>
      <c r="Q22" s="81">
        <v>0</v>
      </c>
      <c r="R22" s="80">
        <f t="shared" si="7"/>
        <v>0</v>
      </c>
      <c r="S22" s="81">
        <v>0</v>
      </c>
      <c r="T22" s="81">
        <v>0</v>
      </c>
      <c r="U22" s="80">
        <f t="shared" si="8"/>
        <v>0</v>
      </c>
      <c r="V22" s="81">
        <v>0</v>
      </c>
      <c r="W22" s="81">
        <v>0</v>
      </c>
      <c r="X22" s="80">
        <f t="shared" si="9"/>
        <v>0</v>
      </c>
      <c r="Y22" s="81">
        <v>0</v>
      </c>
      <c r="Z22" s="81">
        <v>0</v>
      </c>
      <c r="AA22" s="82">
        <f t="shared" si="10"/>
        <v>0</v>
      </c>
      <c r="AB22" s="81">
        <v>0</v>
      </c>
      <c r="AC22" s="81">
        <v>0</v>
      </c>
    </row>
    <row r="23" spans="1:29" s="43" customFormat="1" ht="19.5" customHeight="1">
      <c r="A23" s="79" t="s">
        <v>396</v>
      </c>
      <c r="B23" s="81">
        <v>0</v>
      </c>
      <c r="C23" s="81">
        <v>0</v>
      </c>
      <c r="D23" s="81">
        <v>0</v>
      </c>
      <c r="E23" s="83" t="str">
        <f t="shared" si="1"/>
        <v>-</v>
      </c>
      <c r="F23" s="82">
        <f t="shared" si="2"/>
        <v>0</v>
      </c>
      <c r="G23" s="80">
        <f t="shared" si="3"/>
        <v>0</v>
      </c>
      <c r="H23" s="80">
        <f t="shared" si="3"/>
        <v>0</v>
      </c>
      <c r="I23" s="80">
        <f t="shared" si="4"/>
        <v>0</v>
      </c>
      <c r="J23" s="81">
        <v>0</v>
      </c>
      <c r="K23" s="81">
        <v>0</v>
      </c>
      <c r="L23" s="80">
        <f t="shared" si="5"/>
        <v>0</v>
      </c>
      <c r="M23" s="81">
        <v>0</v>
      </c>
      <c r="N23" s="81">
        <v>0</v>
      </c>
      <c r="O23" s="80">
        <f t="shared" si="6"/>
        <v>0</v>
      </c>
      <c r="P23" s="81">
        <v>0</v>
      </c>
      <c r="Q23" s="81">
        <v>0</v>
      </c>
      <c r="R23" s="80">
        <f t="shared" si="7"/>
        <v>0</v>
      </c>
      <c r="S23" s="81">
        <v>0</v>
      </c>
      <c r="T23" s="81">
        <v>0</v>
      </c>
      <c r="U23" s="80">
        <f t="shared" si="8"/>
        <v>0</v>
      </c>
      <c r="V23" s="81">
        <v>0</v>
      </c>
      <c r="W23" s="81">
        <v>0</v>
      </c>
      <c r="X23" s="80">
        <f t="shared" si="9"/>
        <v>0</v>
      </c>
      <c r="Y23" s="81">
        <v>0</v>
      </c>
      <c r="Z23" s="81">
        <v>0</v>
      </c>
      <c r="AA23" s="82">
        <f t="shared" si="10"/>
        <v>0</v>
      </c>
      <c r="AB23" s="503">
        <v>0</v>
      </c>
      <c r="AC23" s="503">
        <v>0</v>
      </c>
    </row>
    <row r="24" spans="1:29" s="43" customFormat="1" ht="19.5" customHeight="1">
      <c r="A24" s="79" t="s">
        <v>30</v>
      </c>
      <c r="B24" s="81">
        <v>0</v>
      </c>
      <c r="C24" s="81">
        <v>0</v>
      </c>
      <c r="D24" s="81">
        <v>0</v>
      </c>
      <c r="E24" s="83" t="str">
        <f t="shared" si="1"/>
        <v>-</v>
      </c>
      <c r="F24" s="82">
        <f t="shared" si="2"/>
        <v>0</v>
      </c>
      <c r="G24" s="80">
        <f t="shared" si="3"/>
        <v>0</v>
      </c>
      <c r="H24" s="80">
        <f t="shared" si="3"/>
        <v>0</v>
      </c>
      <c r="I24" s="80">
        <f t="shared" si="4"/>
        <v>0</v>
      </c>
      <c r="J24" s="81">
        <v>0</v>
      </c>
      <c r="K24" s="81">
        <v>0</v>
      </c>
      <c r="L24" s="80">
        <f t="shared" si="5"/>
        <v>0</v>
      </c>
      <c r="M24" s="81">
        <v>0</v>
      </c>
      <c r="N24" s="81">
        <v>0</v>
      </c>
      <c r="O24" s="80">
        <f t="shared" si="6"/>
        <v>0</v>
      </c>
      <c r="P24" s="81">
        <v>0</v>
      </c>
      <c r="Q24" s="81">
        <v>0</v>
      </c>
      <c r="R24" s="80">
        <f t="shared" si="7"/>
        <v>0</v>
      </c>
      <c r="S24" s="81">
        <v>0</v>
      </c>
      <c r="T24" s="81">
        <v>0</v>
      </c>
      <c r="U24" s="80">
        <f t="shared" si="8"/>
        <v>0</v>
      </c>
      <c r="V24" s="81">
        <v>0</v>
      </c>
      <c r="W24" s="81">
        <v>0</v>
      </c>
      <c r="X24" s="80">
        <f t="shared" si="9"/>
        <v>0</v>
      </c>
      <c r="Y24" s="81">
        <v>0</v>
      </c>
      <c r="Z24" s="81">
        <v>0</v>
      </c>
      <c r="AA24" s="82">
        <f t="shared" si="10"/>
        <v>0</v>
      </c>
      <c r="AB24" s="81">
        <v>0</v>
      </c>
      <c r="AC24" s="81">
        <v>0</v>
      </c>
    </row>
    <row r="25" spans="1:29" s="43" customFormat="1" ht="19.5" customHeight="1">
      <c r="A25" s="79" t="s">
        <v>190</v>
      </c>
      <c r="B25" s="503">
        <v>2</v>
      </c>
      <c r="C25" s="503">
        <v>30</v>
      </c>
      <c r="D25" s="503">
        <v>30</v>
      </c>
      <c r="E25" s="83">
        <f t="shared" si="1"/>
        <v>100</v>
      </c>
      <c r="F25" s="82">
        <f t="shared" si="2"/>
        <v>113</v>
      </c>
      <c r="G25" s="80">
        <f t="shared" si="3"/>
        <v>63</v>
      </c>
      <c r="H25" s="80">
        <f t="shared" si="3"/>
        <v>50</v>
      </c>
      <c r="I25" s="80">
        <f t="shared" si="4"/>
        <v>0</v>
      </c>
      <c r="J25" s="503">
        <v>0</v>
      </c>
      <c r="K25" s="503">
        <v>0</v>
      </c>
      <c r="L25" s="80">
        <f t="shared" si="5"/>
        <v>18</v>
      </c>
      <c r="M25" s="503">
        <v>10</v>
      </c>
      <c r="N25" s="503">
        <v>8</v>
      </c>
      <c r="O25" s="80">
        <f t="shared" si="6"/>
        <v>15</v>
      </c>
      <c r="P25" s="503">
        <v>10</v>
      </c>
      <c r="Q25" s="503">
        <v>5</v>
      </c>
      <c r="R25" s="80">
        <f t="shared" si="7"/>
        <v>26</v>
      </c>
      <c r="S25" s="503">
        <v>15</v>
      </c>
      <c r="T25" s="503">
        <v>11</v>
      </c>
      <c r="U25" s="80">
        <f t="shared" si="8"/>
        <v>23</v>
      </c>
      <c r="V25" s="503">
        <v>11</v>
      </c>
      <c r="W25" s="503">
        <v>12</v>
      </c>
      <c r="X25" s="80">
        <f t="shared" si="9"/>
        <v>31</v>
      </c>
      <c r="Y25" s="503">
        <v>17</v>
      </c>
      <c r="Z25" s="503">
        <v>14</v>
      </c>
      <c r="AA25" s="82">
        <f t="shared" si="10"/>
        <v>22</v>
      </c>
      <c r="AB25" s="503">
        <v>15</v>
      </c>
      <c r="AC25" s="503">
        <v>7</v>
      </c>
    </row>
    <row r="26" spans="1:29" s="43" customFormat="1" ht="19.5" customHeight="1">
      <c r="A26" s="79" t="s">
        <v>10</v>
      </c>
      <c r="B26" s="81">
        <v>0</v>
      </c>
      <c r="C26" s="81">
        <v>0</v>
      </c>
      <c r="D26" s="81">
        <v>0</v>
      </c>
      <c r="E26" s="83" t="str">
        <f t="shared" si="1"/>
        <v>-</v>
      </c>
      <c r="F26" s="82">
        <f t="shared" si="2"/>
        <v>0</v>
      </c>
      <c r="G26" s="80">
        <f t="shared" si="3"/>
        <v>0</v>
      </c>
      <c r="H26" s="80">
        <f t="shared" si="3"/>
        <v>0</v>
      </c>
      <c r="I26" s="80">
        <f t="shared" si="4"/>
        <v>0</v>
      </c>
      <c r="J26" s="81">
        <v>0</v>
      </c>
      <c r="K26" s="81">
        <v>0</v>
      </c>
      <c r="L26" s="80">
        <f t="shared" si="5"/>
        <v>0</v>
      </c>
      <c r="M26" s="81">
        <v>0</v>
      </c>
      <c r="N26" s="81">
        <v>0</v>
      </c>
      <c r="O26" s="80">
        <f t="shared" si="6"/>
        <v>0</v>
      </c>
      <c r="P26" s="81">
        <v>0</v>
      </c>
      <c r="Q26" s="81">
        <v>0</v>
      </c>
      <c r="R26" s="80">
        <f t="shared" si="7"/>
        <v>0</v>
      </c>
      <c r="S26" s="81">
        <v>0</v>
      </c>
      <c r="T26" s="81">
        <v>0</v>
      </c>
      <c r="U26" s="80">
        <f t="shared" si="8"/>
        <v>0</v>
      </c>
      <c r="V26" s="81">
        <v>0</v>
      </c>
      <c r="W26" s="81">
        <v>0</v>
      </c>
      <c r="X26" s="80">
        <f t="shared" si="9"/>
        <v>0</v>
      </c>
      <c r="Y26" s="81">
        <v>0</v>
      </c>
      <c r="Z26" s="81">
        <v>0</v>
      </c>
      <c r="AA26" s="82">
        <f t="shared" si="10"/>
        <v>0</v>
      </c>
      <c r="AB26" s="81">
        <v>0</v>
      </c>
      <c r="AC26" s="81">
        <v>0</v>
      </c>
    </row>
    <row r="27" spans="1:29" s="43" customFormat="1" ht="19.5" customHeight="1">
      <c r="A27" s="79" t="s">
        <v>449</v>
      </c>
      <c r="B27" s="503">
        <v>1</v>
      </c>
      <c r="C27" s="503">
        <v>24</v>
      </c>
      <c r="D27" s="503">
        <v>22</v>
      </c>
      <c r="E27" s="83">
        <f t="shared" si="1"/>
        <v>91.67</v>
      </c>
      <c r="F27" s="82">
        <f t="shared" si="2"/>
        <v>98</v>
      </c>
      <c r="G27" s="80">
        <f t="shared" si="3"/>
        <v>47</v>
      </c>
      <c r="H27" s="80">
        <f t="shared" si="3"/>
        <v>51</v>
      </c>
      <c r="I27" s="80">
        <f t="shared" si="4"/>
        <v>5</v>
      </c>
      <c r="J27" s="503">
        <v>2</v>
      </c>
      <c r="K27" s="503">
        <v>3</v>
      </c>
      <c r="L27" s="80">
        <f t="shared" si="5"/>
        <v>18</v>
      </c>
      <c r="M27" s="503">
        <v>8</v>
      </c>
      <c r="N27" s="503">
        <v>10</v>
      </c>
      <c r="O27" s="80">
        <f t="shared" si="6"/>
        <v>15</v>
      </c>
      <c r="P27" s="503">
        <v>5</v>
      </c>
      <c r="Q27" s="503">
        <v>10</v>
      </c>
      <c r="R27" s="80">
        <f t="shared" si="7"/>
        <v>26</v>
      </c>
      <c r="S27" s="503">
        <v>14</v>
      </c>
      <c r="T27" s="503">
        <v>12</v>
      </c>
      <c r="U27" s="80">
        <f t="shared" si="8"/>
        <v>21</v>
      </c>
      <c r="V27" s="503">
        <v>8</v>
      </c>
      <c r="W27" s="503">
        <v>13</v>
      </c>
      <c r="X27" s="80">
        <f t="shared" si="9"/>
        <v>13</v>
      </c>
      <c r="Y27" s="503">
        <v>10</v>
      </c>
      <c r="Z27" s="503">
        <v>3</v>
      </c>
      <c r="AA27" s="82">
        <f t="shared" si="10"/>
        <v>16</v>
      </c>
      <c r="AB27" s="503">
        <v>10</v>
      </c>
      <c r="AC27" s="503">
        <v>6</v>
      </c>
    </row>
    <row r="28" spans="1:29" s="43" customFormat="1" ht="19.5" customHeight="1">
      <c r="A28" s="79" t="s">
        <v>450</v>
      </c>
      <c r="B28" s="503">
        <v>1</v>
      </c>
      <c r="C28" s="503">
        <v>22</v>
      </c>
      <c r="D28" s="503">
        <v>21</v>
      </c>
      <c r="E28" s="83">
        <f t="shared" si="1"/>
        <v>95.45</v>
      </c>
      <c r="F28" s="82">
        <f t="shared" si="2"/>
        <v>108</v>
      </c>
      <c r="G28" s="80">
        <f t="shared" si="3"/>
        <v>51</v>
      </c>
      <c r="H28" s="80">
        <f t="shared" si="3"/>
        <v>57</v>
      </c>
      <c r="I28" s="80">
        <f t="shared" si="4"/>
        <v>7</v>
      </c>
      <c r="J28" s="503">
        <v>5</v>
      </c>
      <c r="K28" s="503">
        <v>2</v>
      </c>
      <c r="L28" s="80">
        <f t="shared" si="5"/>
        <v>19</v>
      </c>
      <c r="M28" s="503">
        <v>9</v>
      </c>
      <c r="N28" s="503">
        <v>10</v>
      </c>
      <c r="O28" s="80">
        <f t="shared" si="6"/>
        <v>22</v>
      </c>
      <c r="P28" s="503">
        <v>8</v>
      </c>
      <c r="Q28" s="503">
        <v>14</v>
      </c>
      <c r="R28" s="80">
        <f t="shared" si="7"/>
        <v>26</v>
      </c>
      <c r="S28" s="503">
        <v>11</v>
      </c>
      <c r="T28" s="503">
        <v>15</v>
      </c>
      <c r="U28" s="80">
        <f t="shared" si="8"/>
        <v>25</v>
      </c>
      <c r="V28" s="503">
        <v>14</v>
      </c>
      <c r="W28" s="503">
        <v>11</v>
      </c>
      <c r="X28" s="80">
        <f t="shared" si="9"/>
        <v>9</v>
      </c>
      <c r="Y28" s="503">
        <v>4</v>
      </c>
      <c r="Z28" s="503">
        <v>5</v>
      </c>
      <c r="AA28" s="82">
        <f t="shared" si="10"/>
        <v>9</v>
      </c>
      <c r="AB28" s="503">
        <v>5</v>
      </c>
      <c r="AC28" s="503">
        <v>4</v>
      </c>
    </row>
    <row r="29" spans="1:29" s="43" customFormat="1" ht="19.5" customHeight="1">
      <c r="A29" s="79" t="s">
        <v>451</v>
      </c>
      <c r="B29" s="81">
        <v>0</v>
      </c>
      <c r="C29" s="81">
        <v>0</v>
      </c>
      <c r="D29" s="81">
        <v>0</v>
      </c>
      <c r="E29" s="83" t="str">
        <f t="shared" si="1"/>
        <v>-</v>
      </c>
      <c r="F29" s="82">
        <f t="shared" si="2"/>
        <v>0</v>
      </c>
      <c r="G29" s="80">
        <f t="shared" si="3"/>
        <v>0</v>
      </c>
      <c r="H29" s="80">
        <f t="shared" si="3"/>
        <v>0</v>
      </c>
      <c r="I29" s="80">
        <f t="shared" si="4"/>
        <v>0</v>
      </c>
      <c r="J29" s="81">
        <v>0</v>
      </c>
      <c r="K29" s="81">
        <v>0</v>
      </c>
      <c r="L29" s="80">
        <f t="shared" si="5"/>
        <v>0</v>
      </c>
      <c r="M29" s="81">
        <v>0</v>
      </c>
      <c r="N29" s="81">
        <v>0</v>
      </c>
      <c r="O29" s="80">
        <f t="shared" si="6"/>
        <v>0</v>
      </c>
      <c r="P29" s="81">
        <v>0</v>
      </c>
      <c r="Q29" s="81">
        <v>0</v>
      </c>
      <c r="R29" s="80">
        <f t="shared" si="7"/>
        <v>0</v>
      </c>
      <c r="S29" s="81">
        <v>0</v>
      </c>
      <c r="T29" s="81">
        <v>0</v>
      </c>
      <c r="U29" s="80">
        <f t="shared" si="8"/>
        <v>0</v>
      </c>
      <c r="V29" s="81">
        <v>0</v>
      </c>
      <c r="W29" s="81">
        <v>0</v>
      </c>
      <c r="X29" s="80">
        <f t="shared" si="9"/>
        <v>0</v>
      </c>
      <c r="Y29" s="81">
        <v>0</v>
      </c>
      <c r="Z29" s="81">
        <v>0</v>
      </c>
      <c r="AA29" s="82">
        <f t="shared" si="10"/>
        <v>0</v>
      </c>
      <c r="AB29" s="81">
        <v>0</v>
      </c>
      <c r="AC29" s="81">
        <v>0</v>
      </c>
    </row>
    <row r="30" spans="1:29" s="43" customFormat="1" ht="19.5" customHeight="1">
      <c r="A30" s="79" t="s">
        <v>452</v>
      </c>
      <c r="B30" s="81">
        <v>0</v>
      </c>
      <c r="C30" s="81">
        <v>0</v>
      </c>
      <c r="D30" s="81">
        <v>0</v>
      </c>
      <c r="E30" s="83" t="str">
        <f t="shared" si="1"/>
        <v>-</v>
      </c>
      <c r="F30" s="82">
        <f t="shared" si="2"/>
        <v>0</v>
      </c>
      <c r="G30" s="80">
        <f t="shared" si="3"/>
        <v>0</v>
      </c>
      <c r="H30" s="80">
        <f t="shared" si="3"/>
        <v>0</v>
      </c>
      <c r="I30" s="80">
        <f t="shared" si="4"/>
        <v>0</v>
      </c>
      <c r="J30" s="81">
        <v>0</v>
      </c>
      <c r="K30" s="81">
        <v>0</v>
      </c>
      <c r="L30" s="80">
        <f t="shared" si="5"/>
        <v>0</v>
      </c>
      <c r="M30" s="81">
        <v>0</v>
      </c>
      <c r="N30" s="81">
        <v>0</v>
      </c>
      <c r="O30" s="80">
        <f t="shared" si="6"/>
        <v>0</v>
      </c>
      <c r="P30" s="81">
        <v>0</v>
      </c>
      <c r="Q30" s="81">
        <v>0</v>
      </c>
      <c r="R30" s="80">
        <f t="shared" si="7"/>
        <v>0</v>
      </c>
      <c r="S30" s="81">
        <v>0</v>
      </c>
      <c r="T30" s="81">
        <v>0</v>
      </c>
      <c r="U30" s="80">
        <f t="shared" si="8"/>
        <v>0</v>
      </c>
      <c r="V30" s="81">
        <v>0</v>
      </c>
      <c r="W30" s="81">
        <v>0</v>
      </c>
      <c r="X30" s="80">
        <f t="shared" si="9"/>
        <v>0</v>
      </c>
      <c r="Y30" s="81">
        <v>0</v>
      </c>
      <c r="Z30" s="81">
        <v>0</v>
      </c>
      <c r="AA30" s="82">
        <f t="shared" si="10"/>
        <v>0</v>
      </c>
      <c r="AB30" s="81">
        <v>0</v>
      </c>
      <c r="AC30" s="81">
        <v>0</v>
      </c>
    </row>
    <row r="31" spans="1:29" s="43" customFormat="1" ht="19.5" customHeight="1">
      <c r="A31" s="79" t="s">
        <v>453</v>
      </c>
      <c r="B31" s="81">
        <v>0</v>
      </c>
      <c r="C31" s="81">
        <v>0</v>
      </c>
      <c r="D31" s="81">
        <v>0</v>
      </c>
      <c r="E31" s="83" t="str">
        <f t="shared" si="1"/>
        <v>-</v>
      </c>
      <c r="F31" s="82">
        <f t="shared" si="2"/>
        <v>0</v>
      </c>
      <c r="G31" s="80">
        <f t="shared" si="3"/>
        <v>0</v>
      </c>
      <c r="H31" s="80">
        <f t="shared" si="3"/>
        <v>0</v>
      </c>
      <c r="I31" s="80">
        <f t="shared" si="4"/>
        <v>0</v>
      </c>
      <c r="J31" s="81">
        <v>0</v>
      </c>
      <c r="K31" s="81">
        <v>0</v>
      </c>
      <c r="L31" s="80">
        <f t="shared" si="5"/>
        <v>0</v>
      </c>
      <c r="M31" s="81">
        <v>0</v>
      </c>
      <c r="N31" s="81">
        <v>0</v>
      </c>
      <c r="O31" s="80">
        <f t="shared" si="6"/>
        <v>0</v>
      </c>
      <c r="P31" s="81">
        <v>0</v>
      </c>
      <c r="Q31" s="81">
        <v>0</v>
      </c>
      <c r="R31" s="80">
        <f t="shared" si="7"/>
        <v>0</v>
      </c>
      <c r="S31" s="81">
        <v>0</v>
      </c>
      <c r="T31" s="81">
        <v>0</v>
      </c>
      <c r="U31" s="80">
        <f t="shared" si="8"/>
        <v>0</v>
      </c>
      <c r="V31" s="81">
        <v>0</v>
      </c>
      <c r="W31" s="81">
        <v>0</v>
      </c>
      <c r="X31" s="80">
        <f t="shared" si="9"/>
        <v>0</v>
      </c>
      <c r="Y31" s="81">
        <v>0</v>
      </c>
      <c r="Z31" s="81">
        <v>0</v>
      </c>
      <c r="AA31" s="82">
        <f t="shared" si="10"/>
        <v>0</v>
      </c>
      <c r="AB31" s="81">
        <v>0</v>
      </c>
      <c r="AC31" s="81">
        <v>0</v>
      </c>
    </row>
    <row r="32" spans="1:29" s="43" customFormat="1" ht="19.5" customHeight="1">
      <c r="A32" s="79" t="s">
        <v>346</v>
      </c>
      <c r="B32" s="81">
        <v>0</v>
      </c>
      <c r="C32" s="81">
        <v>0</v>
      </c>
      <c r="D32" s="81">
        <v>0</v>
      </c>
      <c r="E32" s="83" t="str">
        <f t="shared" si="1"/>
        <v>-</v>
      </c>
      <c r="F32" s="82">
        <f t="shared" si="2"/>
        <v>0</v>
      </c>
      <c r="G32" s="80">
        <f t="shared" si="3"/>
        <v>0</v>
      </c>
      <c r="H32" s="80">
        <f t="shared" si="3"/>
        <v>0</v>
      </c>
      <c r="I32" s="80">
        <f t="shared" si="4"/>
        <v>0</v>
      </c>
      <c r="J32" s="81">
        <v>0</v>
      </c>
      <c r="K32" s="81">
        <v>0</v>
      </c>
      <c r="L32" s="80">
        <f t="shared" si="5"/>
        <v>0</v>
      </c>
      <c r="M32" s="81">
        <v>0</v>
      </c>
      <c r="N32" s="81">
        <v>0</v>
      </c>
      <c r="O32" s="80">
        <f t="shared" si="6"/>
        <v>0</v>
      </c>
      <c r="P32" s="81">
        <v>0</v>
      </c>
      <c r="Q32" s="81">
        <v>0</v>
      </c>
      <c r="R32" s="80">
        <f t="shared" si="7"/>
        <v>0</v>
      </c>
      <c r="S32" s="81">
        <v>0</v>
      </c>
      <c r="T32" s="81">
        <v>0</v>
      </c>
      <c r="U32" s="80">
        <f t="shared" si="8"/>
        <v>0</v>
      </c>
      <c r="V32" s="81">
        <v>0</v>
      </c>
      <c r="W32" s="81">
        <v>0</v>
      </c>
      <c r="X32" s="80">
        <f t="shared" si="9"/>
        <v>0</v>
      </c>
      <c r="Y32" s="81">
        <v>0</v>
      </c>
      <c r="Z32" s="81">
        <v>0</v>
      </c>
      <c r="AA32" s="82">
        <f t="shared" si="10"/>
        <v>0</v>
      </c>
      <c r="AB32" s="81">
        <v>0</v>
      </c>
      <c r="AC32" s="81">
        <v>0</v>
      </c>
    </row>
    <row r="33" spans="1:29" s="43" customFormat="1" ht="19.5" customHeight="1">
      <c r="A33" s="79" t="s">
        <v>81</v>
      </c>
      <c r="B33" s="81">
        <v>1</v>
      </c>
      <c r="C33" s="81">
        <v>26</v>
      </c>
      <c r="D33" s="81">
        <v>24</v>
      </c>
      <c r="E33" s="83">
        <f t="shared" si="1"/>
        <v>92.31</v>
      </c>
      <c r="F33" s="82">
        <f t="shared" si="2"/>
        <v>175</v>
      </c>
      <c r="G33" s="80">
        <f t="shared" si="3"/>
        <v>91</v>
      </c>
      <c r="H33" s="80">
        <f t="shared" si="3"/>
        <v>84</v>
      </c>
      <c r="I33" s="80">
        <f t="shared" si="4"/>
        <v>5</v>
      </c>
      <c r="J33" s="81">
        <v>1</v>
      </c>
      <c r="K33" s="81">
        <v>4</v>
      </c>
      <c r="L33" s="80">
        <f t="shared" si="5"/>
        <v>15</v>
      </c>
      <c r="M33" s="81">
        <v>7</v>
      </c>
      <c r="N33" s="81">
        <v>8</v>
      </c>
      <c r="O33" s="80">
        <f t="shared" si="6"/>
        <v>29</v>
      </c>
      <c r="P33" s="81">
        <v>17</v>
      </c>
      <c r="Q33" s="81">
        <v>12</v>
      </c>
      <c r="R33" s="80">
        <f t="shared" si="7"/>
        <v>42</v>
      </c>
      <c r="S33" s="81">
        <v>22</v>
      </c>
      <c r="T33" s="81">
        <v>20</v>
      </c>
      <c r="U33" s="80">
        <f t="shared" si="8"/>
        <v>34</v>
      </c>
      <c r="V33" s="81">
        <v>17</v>
      </c>
      <c r="W33" s="81">
        <v>17</v>
      </c>
      <c r="X33" s="80">
        <f t="shared" si="9"/>
        <v>50</v>
      </c>
      <c r="Y33" s="81">
        <v>27</v>
      </c>
      <c r="Z33" s="81">
        <v>23</v>
      </c>
      <c r="AA33" s="82">
        <f t="shared" si="10"/>
        <v>0</v>
      </c>
      <c r="AB33" s="81">
        <v>0</v>
      </c>
      <c r="AC33" s="81">
        <v>0</v>
      </c>
    </row>
    <row r="34" spans="1:29" s="42" customFormat="1" ht="10.5" customHeight="1">
      <c r="A34" s="51"/>
      <c r="B34" s="58"/>
      <c r="C34" s="58"/>
      <c r="D34" s="58"/>
      <c r="E34" s="58"/>
      <c r="F34" s="84"/>
      <c r="G34" s="58"/>
      <c r="H34" s="58"/>
      <c r="I34" s="84"/>
      <c r="J34" s="58"/>
      <c r="K34" s="68"/>
      <c r="L34" s="84"/>
      <c r="M34" s="68"/>
      <c r="N34" s="68"/>
      <c r="O34" s="84"/>
      <c r="P34" s="68"/>
      <c r="Q34" s="68"/>
      <c r="R34" s="84"/>
      <c r="S34" s="68"/>
      <c r="T34" s="68"/>
      <c r="U34" s="84"/>
      <c r="V34" s="58"/>
      <c r="W34" s="58"/>
      <c r="X34" s="84"/>
      <c r="Y34" s="58"/>
      <c r="Z34" s="58"/>
      <c r="AA34" s="84"/>
      <c r="AB34" s="58"/>
      <c r="AC34" s="58"/>
    </row>
  </sheetData>
  <mergeCells count="7">
    <mergeCell ref="C3:E3"/>
    <mergeCell ref="I3:W3"/>
    <mergeCell ref="AA3:AC3"/>
    <mergeCell ref="C4:C5"/>
    <mergeCell ref="AA4:AA5"/>
    <mergeCell ref="AB4:AB5"/>
    <mergeCell ref="AC4:AC5"/>
  </mergeCells>
  <phoneticPr fontId="2"/>
  <printOptions horizontalCentered="1"/>
  <pageMargins left="0.39370078740157483" right="0.39370078740157483" top="0.47244094488188981" bottom="0.47244094488188981" header="0.59055118110236227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0"/>
  <sheetViews>
    <sheetView showGridLines="0" view="pageBreakPreview" zoomScaleSheetLayoutView="100" workbookViewId="0"/>
  </sheetViews>
  <sheetFormatPr defaultColWidth="11" defaultRowHeight="13.15" customHeight="1"/>
  <cols>
    <col min="1" max="1" width="12.625" style="42" customWidth="1"/>
    <col min="2" max="7" width="11.625" style="42" customWidth="1"/>
    <col min="8" max="8" width="6" style="42" customWidth="1"/>
    <col min="9" max="16384" width="11" style="42"/>
  </cols>
  <sheetData>
    <row r="1" spans="1:11" ht="24" customHeight="1">
      <c r="A1" s="86" t="s">
        <v>370</v>
      </c>
      <c r="B1" s="90"/>
      <c r="C1" s="90"/>
      <c r="D1" s="90"/>
      <c r="E1" s="90"/>
      <c r="F1" s="90"/>
      <c r="G1" s="90"/>
      <c r="H1" s="53"/>
      <c r="I1" s="53"/>
      <c r="J1" s="53"/>
      <c r="K1" s="53"/>
    </row>
    <row r="2" spans="1:11" ht="10.5" customHeight="1"/>
    <row r="3" spans="1:11" s="43" customFormat="1" ht="27" customHeight="1">
      <c r="A3" s="556" t="s">
        <v>44</v>
      </c>
      <c r="B3" s="553" t="s">
        <v>68</v>
      </c>
      <c r="C3" s="554"/>
      <c r="D3" s="555"/>
      <c r="E3" s="553" t="s">
        <v>69</v>
      </c>
      <c r="F3" s="554"/>
      <c r="G3" s="554"/>
    </row>
    <row r="4" spans="1:11" s="43" customFormat="1" ht="27" customHeight="1">
      <c r="A4" s="557"/>
      <c r="B4" s="91" t="s">
        <v>5</v>
      </c>
      <c r="C4" s="91" t="s">
        <v>45</v>
      </c>
      <c r="D4" s="91" t="s">
        <v>6</v>
      </c>
      <c r="E4" s="91" t="s">
        <v>5</v>
      </c>
      <c r="F4" s="91" t="s">
        <v>45</v>
      </c>
      <c r="G4" s="91" t="s">
        <v>6</v>
      </c>
    </row>
    <row r="5" spans="1:11" s="43" customFormat="1" ht="10.5" customHeight="1">
      <c r="A5" s="87"/>
      <c r="B5" s="92"/>
      <c r="C5" s="92"/>
      <c r="D5" s="92"/>
      <c r="E5" s="92"/>
      <c r="F5" s="92"/>
      <c r="G5" s="92"/>
    </row>
    <row r="6" spans="1:11" s="43" customFormat="1" ht="26.25" customHeight="1">
      <c r="A6" s="76" t="s">
        <v>84</v>
      </c>
      <c r="B6" s="93">
        <f t="shared" ref="B6:G6" si="0">SUM(B10:B33)</f>
        <v>187</v>
      </c>
      <c r="C6" s="93">
        <f t="shared" si="0"/>
        <v>184</v>
      </c>
      <c r="D6" s="93">
        <f t="shared" si="0"/>
        <v>3</v>
      </c>
      <c r="E6" s="93">
        <f t="shared" si="0"/>
        <v>89</v>
      </c>
      <c r="F6" s="93">
        <f t="shared" si="0"/>
        <v>86</v>
      </c>
      <c r="G6" s="101">
        <f t="shared" si="0"/>
        <v>3</v>
      </c>
      <c r="H6" s="102"/>
    </row>
    <row r="7" spans="1:11" s="43" customFormat="1" ht="26.25" customHeight="1">
      <c r="A7" s="77" t="s">
        <v>399</v>
      </c>
      <c r="B7" s="93">
        <f>SUM(C7:D7)</f>
        <v>1</v>
      </c>
      <c r="C7" s="97">
        <v>1</v>
      </c>
      <c r="D7" s="97">
        <v>0</v>
      </c>
      <c r="E7" s="93">
        <f>SUM(F7:G7)</f>
        <v>1</v>
      </c>
      <c r="F7" s="97">
        <v>1</v>
      </c>
      <c r="G7" s="97">
        <v>0</v>
      </c>
      <c r="H7" s="102"/>
    </row>
    <row r="8" spans="1:11" s="43" customFormat="1" ht="26.25" customHeight="1">
      <c r="A8" s="77" t="s">
        <v>104</v>
      </c>
      <c r="B8" s="93">
        <f>SUM(C8:D8)</f>
        <v>2</v>
      </c>
      <c r="C8" s="97">
        <v>2</v>
      </c>
      <c r="D8" s="97">
        <v>0</v>
      </c>
      <c r="E8" s="93">
        <f>SUM(F8:G8)</f>
        <v>2</v>
      </c>
      <c r="F8" s="97">
        <v>2</v>
      </c>
      <c r="G8" s="97">
        <v>0</v>
      </c>
      <c r="H8" s="102"/>
    </row>
    <row r="9" spans="1:11" s="43" customFormat="1" ht="10.5" customHeight="1">
      <c r="A9" s="88"/>
      <c r="B9" s="94"/>
      <c r="C9" s="98"/>
      <c r="D9" s="97"/>
      <c r="E9" s="94"/>
      <c r="F9" s="98"/>
      <c r="G9" s="98"/>
    </row>
    <row r="10" spans="1:11" s="43" customFormat="1" ht="26.25" customHeight="1">
      <c r="A10" s="79" t="s">
        <v>442</v>
      </c>
      <c r="B10" s="95">
        <f t="shared" ref="B10:B33" si="1">SUM(C10:D10)</f>
        <v>33</v>
      </c>
      <c r="C10" s="504">
        <v>33</v>
      </c>
      <c r="D10" s="97">
        <v>0</v>
      </c>
      <c r="E10" s="95">
        <f t="shared" ref="E10:E33" si="2">SUM(F10:G10)</f>
        <v>19</v>
      </c>
      <c r="F10" s="504">
        <v>19</v>
      </c>
      <c r="G10" s="504">
        <v>0</v>
      </c>
    </row>
    <row r="11" spans="1:11" s="43" customFormat="1" ht="26.25" customHeight="1">
      <c r="A11" s="79" t="s">
        <v>203</v>
      </c>
      <c r="B11" s="95">
        <f t="shared" si="1"/>
        <v>16</v>
      </c>
      <c r="C11" s="504">
        <v>16</v>
      </c>
      <c r="D11" s="97">
        <v>0</v>
      </c>
      <c r="E11" s="95">
        <f t="shared" si="2"/>
        <v>6</v>
      </c>
      <c r="F11" s="504">
        <v>5</v>
      </c>
      <c r="G11" s="504">
        <v>1</v>
      </c>
    </row>
    <row r="12" spans="1:11" s="43" customFormat="1" ht="26.25" customHeight="1">
      <c r="A12" s="79" t="s">
        <v>443</v>
      </c>
      <c r="B12" s="95">
        <f t="shared" si="1"/>
        <v>11</v>
      </c>
      <c r="C12" s="504">
        <v>11</v>
      </c>
      <c r="D12" s="97">
        <v>0</v>
      </c>
      <c r="E12" s="95">
        <f t="shared" si="2"/>
        <v>2</v>
      </c>
      <c r="F12" s="504">
        <v>2</v>
      </c>
      <c r="G12" s="504">
        <v>0</v>
      </c>
    </row>
    <row r="13" spans="1:11" s="43" customFormat="1" ht="26.25" customHeight="1">
      <c r="A13" s="79" t="s">
        <v>444</v>
      </c>
      <c r="B13" s="95">
        <f t="shared" si="1"/>
        <v>26</v>
      </c>
      <c r="C13" s="504">
        <v>26</v>
      </c>
      <c r="D13" s="97">
        <v>0</v>
      </c>
      <c r="E13" s="95">
        <f t="shared" si="2"/>
        <v>11</v>
      </c>
      <c r="F13" s="504">
        <v>11</v>
      </c>
      <c r="G13" s="504">
        <v>0</v>
      </c>
    </row>
    <row r="14" spans="1:11" s="43" customFormat="1" ht="26.25" customHeight="1">
      <c r="A14" s="79" t="s">
        <v>87</v>
      </c>
      <c r="B14" s="95">
        <f t="shared" si="1"/>
        <v>11</v>
      </c>
      <c r="C14" s="504">
        <v>11</v>
      </c>
      <c r="D14" s="97">
        <v>0</v>
      </c>
      <c r="E14" s="95">
        <f t="shared" si="2"/>
        <v>5</v>
      </c>
      <c r="F14" s="504">
        <v>5</v>
      </c>
      <c r="G14" s="504">
        <v>0</v>
      </c>
    </row>
    <row r="15" spans="1:11" s="43" customFormat="1" ht="26.25" customHeight="1">
      <c r="A15" s="79" t="s">
        <v>446</v>
      </c>
      <c r="B15" s="95">
        <f t="shared" si="1"/>
        <v>11</v>
      </c>
      <c r="C15" s="504">
        <v>11</v>
      </c>
      <c r="D15" s="97">
        <v>0</v>
      </c>
      <c r="E15" s="95">
        <f t="shared" si="2"/>
        <v>4</v>
      </c>
      <c r="F15" s="504">
        <v>4</v>
      </c>
      <c r="G15" s="504">
        <v>0</v>
      </c>
    </row>
    <row r="16" spans="1:11" s="43" customFormat="1" ht="26.25" customHeight="1">
      <c r="A16" s="79" t="s">
        <v>447</v>
      </c>
      <c r="B16" s="95">
        <f t="shared" si="1"/>
        <v>8</v>
      </c>
      <c r="C16" s="504">
        <v>8</v>
      </c>
      <c r="D16" s="97">
        <v>0</v>
      </c>
      <c r="E16" s="95">
        <f t="shared" si="2"/>
        <v>7</v>
      </c>
      <c r="F16" s="504">
        <v>7</v>
      </c>
      <c r="G16" s="504">
        <v>0</v>
      </c>
    </row>
    <row r="17" spans="1:7" s="43" customFormat="1" ht="26.25" customHeight="1">
      <c r="A17" s="79" t="s">
        <v>402</v>
      </c>
      <c r="B17" s="95">
        <f t="shared" si="1"/>
        <v>17</v>
      </c>
      <c r="C17" s="504">
        <v>16</v>
      </c>
      <c r="D17" s="504">
        <v>1</v>
      </c>
      <c r="E17" s="95">
        <f t="shared" si="2"/>
        <v>6</v>
      </c>
      <c r="F17" s="504">
        <v>6</v>
      </c>
      <c r="G17" s="504">
        <v>0</v>
      </c>
    </row>
    <row r="18" spans="1:7" s="43" customFormat="1" ht="26.25" customHeight="1">
      <c r="A18" s="79" t="s">
        <v>238</v>
      </c>
      <c r="B18" s="95">
        <f t="shared" si="1"/>
        <v>2</v>
      </c>
      <c r="C18" s="504">
        <v>2</v>
      </c>
      <c r="D18" s="504">
        <v>0</v>
      </c>
      <c r="E18" s="95">
        <f t="shared" si="2"/>
        <v>1</v>
      </c>
      <c r="F18" s="504">
        <v>1</v>
      </c>
      <c r="G18" s="504">
        <v>0</v>
      </c>
    </row>
    <row r="19" spans="1:7" s="43" customFormat="1" ht="26.25" customHeight="1">
      <c r="A19" s="79" t="s">
        <v>448</v>
      </c>
      <c r="B19" s="95">
        <f t="shared" si="1"/>
        <v>1</v>
      </c>
      <c r="C19" s="504">
        <v>1</v>
      </c>
      <c r="D19" s="504">
        <v>0</v>
      </c>
      <c r="E19" s="95">
        <f t="shared" si="2"/>
        <v>1</v>
      </c>
      <c r="F19" s="504">
        <v>1</v>
      </c>
      <c r="G19" s="504">
        <v>0</v>
      </c>
    </row>
    <row r="20" spans="1:7" s="43" customFormat="1" ht="26.25" customHeight="1">
      <c r="A20" s="79" t="s">
        <v>48</v>
      </c>
      <c r="B20" s="95">
        <f t="shared" si="1"/>
        <v>1</v>
      </c>
      <c r="C20" s="504">
        <v>1</v>
      </c>
      <c r="D20" s="504">
        <v>0</v>
      </c>
      <c r="E20" s="95">
        <f t="shared" si="2"/>
        <v>1</v>
      </c>
      <c r="F20" s="504">
        <v>1</v>
      </c>
      <c r="G20" s="504">
        <v>0</v>
      </c>
    </row>
    <row r="21" spans="1:7" s="43" customFormat="1" ht="26.25" customHeight="1">
      <c r="A21" s="79" t="s">
        <v>146</v>
      </c>
      <c r="B21" s="95">
        <f t="shared" si="1"/>
        <v>6</v>
      </c>
      <c r="C21" s="504">
        <v>5</v>
      </c>
      <c r="D21" s="504">
        <v>1</v>
      </c>
      <c r="E21" s="95">
        <f t="shared" si="2"/>
        <v>2</v>
      </c>
      <c r="F21" s="504">
        <v>2</v>
      </c>
      <c r="G21" s="504">
        <v>0</v>
      </c>
    </row>
    <row r="22" spans="1:7" s="43" customFormat="1" ht="26.25" customHeight="1">
      <c r="A22" s="79" t="s">
        <v>227</v>
      </c>
      <c r="B22" s="95">
        <f t="shared" si="1"/>
        <v>2</v>
      </c>
      <c r="C22" s="504">
        <v>2</v>
      </c>
      <c r="D22" s="99">
        <v>0</v>
      </c>
      <c r="E22" s="95">
        <f t="shared" si="2"/>
        <v>1</v>
      </c>
      <c r="F22" s="504">
        <v>1</v>
      </c>
      <c r="G22" s="504">
        <v>0</v>
      </c>
    </row>
    <row r="23" spans="1:7" s="43" customFormat="1" ht="26.25" customHeight="1">
      <c r="A23" s="79" t="s">
        <v>396</v>
      </c>
      <c r="B23" s="95">
        <f t="shared" si="1"/>
        <v>6</v>
      </c>
      <c r="C23" s="504">
        <v>6</v>
      </c>
      <c r="D23" s="99">
        <v>0</v>
      </c>
      <c r="E23" s="95">
        <f t="shared" si="2"/>
        <v>4</v>
      </c>
      <c r="F23" s="504">
        <v>4</v>
      </c>
      <c r="G23" s="504">
        <v>0</v>
      </c>
    </row>
    <row r="24" spans="1:7" s="43" customFormat="1" ht="26.25" customHeight="1">
      <c r="A24" s="79" t="s">
        <v>30</v>
      </c>
      <c r="B24" s="95">
        <f t="shared" si="1"/>
        <v>1</v>
      </c>
      <c r="C24" s="504">
        <v>1</v>
      </c>
      <c r="D24" s="99">
        <v>0</v>
      </c>
      <c r="E24" s="95">
        <f t="shared" si="2"/>
        <v>1</v>
      </c>
      <c r="F24" s="504">
        <v>1</v>
      </c>
      <c r="G24" s="504">
        <v>0</v>
      </c>
    </row>
    <row r="25" spans="1:7" s="43" customFormat="1" ht="26.25" customHeight="1">
      <c r="A25" s="79" t="s">
        <v>190</v>
      </c>
      <c r="B25" s="95">
        <f t="shared" si="1"/>
        <v>5</v>
      </c>
      <c r="C25" s="504">
        <v>5</v>
      </c>
      <c r="D25" s="99">
        <v>0</v>
      </c>
      <c r="E25" s="95">
        <f t="shared" si="2"/>
        <v>4</v>
      </c>
      <c r="F25" s="504">
        <v>2</v>
      </c>
      <c r="G25" s="504">
        <v>2</v>
      </c>
    </row>
    <row r="26" spans="1:7" s="43" customFormat="1" ht="26.25" customHeight="1">
      <c r="A26" s="79" t="s">
        <v>10</v>
      </c>
      <c r="B26" s="95">
        <f t="shared" si="1"/>
        <v>3</v>
      </c>
      <c r="C26" s="504">
        <v>3</v>
      </c>
      <c r="D26" s="99">
        <v>0</v>
      </c>
      <c r="E26" s="95">
        <f t="shared" si="2"/>
        <v>2</v>
      </c>
      <c r="F26" s="504">
        <v>2</v>
      </c>
      <c r="G26" s="504">
        <v>0</v>
      </c>
    </row>
    <row r="27" spans="1:7" s="43" customFormat="1" ht="26.25" customHeight="1">
      <c r="A27" s="79" t="s">
        <v>449</v>
      </c>
      <c r="B27" s="95">
        <f t="shared" si="1"/>
        <v>3</v>
      </c>
      <c r="C27" s="504">
        <v>3</v>
      </c>
      <c r="D27" s="99">
        <v>0</v>
      </c>
      <c r="E27" s="95">
        <f t="shared" si="2"/>
        <v>1</v>
      </c>
      <c r="F27" s="504">
        <v>1</v>
      </c>
      <c r="G27" s="504">
        <v>0</v>
      </c>
    </row>
    <row r="28" spans="1:7" s="43" customFormat="1" ht="26.25" customHeight="1">
      <c r="A28" s="79" t="s">
        <v>450</v>
      </c>
      <c r="B28" s="95">
        <f t="shared" si="1"/>
        <v>3</v>
      </c>
      <c r="C28" s="504">
        <v>3</v>
      </c>
      <c r="D28" s="99">
        <v>0</v>
      </c>
      <c r="E28" s="95">
        <f t="shared" si="2"/>
        <v>1</v>
      </c>
      <c r="F28" s="504">
        <v>1</v>
      </c>
      <c r="G28" s="504">
        <v>0</v>
      </c>
    </row>
    <row r="29" spans="1:7" s="43" customFormat="1" ht="26.25" customHeight="1">
      <c r="A29" s="79" t="s">
        <v>451</v>
      </c>
      <c r="B29" s="95">
        <f t="shared" si="1"/>
        <v>4</v>
      </c>
      <c r="C29" s="504">
        <v>4</v>
      </c>
      <c r="D29" s="99">
        <v>0</v>
      </c>
      <c r="E29" s="95">
        <f t="shared" si="2"/>
        <v>2</v>
      </c>
      <c r="F29" s="504">
        <v>2</v>
      </c>
      <c r="G29" s="504">
        <v>0</v>
      </c>
    </row>
    <row r="30" spans="1:7" s="43" customFormat="1" ht="26.25" customHeight="1">
      <c r="A30" s="79" t="s">
        <v>452</v>
      </c>
      <c r="B30" s="95">
        <f t="shared" si="1"/>
        <v>4</v>
      </c>
      <c r="C30" s="504">
        <v>3</v>
      </c>
      <c r="D30" s="504">
        <v>1</v>
      </c>
      <c r="E30" s="95">
        <f t="shared" si="2"/>
        <v>1</v>
      </c>
      <c r="F30" s="504">
        <v>1</v>
      </c>
      <c r="G30" s="504">
        <v>0</v>
      </c>
    </row>
    <row r="31" spans="1:7" s="43" customFormat="1" ht="26.25" customHeight="1">
      <c r="A31" s="79" t="s">
        <v>453</v>
      </c>
      <c r="B31" s="95">
        <f t="shared" si="1"/>
        <v>4</v>
      </c>
      <c r="C31" s="504">
        <v>4</v>
      </c>
      <c r="D31" s="99">
        <v>0</v>
      </c>
      <c r="E31" s="95">
        <f t="shared" si="2"/>
        <v>1</v>
      </c>
      <c r="F31" s="504">
        <v>1</v>
      </c>
      <c r="G31" s="504">
        <v>0</v>
      </c>
    </row>
    <row r="32" spans="1:7" s="43" customFormat="1" ht="26.25" customHeight="1">
      <c r="A32" s="79" t="s">
        <v>346</v>
      </c>
      <c r="B32" s="95">
        <f t="shared" si="1"/>
        <v>5</v>
      </c>
      <c r="C32" s="504">
        <v>5</v>
      </c>
      <c r="D32" s="99">
        <v>0</v>
      </c>
      <c r="E32" s="95">
        <f t="shared" si="2"/>
        <v>4</v>
      </c>
      <c r="F32" s="504">
        <v>4</v>
      </c>
      <c r="G32" s="504">
        <v>0</v>
      </c>
    </row>
    <row r="33" spans="1:7" s="43" customFormat="1" ht="26.25" customHeight="1">
      <c r="A33" s="79" t="s">
        <v>81</v>
      </c>
      <c r="B33" s="95">
        <f t="shared" si="1"/>
        <v>4</v>
      </c>
      <c r="C33" s="504">
        <v>4</v>
      </c>
      <c r="D33" s="99">
        <v>0</v>
      </c>
      <c r="E33" s="95">
        <f t="shared" si="2"/>
        <v>2</v>
      </c>
      <c r="F33" s="504">
        <v>2</v>
      </c>
      <c r="G33" s="504">
        <v>0</v>
      </c>
    </row>
    <row r="34" spans="1:7" ht="10.5" customHeight="1">
      <c r="A34" s="89"/>
      <c r="B34" s="96"/>
      <c r="C34" s="96"/>
      <c r="D34" s="100"/>
      <c r="E34" s="96"/>
      <c r="F34" s="96"/>
      <c r="G34" s="100"/>
    </row>
    <row r="35" spans="1:7" ht="11.25"/>
    <row r="36" spans="1:7" ht="11.25"/>
    <row r="37" spans="1:7" ht="11.25"/>
    <row r="38" spans="1:7" ht="11.25"/>
    <row r="39" spans="1:7" ht="11.25"/>
    <row r="40" spans="1:7" ht="11.25"/>
  </sheetData>
  <mergeCells count="3">
    <mergeCell ref="B3:D3"/>
    <mergeCell ref="E3:G3"/>
    <mergeCell ref="A3:A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5"/>
  <sheetViews>
    <sheetView showGridLines="0" view="pageBreakPreview" zoomScaleNormal="115" zoomScaleSheetLayoutView="100" workbookViewId="0"/>
  </sheetViews>
  <sheetFormatPr defaultRowHeight="11.25"/>
  <cols>
    <col min="1" max="1" width="12.625" style="42" customWidth="1"/>
    <col min="2" max="4" width="8.625" style="42" customWidth="1"/>
    <col min="5" max="5" width="9.75" style="42" customWidth="1"/>
    <col min="6" max="11" width="8.625" style="42" customWidth="1"/>
    <col min="12" max="12" width="9.75" style="42" customWidth="1"/>
    <col min="13" max="15" width="8.625" style="42" customWidth="1"/>
    <col min="16" max="16" width="9" style="42" customWidth="1"/>
    <col min="17" max="16384" width="9" style="42"/>
  </cols>
  <sheetData>
    <row r="1" spans="1:16" ht="18" customHeight="1">
      <c r="A1" s="44" t="s">
        <v>471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3.5" customHeight="1"/>
    <row r="3" spans="1:16" ht="21" customHeight="1">
      <c r="A3" s="103"/>
      <c r="B3" s="558" t="s">
        <v>68</v>
      </c>
      <c r="C3" s="558"/>
      <c r="D3" s="558"/>
      <c r="E3" s="558"/>
      <c r="F3" s="558"/>
      <c r="G3" s="558"/>
      <c r="H3" s="558"/>
      <c r="I3" s="559" t="s">
        <v>69</v>
      </c>
      <c r="J3" s="558"/>
      <c r="K3" s="558"/>
      <c r="L3" s="558"/>
      <c r="M3" s="558"/>
      <c r="N3" s="558"/>
      <c r="O3" s="558"/>
    </row>
    <row r="4" spans="1:16" ht="21" customHeight="1">
      <c r="A4" s="104" t="s">
        <v>44</v>
      </c>
      <c r="B4" s="560" t="s">
        <v>72</v>
      </c>
      <c r="C4" s="560"/>
      <c r="D4" s="560"/>
      <c r="E4" s="561"/>
      <c r="F4" s="562" t="s">
        <v>25</v>
      </c>
      <c r="G4" s="563"/>
      <c r="H4" s="563"/>
      <c r="I4" s="564" t="s">
        <v>72</v>
      </c>
      <c r="J4" s="560"/>
      <c r="K4" s="560"/>
      <c r="L4" s="561"/>
      <c r="M4" s="564" t="s">
        <v>74</v>
      </c>
      <c r="N4" s="560"/>
      <c r="O4" s="560"/>
    </row>
    <row r="5" spans="1:16" ht="21" customHeight="1">
      <c r="A5" s="105"/>
      <c r="B5" s="108" t="s">
        <v>367</v>
      </c>
      <c r="C5" s="110" t="s">
        <v>38</v>
      </c>
      <c r="D5" s="110" t="s">
        <v>50</v>
      </c>
      <c r="E5" s="115" t="s">
        <v>296</v>
      </c>
      <c r="F5" s="117" t="s">
        <v>367</v>
      </c>
      <c r="G5" s="117" t="s">
        <v>38</v>
      </c>
      <c r="H5" s="118" t="s">
        <v>50</v>
      </c>
      <c r="I5" s="119" t="s">
        <v>367</v>
      </c>
      <c r="J5" s="119" t="s">
        <v>38</v>
      </c>
      <c r="K5" s="119" t="s">
        <v>50</v>
      </c>
      <c r="L5" s="115" t="s">
        <v>296</v>
      </c>
      <c r="M5" s="119" t="s">
        <v>367</v>
      </c>
      <c r="N5" s="119" t="s">
        <v>38</v>
      </c>
      <c r="O5" s="119" t="s">
        <v>50</v>
      </c>
    </row>
    <row r="6" spans="1:16" ht="6" customHeight="1">
      <c r="A6" s="106"/>
      <c r="B6" s="106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20"/>
      <c r="N6" s="120"/>
      <c r="O6" s="120"/>
    </row>
    <row r="7" spans="1:16" s="43" customFormat="1" ht="16.5" customHeight="1">
      <c r="A7" s="76" t="s">
        <v>84</v>
      </c>
      <c r="B7" s="109">
        <f>SUM(B11:B34)</f>
        <v>3012</v>
      </c>
      <c r="C7" s="109">
        <f>SUM(C11:C34)</f>
        <v>955</v>
      </c>
      <c r="D7" s="109">
        <f>SUM(D11:D34)</f>
        <v>2057</v>
      </c>
      <c r="E7" s="116">
        <f>IFERROR(ROUND(D7/B7*100,2),"-")</f>
        <v>68.290000000000006</v>
      </c>
      <c r="F7" s="109">
        <f t="shared" ref="F7:K7" si="0">SUM(F11:F34)</f>
        <v>647</v>
      </c>
      <c r="G7" s="109">
        <f t="shared" si="0"/>
        <v>144</v>
      </c>
      <c r="H7" s="109">
        <f t="shared" si="0"/>
        <v>503</v>
      </c>
      <c r="I7" s="109">
        <f t="shared" si="0"/>
        <v>1717</v>
      </c>
      <c r="J7" s="109">
        <f t="shared" si="0"/>
        <v>813</v>
      </c>
      <c r="K7" s="109">
        <f t="shared" si="0"/>
        <v>904</v>
      </c>
      <c r="L7" s="116">
        <f>IFERROR(ROUND(K7/I7*100,2),"-")</f>
        <v>52.65</v>
      </c>
      <c r="M7" s="109">
        <f>SUM(M11:M34)</f>
        <v>285</v>
      </c>
      <c r="N7" s="109">
        <f>SUM(N11:N34)</f>
        <v>87</v>
      </c>
      <c r="O7" s="109">
        <f>SUM(O11:O34)</f>
        <v>198</v>
      </c>
    </row>
    <row r="8" spans="1:16" s="43" customFormat="1" ht="16.5" customHeight="1">
      <c r="A8" s="77" t="s">
        <v>399</v>
      </c>
      <c r="B8" s="109">
        <f>C8+D8</f>
        <v>27</v>
      </c>
      <c r="C8" s="112">
        <v>12</v>
      </c>
      <c r="D8" s="112">
        <v>15</v>
      </c>
      <c r="E8" s="116">
        <f>IFERROR(ROUND(D8/B8*100,2),"-")</f>
        <v>55.56</v>
      </c>
      <c r="F8" s="109">
        <f>G8+H8</f>
        <v>2</v>
      </c>
      <c r="G8" s="113">
        <v>1</v>
      </c>
      <c r="H8" s="113">
        <v>1</v>
      </c>
      <c r="I8" s="109">
        <f>J8+K8</f>
        <v>26</v>
      </c>
      <c r="J8" s="112">
        <v>12</v>
      </c>
      <c r="K8" s="112">
        <v>14</v>
      </c>
      <c r="L8" s="116">
        <f>IFERROR(ROUND(K8/I8*100,2),"-")</f>
        <v>53.85</v>
      </c>
      <c r="M8" s="109">
        <f>N8+O8</f>
        <v>1</v>
      </c>
      <c r="N8" s="112">
        <v>1</v>
      </c>
      <c r="O8" s="113">
        <v>0</v>
      </c>
    </row>
    <row r="9" spans="1:16" s="43" customFormat="1" ht="16.5" customHeight="1">
      <c r="A9" s="77" t="s">
        <v>104</v>
      </c>
      <c r="B9" s="109">
        <f>C9+D9</f>
        <v>34</v>
      </c>
      <c r="C9" s="112">
        <v>18</v>
      </c>
      <c r="D9" s="112">
        <v>16</v>
      </c>
      <c r="E9" s="116">
        <f>IFERROR(ROUND(D9/B9*100,2),"-")</f>
        <v>47.06</v>
      </c>
      <c r="F9" s="109">
        <f>G9+H9</f>
        <v>16</v>
      </c>
      <c r="G9" s="113">
        <v>9</v>
      </c>
      <c r="H9" s="113">
        <v>7</v>
      </c>
      <c r="I9" s="109">
        <f>J9+K9</f>
        <v>30</v>
      </c>
      <c r="J9" s="112">
        <v>18</v>
      </c>
      <c r="K9" s="112">
        <v>12</v>
      </c>
      <c r="L9" s="116">
        <f>IFERROR(ROUND(K9/I9*100,2),"-")</f>
        <v>40</v>
      </c>
      <c r="M9" s="109">
        <f>N9+O9</f>
        <v>4</v>
      </c>
      <c r="N9" s="112">
        <v>1</v>
      </c>
      <c r="O9" s="112">
        <v>3</v>
      </c>
    </row>
    <row r="10" spans="1:16" s="43" customFormat="1" ht="6" customHeight="1">
      <c r="A10" s="55"/>
      <c r="B10" s="109"/>
      <c r="C10" s="113"/>
      <c r="D10" s="113"/>
      <c r="E10" s="116"/>
      <c r="F10" s="109"/>
      <c r="G10" s="113"/>
      <c r="H10" s="113"/>
      <c r="I10" s="109"/>
      <c r="J10" s="113"/>
      <c r="K10" s="113"/>
      <c r="L10" s="116"/>
      <c r="M10" s="109"/>
      <c r="N10" s="113"/>
      <c r="O10" s="113"/>
    </row>
    <row r="11" spans="1:16" s="43" customFormat="1" ht="16.5" customHeight="1">
      <c r="A11" s="79" t="s">
        <v>442</v>
      </c>
      <c r="B11" s="109">
        <f t="shared" ref="B11:B34" si="1">C11+D11</f>
        <v>879</v>
      </c>
      <c r="C11" s="112">
        <v>279</v>
      </c>
      <c r="D11" s="112">
        <v>600</v>
      </c>
      <c r="E11" s="116">
        <f t="shared" ref="E11:E34" si="2">IFERROR(ROUND(D11/B11*100,2),"-")</f>
        <v>68.260000000000005</v>
      </c>
      <c r="F11" s="109">
        <f t="shared" ref="F11:F34" si="3">G11+H11</f>
        <v>220</v>
      </c>
      <c r="G11" s="112">
        <v>59</v>
      </c>
      <c r="H11" s="112">
        <v>161</v>
      </c>
      <c r="I11" s="109">
        <f t="shared" ref="I11:I34" si="4">J11+K11</f>
        <v>495</v>
      </c>
      <c r="J11" s="112">
        <v>222</v>
      </c>
      <c r="K11" s="112">
        <v>273</v>
      </c>
      <c r="L11" s="116">
        <f t="shared" ref="L11:L34" si="5">IFERROR(ROUND(K11/I11*100,2),"-")</f>
        <v>55.15</v>
      </c>
      <c r="M11" s="109">
        <f t="shared" ref="M11:M34" si="6">N11+O11</f>
        <v>95</v>
      </c>
      <c r="N11" s="112">
        <v>26</v>
      </c>
      <c r="O11" s="112">
        <v>69</v>
      </c>
    </row>
    <row r="12" spans="1:16" s="43" customFormat="1" ht="16.5" customHeight="1">
      <c r="A12" s="79" t="s">
        <v>203</v>
      </c>
      <c r="B12" s="109">
        <f t="shared" si="1"/>
        <v>230</v>
      </c>
      <c r="C12" s="112">
        <v>77</v>
      </c>
      <c r="D12" s="112">
        <v>153</v>
      </c>
      <c r="E12" s="116">
        <f t="shared" si="2"/>
        <v>66.52</v>
      </c>
      <c r="F12" s="109">
        <f t="shared" si="3"/>
        <v>42</v>
      </c>
      <c r="G12" s="112">
        <v>8</v>
      </c>
      <c r="H12" s="112">
        <v>34</v>
      </c>
      <c r="I12" s="109">
        <f t="shared" si="4"/>
        <v>120</v>
      </c>
      <c r="J12" s="112">
        <v>61</v>
      </c>
      <c r="K12" s="112">
        <v>59</v>
      </c>
      <c r="L12" s="116">
        <f t="shared" si="5"/>
        <v>49.17</v>
      </c>
      <c r="M12" s="109">
        <f t="shared" si="6"/>
        <v>16</v>
      </c>
      <c r="N12" s="112">
        <v>8</v>
      </c>
      <c r="O12" s="112">
        <v>8</v>
      </c>
    </row>
    <row r="13" spans="1:16" s="43" customFormat="1" ht="16.5" customHeight="1">
      <c r="A13" s="79" t="s">
        <v>443</v>
      </c>
      <c r="B13" s="109">
        <f t="shared" si="1"/>
        <v>157</v>
      </c>
      <c r="C13" s="112">
        <v>47</v>
      </c>
      <c r="D13" s="112">
        <v>110</v>
      </c>
      <c r="E13" s="116">
        <f t="shared" si="2"/>
        <v>70.06</v>
      </c>
      <c r="F13" s="109">
        <f t="shared" si="3"/>
        <v>39</v>
      </c>
      <c r="G13" s="112">
        <v>13</v>
      </c>
      <c r="H13" s="112">
        <v>26</v>
      </c>
      <c r="I13" s="109">
        <f t="shared" si="4"/>
        <v>65</v>
      </c>
      <c r="J13" s="112">
        <v>26</v>
      </c>
      <c r="K13" s="112">
        <v>39</v>
      </c>
      <c r="L13" s="116">
        <f t="shared" si="5"/>
        <v>60</v>
      </c>
      <c r="M13" s="109">
        <f t="shared" si="6"/>
        <v>22</v>
      </c>
      <c r="N13" s="112">
        <v>3</v>
      </c>
      <c r="O13" s="112">
        <v>19</v>
      </c>
    </row>
    <row r="14" spans="1:16" s="43" customFormat="1" ht="16.5" customHeight="1">
      <c r="A14" s="79" t="s">
        <v>444</v>
      </c>
      <c r="B14" s="109">
        <f t="shared" si="1"/>
        <v>330</v>
      </c>
      <c r="C14" s="112">
        <v>99</v>
      </c>
      <c r="D14" s="112">
        <v>231</v>
      </c>
      <c r="E14" s="116">
        <f t="shared" si="2"/>
        <v>70</v>
      </c>
      <c r="F14" s="109">
        <f t="shared" si="3"/>
        <v>64</v>
      </c>
      <c r="G14" s="112">
        <v>10</v>
      </c>
      <c r="H14" s="112">
        <v>54</v>
      </c>
      <c r="I14" s="109">
        <f t="shared" si="4"/>
        <v>195</v>
      </c>
      <c r="J14" s="112">
        <v>91</v>
      </c>
      <c r="K14" s="112">
        <v>104</v>
      </c>
      <c r="L14" s="116">
        <f t="shared" si="5"/>
        <v>53.33</v>
      </c>
      <c r="M14" s="109">
        <f t="shared" si="6"/>
        <v>22</v>
      </c>
      <c r="N14" s="112">
        <v>8</v>
      </c>
      <c r="O14" s="112">
        <v>14</v>
      </c>
    </row>
    <row r="15" spans="1:16" s="43" customFormat="1" ht="16.5" customHeight="1">
      <c r="A15" s="79" t="s">
        <v>87</v>
      </c>
      <c r="B15" s="109">
        <f t="shared" si="1"/>
        <v>173</v>
      </c>
      <c r="C15" s="112">
        <v>58</v>
      </c>
      <c r="D15" s="112">
        <v>115</v>
      </c>
      <c r="E15" s="116">
        <f t="shared" si="2"/>
        <v>66.47</v>
      </c>
      <c r="F15" s="109">
        <f t="shared" si="3"/>
        <v>14</v>
      </c>
      <c r="G15" s="112">
        <v>3</v>
      </c>
      <c r="H15" s="112">
        <v>11</v>
      </c>
      <c r="I15" s="109">
        <f t="shared" si="4"/>
        <v>106</v>
      </c>
      <c r="J15" s="112">
        <v>57</v>
      </c>
      <c r="K15" s="112">
        <v>49</v>
      </c>
      <c r="L15" s="116">
        <f t="shared" si="5"/>
        <v>46.23</v>
      </c>
      <c r="M15" s="109">
        <f t="shared" si="6"/>
        <v>7</v>
      </c>
      <c r="N15" s="112">
        <v>1</v>
      </c>
      <c r="O15" s="112">
        <v>6</v>
      </c>
    </row>
    <row r="16" spans="1:16" s="43" customFormat="1" ht="16.5" customHeight="1">
      <c r="A16" s="79" t="s">
        <v>446</v>
      </c>
      <c r="B16" s="109">
        <f t="shared" si="1"/>
        <v>165</v>
      </c>
      <c r="C16" s="112">
        <v>55</v>
      </c>
      <c r="D16" s="112">
        <v>110</v>
      </c>
      <c r="E16" s="116">
        <f t="shared" si="2"/>
        <v>66.67</v>
      </c>
      <c r="F16" s="109">
        <f t="shared" si="3"/>
        <v>37</v>
      </c>
      <c r="G16" s="112">
        <v>13</v>
      </c>
      <c r="H16" s="112">
        <v>24</v>
      </c>
      <c r="I16" s="109">
        <f t="shared" si="4"/>
        <v>92</v>
      </c>
      <c r="J16" s="112">
        <v>46</v>
      </c>
      <c r="K16" s="112">
        <v>46</v>
      </c>
      <c r="L16" s="116">
        <f t="shared" si="5"/>
        <v>50</v>
      </c>
      <c r="M16" s="109">
        <f t="shared" si="6"/>
        <v>10</v>
      </c>
      <c r="N16" s="112">
        <v>6</v>
      </c>
      <c r="O16" s="112">
        <v>4</v>
      </c>
    </row>
    <row r="17" spans="1:15" s="43" customFormat="1" ht="16.5" customHeight="1">
      <c r="A17" s="79" t="s">
        <v>447</v>
      </c>
      <c r="B17" s="109">
        <f t="shared" si="1"/>
        <v>117</v>
      </c>
      <c r="C17" s="112">
        <v>39</v>
      </c>
      <c r="D17" s="112">
        <v>78</v>
      </c>
      <c r="E17" s="116">
        <f t="shared" si="2"/>
        <v>66.67</v>
      </c>
      <c r="F17" s="109">
        <f t="shared" si="3"/>
        <v>25</v>
      </c>
      <c r="G17" s="112">
        <v>5</v>
      </c>
      <c r="H17" s="112">
        <v>20</v>
      </c>
      <c r="I17" s="109">
        <f t="shared" si="4"/>
        <v>98</v>
      </c>
      <c r="J17" s="112">
        <v>49</v>
      </c>
      <c r="K17" s="112">
        <v>49</v>
      </c>
      <c r="L17" s="116">
        <f t="shared" si="5"/>
        <v>50</v>
      </c>
      <c r="M17" s="109">
        <f t="shared" si="6"/>
        <v>12</v>
      </c>
      <c r="N17" s="112">
        <v>2</v>
      </c>
      <c r="O17" s="112">
        <v>10</v>
      </c>
    </row>
    <row r="18" spans="1:15" s="43" customFormat="1" ht="16.5" customHeight="1">
      <c r="A18" s="79" t="s">
        <v>402</v>
      </c>
      <c r="B18" s="109">
        <f t="shared" si="1"/>
        <v>142</v>
      </c>
      <c r="C18" s="112">
        <v>47</v>
      </c>
      <c r="D18" s="112">
        <v>95</v>
      </c>
      <c r="E18" s="116">
        <f t="shared" si="2"/>
        <v>66.900000000000006</v>
      </c>
      <c r="F18" s="109">
        <f t="shared" si="3"/>
        <v>36</v>
      </c>
      <c r="G18" s="112">
        <v>1</v>
      </c>
      <c r="H18" s="112">
        <v>35</v>
      </c>
      <c r="I18" s="109">
        <f t="shared" si="4"/>
        <v>77</v>
      </c>
      <c r="J18" s="112">
        <v>40</v>
      </c>
      <c r="K18" s="112">
        <v>37</v>
      </c>
      <c r="L18" s="116">
        <f t="shared" si="5"/>
        <v>48.05</v>
      </c>
      <c r="M18" s="109">
        <f t="shared" si="6"/>
        <v>14</v>
      </c>
      <c r="N18" s="112">
        <v>7</v>
      </c>
      <c r="O18" s="112">
        <v>7</v>
      </c>
    </row>
    <row r="19" spans="1:15" s="43" customFormat="1" ht="16.5" customHeight="1">
      <c r="A19" s="79" t="s">
        <v>238</v>
      </c>
      <c r="B19" s="109">
        <f t="shared" si="1"/>
        <v>27</v>
      </c>
      <c r="C19" s="112">
        <v>8</v>
      </c>
      <c r="D19" s="112">
        <v>19</v>
      </c>
      <c r="E19" s="116">
        <f t="shared" si="2"/>
        <v>70.37</v>
      </c>
      <c r="F19" s="109">
        <f t="shared" si="3"/>
        <v>7</v>
      </c>
      <c r="G19" s="112">
        <v>0</v>
      </c>
      <c r="H19" s="112">
        <v>7</v>
      </c>
      <c r="I19" s="109">
        <f t="shared" si="4"/>
        <v>13</v>
      </c>
      <c r="J19" s="112">
        <v>5</v>
      </c>
      <c r="K19" s="112">
        <v>8</v>
      </c>
      <c r="L19" s="116">
        <f t="shared" si="5"/>
        <v>61.54</v>
      </c>
      <c r="M19" s="109">
        <f t="shared" si="6"/>
        <v>3</v>
      </c>
      <c r="N19" s="113">
        <v>0</v>
      </c>
      <c r="O19" s="112">
        <v>3</v>
      </c>
    </row>
    <row r="20" spans="1:15" s="43" customFormat="1" ht="16.5" customHeight="1">
      <c r="A20" s="79" t="s">
        <v>448</v>
      </c>
      <c r="B20" s="109">
        <f t="shared" si="1"/>
        <v>12</v>
      </c>
      <c r="C20" s="112">
        <v>5</v>
      </c>
      <c r="D20" s="112">
        <v>7</v>
      </c>
      <c r="E20" s="116">
        <f t="shared" si="2"/>
        <v>58.33</v>
      </c>
      <c r="F20" s="109">
        <f t="shared" si="3"/>
        <v>2</v>
      </c>
      <c r="G20" s="113">
        <v>0</v>
      </c>
      <c r="H20" s="112">
        <v>2</v>
      </c>
      <c r="I20" s="109">
        <f t="shared" si="4"/>
        <v>12</v>
      </c>
      <c r="J20" s="112">
        <v>7</v>
      </c>
      <c r="K20" s="112">
        <v>5</v>
      </c>
      <c r="L20" s="116">
        <f t="shared" si="5"/>
        <v>41.67</v>
      </c>
      <c r="M20" s="109">
        <f t="shared" si="6"/>
        <v>2</v>
      </c>
      <c r="N20" s="113">
        <v>0</v>
      </c>
      <c r="O20" s="112">
        <v>2</v>
      </c>
    </row>
    <row r="21" spans="1:15" s="43" customFormat="1" ht="16.5" customHeight="1">
      <c r="A21" s="79" t="s">
        <v>48</v>
      </c>
      <c r="B21" s="109">
        <f t="shared" si="1"/>
        <v>10</v>
      </c>
      <c r="C21" s="112">
        <v>3</v>
      </c>
      <c r="D21" s="112">
        <v>7</v>
      </c>
      <c r="E21" s="116">
        <f t="shared" si="2"/>
        <v>70</v>
      </c>
      <c r="F21" s="109">
        <f t="shared" si="3"/>
        <v>0</v>
      </c>
      <c r="G21" s="113">
        <v>0</v>
      </c>
      <c r="H21" s="113">
        <v>0</v>
      </c>
      <c r="I21" s="109">
        <f t="shared" si="4"/>
        <v>13</v>
      </c>
      <c r="J21" s="112">
        <v>5</v>
      </c>
      <c r="K21" s="112">
        <v>8</v>
      </c>
      <c r="L21" s="116">
        <f t="shared" si="5"/>
        <v>61.54</v>
      </c>
      <c r="M21" s="109">
        <f t="shared" si="6"/>
        <v>1</v>
      </c>
      <c r="N21" s="113">
        <v>0</v>
      </c>
      <c r="O21" s="112">
        <v>1</v>
      </c>
    </row>
    <row r="22" spans="1:15" s="43" customFormat="1" ht="16.5" customHeight="1">
      <c r="A22" s="79" t="s">
        <v>146</v>
      </c>
      <c r="B22" s="109">
        <f t="shared" si="1"/>
        <v>110</v>
      </c>
      <c r="C22" s="112">
        <v>36</v>
      </c>
      <c r="D22" s="112">
        <v>74</v>
      </c>
      <c r="E22" s="116">
        <f t="shared" si="2"/>
        <v>67.27</v>
      </c>
      <c r="F22" s="109">
        <f t="shared" si="3"/>
        <v>35</v>
      </c>
      <c r="G22" s="112">
        <v>4</v>
      </c>
      <c r="H22" s="112">
        <v>31</v>
      </c>
      <c r="I22" s="109">
        <f t="shared" si="4"/>
        <v>52</v>
      </c>
      <c r="J22" s="112">
        <v>24</v>
      </c>
      <c r="K22" s="112">
        <v>28</v>
      </c>
      <c r="L22" s="116">
        <f t="shared" si="5"/>
        <v>53.85</v>
      </c>
      <c r="M22" s="109">
        <f t="shared" si="6"/>
        <v>9</v>
      </c>
      <c r="N22" s="112">
        <v>3</v>
      </c>
      <c r="O22" s="112">
        <v>6</v>
      </c>
    </row>
    <row r="23" spans="1:15" s="43" customFormat="1" ht="16.5" customHeight="1">
      <c r="A23" s="79" t="s">
        <v>227</v>
      </c>
      <c r="B23" s="109">
        <f t="shared" si="1"/>
        <v>24</v>
      </c>
      <c r="C23" s="112">
        <v>10</v>
      </c>
      <c r="D23" s="112">
        <v>14</v>
      </c>
      <c r="E23" s="116">
        <f t="shared" si="2"/>
        <v>58.33</v>
      </c>
      <c r="F23" s="109">
        <f t="shared" si="3"/>
        <v>4</v>
      </c>
      <c r="G23" s="112">
        <v>2</v>
      </c>
      <c r="H23" s="112">
        <v>2</v>
      </c>
      <c r="I23" s="109">
        <f t="shared" si="4"/>
        <v>16</v>
      </c>
      <c r="J23" s="112">
        <v>9</v>
      </c>
      <c r="K23" s="112">
        <v>7</v>
      </c>
      <c r="L23" s="116">
        <f t="shared" si="5"/>
        <v>43.75</v>
      </c>
      <c r="M23" s="109">
        <f t="shared" si="6"/>
        <v>3</v>
      </c>
      <c r="N23" s="113">
        <v>0</v>
      </c>
      <c r="O23" s="112">
        <v>3</v>
      </c>
    </row>
    <row r="24" spans="1:15" s="43" customFormat="1" ht="16.5" customHeight="1">
      <c r="A24" s="79" t="s">
        <v>396</v>
      </c>
      <c r="B24" s="109">
        <f t="shared" si="1"/>
        <v>41</v>
      </c>
      <c r="C24" s="112">
        <v>13</v>
      </c>
      <c r="D24" s="112">
        <v>28</v>
      </c>
      <c r="E24" s="116">
        <f t="shared" si="2"/>
        <v>68.290000000000006</v>
      </c>
      <c r="F24" s="109">
        <f t="shared" si="3"/>
        <v>4</v>
      </c>
      <c r="G24" s="112">
        <v>4</v>
      </c>
      <c r="H24" s="112">
        <v>0</v>
      </c>
      <c r="I24" s="109">
        <f t="shared" si="4"/>
        <v>38</v>
      </c>
      <c r="J24" s="112">
        <v>18</v>
      </c>
      <c r="K24" s="112">
        <v>20</v>
      </c>
      <c r="L24" s="116">
        <f t="shared" si="5"/>
        <v>52.63</v>
      </c>
      <c r="M24" s="109">
        <f t="shared" si="6"/>
        <v>5</v>
      </c>
      <c r="N24" s="112">
        <v>1</v>
      </c>
      <c r="O24" s="112">
        <v>4</v>
      </c>
    </row>
    <row r="25" spans="1:15" s="43" customFormat="1" ht="16.5" customHeight="1">
      <c r="A25" s="79" t="s">
        <v>30</v>
      </c>
      <c r="B25" s="109">
        <f t="shared" si="1"/>
        <v>16</v>
      </c>
      <c r="C25" s="112">
        <v>4</v>
      </c>
      <c r="D25" s="112">
        <v>12</v>
      </c>
      <c r="E25" s="116">
        <f t="shared" si="2"/>
        <v>75</v>
      </c>
      <c r="F25" s="109">
        <f t="shared" si="3"/>
        <v>4</v>
      </c>
      <c r="G25" s="112">
        <v>0</v>
      </c>
      <c r="H25" s="112">
        <v>4</v>
      </c>
      <c r="I25" s="109">
        <f t="shared" si="4"/>
        <v>11</v>
      </c>
      <c r="J25" s="112">
        <v>8</v>
      </c>
      <c r="K25" s="112">
        <v>3</v>
      </c>
      <c r="L25" s="116">
        <f t="shared" si="5"/>
        <v>27.27</v>
      </c>
      <c r="M25" s="109">
        <f t="shared" si="6"/>
        <v>4</v>
      </c>
      <c r="N25" s="112">
        <v>1</v>
      </c>
      <c r="O25" s="112">
        <v>3</v>
      </c>
    </row>
    <row r="26" spans="1:15" s="43" customFormat="1" ht="16.5" customHeight="1">
      <c r="A26" s="79" t="s">
        <v>190</v>
      </c>
      <c r="B26" s="109">
        <f t="shared" si="1"/>
        <v>33</v>
      </c>
      <c r="C26" s="112">
        <v>11</v>
      </c>
      <c r="D26" s="112">
        <v>22</v>
      </c>
      <c r="E26" s="116">
        <f t="shared" si="2"/>
        <v>66.67</v>
      </c>
      <c r="F26" s="109">
        <f t="shared" si="3"/>
        <v>12</v>
      </c>
      <c r="G26" s="112">
        <v>2</v>
      </c>
      <c r="H26" s="112">
        <v>10</v>
      </c>
      <c r="I26" s="109">
        <f t="shared" si="4"/>
        <v>31</v>
      </c>
      <c r="J26" s="112">
        <v>13</v>
      </c>
      <c r="K26" s="112">
        <v>18</v>
      </c>
      <c r="L26" s="116">
        <f t="shared" si="5"/>
        <v>58.06</v>
      </c>
      <c r="M26" s="109">
        <f t="shared" si="6"/>
        <v>10</v>
      </c>
      <c r="N26" s="112">
        <v>4</v>
      </c>
      <c r="O26" s="112">
        <v>6</v>
      </c>
    </row>
    <row r="27" spans="1:15" s="43" customFormat="1" ht="16.5" customHeight="1">
      <c r="A27" s="79" t="s">
        <v>10</v>
      </c>
      <c r="B27" s="109">
        <f t="shared" si="1"/>
        <v>39</v>
      </c>
      <c r="C27" s="112">
        <v>15</v>
      </c>
      <c r="D27" s="112">
        <v>24</v>
      </c>
      <c r="E27" s="116">
        <f t="shared" si="2"/>
        <v>61.54</v>
      </c>
      <c r="F27" s="109">
        <f t="shared" si="3"/>
        <v>17</v>
      </c>
      <c r="G27" s="112">
        <v>8</v>
      </c>
      <c r="H27" s="112">
        <v>9</v>
      </c>
      <c r="I27" s="109">
        <f t="shared" si="4"/>
        <v>26</v>
      </c>
      <c r="J27" s="112">
        <v>13</v>
      </c>
      <c r="K27" s="112">
        <v>13</v>
      </c>
      <c r="L27" s="116">
        <f t="shared" si="5"/>
        <v>50</v>
      </c>
      <c r="M27" s="109">
        <f t="shared" si="6"/>
        <v>7</v>
      </c>
      <c r="N27" s="112">
        <v>4</v>
      </c>
      <c r="O27" s="112">
        <v>3</v>
      </c>
    </row>
    <row r="28" spans="1:15" s="43" customFormat="1" ht="16.5" customHeight="1">
      <c r="A28" s="79" t="s">
        <v>449</v>
      </c>
      <c r="B28" s="109">
        <f t="shared" si="1"/>
        <v>58</v>
      </c>
      <c r="C28" s="112">
        <v>19</v>
      </c>
      <c r="D28" s="112">
        <v>39</v>
      </c>
      <c r="E28" s="116">
        <f t="shared" si="2"/>
        <v>67.239999999999995</v>
      </c>
      <c r="F28" s="109">
        <f t="shared" si="3"/>
        <v>8</v>
      </c>
      <c r="G28" s="112">
        <v>3</v>
      </c>
      <c r="H28" s="112">
        <v>5</v>
      </c>
      <c r="I28" s="109">
        <f t="shared" si="4"/>
        <v>28</v>
      </c>
      <c r="J28" s="112">
        <v>15</v>
      </c>
      <c r="K28" s="112">
        <v>13</v>
      </c>
      <c r="L28" s="116">
        <f t="shared" si="5"/>
        <v>46.43</v>
      </c>
      <c r="M28" s="109">
        <f t="shared" si="6"/>
        <v>3</v>
      </c>
      <c r="N28" s="113">
        <v>0</v>
      </c>
      <c r="O28" s="112">
        <v>3</v>
      </c>
    </row>
    <row r="29" spans="1:15" s="43" customFormat="1" ht="16.5" customHeight="1">
      <c r="A29" s="79" t="s">
        <v>450</v>
      </c>
      <c r="B29" s="109">
        <f t="shared" si="1"/>
        <v>86</v>
      </c>
      <c r="C29" s="112">
        <v>29</v>
      </c>
      <c r="D29" s="112">
        <v>57</v>
      </c>
      <c r="E29" s="116">
        <f t="shared" si="2"/>
        <v>66.28</v>
      </c>
      <c r="F29" s="109">
        <f t="shared" si="3"/>
        <v>17</v>
      </c>
      <c r="G29" s="112">
        <v>1</v>
      </c>
      <c r="H29" s="112">
        <v>16</v>
      </c>
      <c r="I29" s="109">
        <f t="shared" si="4"/>
        <v>44</v>
      </c>
      <c r="J29" s="112">
        <v>13</v>
      </c>
      <c r="K29" s="112">
        <v>31</v>
      </c>
      <c r="L29" s="116">
        <f t="shared" si="5"/>
        <v>70.45</v>
      </c>
      <c r="M29" s="109">
        <f t="shared" si="6"/>
        <v>7</v>
      </c>
      <c r="N29" s="112">
        <v>3</v>
      </c>
      <c r="O29" s="112">
        <v>4</v>
      </c>
    </row>
    <row r="30" spans="1:15" s="43" customFormat="1" ht="16.5" customHeight="1">
      <c r="A30" s="79" t="s">
        <v>451</v>
      </c>
      <c r="B30" s="109">
        <f t="shared" si="1"/>
        <v>145</v>
      </c>
      <c r="C30" s="112">
        <v>32</v>
      </c>
      <c r="D30" s="112">
        <v>113</v>
      </c>
      <c r="E30" s="116">
        <f t="shared" si="2"/>
        <v>77.930000000000007</v>
      </c>
      <c r="F30" s="109">
        <f t="shared" si="3"/>
        <v>14</v>
      </c>
      <c r="G30" s="112">
        <v>1</v>
      </c>
      <c r="H30" s="112">
        <v>13</v>
      </c>
      <c r="I30" s="109">
        <f t="shared" si="4"/>
        <v>73</v>
      </c>
      <c r="J30" s="112">
        <v>37</v>
      </c>
      <c r="K30" s="112">
        <v>36</v>
      </c>
      <c r="L30" s="116">
        <f t="shared" si="5"/>
        <v>49.32</v>
      </c>
      <c r="M30" s="109">
        <f t="shared" si="6"/>
        <v>8</v>
      </c>
      <c r="N30" s="112">
        <v>2</v>
      </c>
      <c r="O30" s="112">
        <v>6</v>
      </c>
    </row>
    <row r="31" spans="1:15" s="43" customFormat="1" ht="16.5" customHeight="1">
      <c r="A31" s="79" t="s">
        <v>452</v>
      </c>
      <c r="B31" s="109">
        <f t="shared" si="1"/>
        <v>52</v>
      </c>
      <c r="C31" s="112">
        <v>17</v>
      </c>
      <c r="D31" s="112">
        <v>35</v>
      </c>
      <c r="E31" s="116">
        <f t="shared" si="2"/>
        <v>67.31</v>
      </c>
      <c r="F31" s="109">
        <f t="shared" si="3"/>
        <v>7</v>
      </c>
      <c r="G31" s="112">
        <v>1</v>
      </c>
      <c r="H31" s="112">
        <v>6</v>
      </c>
      <c r="I31" s="109">
        <f t="shared" si="4"/>
        <v>24</v>
      </c>
      <c r="J31" s="112">
        <v>16</v>
      </c>
      <c r="K31" s="112">
        <v>8</v>
      </c>
      <c r="L31" s="116">
        <f t="shared" si="5"/>
        <v>33.33</v>
      </c>
      <c r="M31" s="109">
        <f t="shared" si="6"/>
        <v>4</v>
      </c>
      <c r="N31" s="113">
        <v>0</v>
      </c>
      <c r="O31" s="112">
        <v>4</v>
      </c>
    </row>
    <row r="32" spans="1:15" s="43" customFormat="1" ht="16.5" customHeight="1">
      <c r="A32" s="79" t="s">
        <v>453</v>
      </c>
      <c r="B32" s="109">
        <f t="shared" si="1"/>
        <v>63</v>
      </c>
      <c r="C32" s="112">
        <v>21</v>
      </c>
      <c r="D32" s="112">
        <v>42</v>
      </c>
      <c r="E32" s="116">
        <f t="shared" si="2"/>
        <v>66.67</v>
      </c>
      <c r="F32" s="109">
        <f t="shared" si="3"/>
        <v>10</v>
      </c>
      <c r="G32" s="112">
        <v>2</v>
      </c>
      <c r="H32" s="112">
        <v>8</v>
      </c>
      <c r="I32" s="109">
        <f t="shared" si="4"/>
        <v>25</v>
      </c>
      <c r="J32" s="112">
        <v>13</v>
      </c>
      <c r="K32" s="112">
        <v>12</v>
      </c>
      <c r="L32" s="116">
        <f t="shared" si="5"/>
        <v>48</v>
      </c>
      <c r="M32" s="109">
        <f t="shared" si="6"/>
        <v>3</v>
      </c>
      <c r="N32" s="112">
        <v>1</v>
      </c>
      <c r="O32" s="112">
        <v>2</v>
      </c>
    </row>
    <row r="33" spans="1:15" s="43" customFormat="1" ht="16.5" customHeight="1">
      <c r="A33" s="79" t="s">
        <v>346</v>
      </c>
      <c r="B33" s="109">
        <f t="shared" si="1"/>
        <v>31</v>
      </c>
      <c r="C33" s="112">
        <v>10</v>
      </c>
      <c r="D33" s="112">
        <v>21</v>
      </c>
      <c r="E33" s="116">
        <f t="shared" si="2"/>
        <v>67.739999999999995</v>
      </c>
      <c r="F33" s="109">
        <f t="shared" si="3"/>
        <v>7</v>
      </c>
      <c r="G33" s="112">
        <v>2</v>
      </c>
      <c r="H33" s="112">
        <v>5</v>
      </c>
      <c r="I33" s="109">
        <f t="shared" si="4"/>
        <v>28</v>
      </c>
      <c r="J33" s="112">
        <v>10</v>
      </c>
      <c r="K33" s="112">
        <v>18</v>
      </c>
      <c r="L33" s="116">
        <f t="shared" si="5"/>
        <v>64.290000000000006</v>
      </c>
      <c r="M33" s="109">
        <f t="shared" si="6"/>
        <v>5</v>
      </c>
      <c r="N33" s="112">
        <v>2</v>
      </c>
      <c r="O33" s="112">
        <v>3</v>
      </c>
    </row>
    <row r="34" spans="1:15" s="43" customFormat="1" ht="16.5" customHeight="1">
      <c r="A34" s="79" t="s">
        <v>81</v>
      </c>
      <c r="B34" s="109">
        <f t="shared" si="1"/>
        <v>72</v>
      </c>
      <c r="C34" s="112">
        <v>21</v>
      </c>
      <c r="D34" s="112">
        <v>51</v>
      </c>
      <c r="E34" s="116">
        <f t="shared" si="2"/>
        <v>70.83</v>
      </c>
      <c r="F34" s="109">
        <f t="shared" si="3"/>
        <v>22</v>
      </c>
      <c r="G34" s="112">
        <v>2</v>
      </c>
      <c r="H34" s="112">
        <v>20</v>
      </c>
      <c r="I34" s="109">
        <f t="shared" si="4"/>
        <v>35</v>
      </c>
      <c r="J34" s="112">
        <v>15</v>
      </c>
      <c r="K34" s="112">
        <v>20</v>
      </c>
      <c r="L34" s="116">
        <f t="shared" si="5"/>
        <v>57.14</v>
      </c>
      <c r="M34" s="109">
        <f t="shared" si="6"/>
        <v>13</v>
      </c>
      <c r="N34" s="112">
        <v>5</v>
      </c>
      <c r="O34" s="112">
        <v>8</v>
      </c>
    </row>
    <row r="35" spans="1:15" ht="6" customHeight="1">
      <c r="A35" s="107"/>
      <c r="B35" s="107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21"/>
    </row>
  </sheetData>
  <mergeCells count="6">
    <mergeCell ref="B3:H3"/>
    <mergeCell ref="I3:O3"/>
    <mergeCell ref="B4:E4"/>
    <mergeCell ref="F4:H4"/>
    <mergeCell ref="I4:L4"/>
    <mergeCell ref="M4:O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5"/>
  <sheetViews>
    <sheetView showGridLines="0" view="pageBreakPreview" zoomScaleNormal="115" zoomScaleSheetLayoutView="100" workbookViewId="0"/>
  </sheetViews>
  <sheetFormatPr defaultRowHeight="11.25"/>
  <cols>
    <col min="1" max="1" width="12.625" style="42" customWidth="1"/>
    <col min="2" max="16" width="8.375" style="42" customWidth="1"/>
    <col min="17" max="19" width="9.125" style="42" customWidth="1"/>
    <col min="20" max="20" width="9" style="42" customWidth="1"/>
    <col min="21" max="16384" width="9" style="42"/>
  </cols>
  <sheetData>
    <row r="1" spans="1:19" ht="18" customHeight="1">
      <c r="A1" s="44" t="s">
        <v>372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3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9" s="43" customFormat="1" ht="21" customHeight="1">
      <c r="A3" s="539" t="s">
        <v>44</v>
      </c>
      <c r="B3" s="541" t="s">
        <v>39</v>
      </c>
      <c r="C3" s="540"/>
      <c r="D3" s="540"/>
      <c r="E3" s="540"/>
      <c r="F3" s="540"/>
      <c r="G3" s="540"/>
      <c r="H3" s="540"/>
      <c r="I3" s="540"/>
      <c r="J3" s="540"/>
      <c r="K3" s="541" t="s">
        <v>326</v>
      </c>
      <c r="L3" s="540"/>
      <c r="M3" s="540"/>
      <c r="N3" s="540"/>
      <c r="O3" s="540"/>
      <c r="P3" s="540"/>
    </row>
    <row r="4" spans="1:19" s="43" customFormat="1" ht="21" customHeight="1">
      <c r="A4" s="565"/>
      <c r="B4" s="123"/>
      <c r="C4" s="126"/>
      <c r="D4" s="567" t="s">
        <v>78</v>
      </c>
      <c r="E4" s="567"/>
      <c r="F4" s="567"/>
      <c r="G4" s="126"/>
      <c r="H4" s="126"/>
      <c r="I4" s="568" t="s">
        <v>79</v>
      </c>
      <c r="J4" s="567"/>
      <c r="K4" s="568" t="s">
        <v>78</v>
      </c>
      <c r="L4" s="567"/>
      <c r="M4" s="567"/>
      <c r="N4" s="569"/>
      <c r="O4" s="568" t="s">
        <v>79</v>
      </c>
      <c r="P4" s="567"/>
    </row>
    <row r="5" spans="1:19" s="43" customFormat="1" ht="21" customHeight="1">
      <c r="A5" s="566"/>
      <c r="B5" s="66" t="s">
        <v>5</v>
      </c>
      <c r="C5" s="66" t="s">
        <v>51</v>
      </c>
      <c r="D5" s="66" t="s">
        <v>9</v>
      </c>
      <c r="E5" s="66" t="s">
        <v>52</v>
      </c>
      <c r="F5" s="66" t="s">
        <v>53</v>
      </c>
      <c r="G5" s="66" t="s">
        <v>56</v>
      </c>
      <c r="H5" s="66" t="s">
        <v>49</v>
      </c>
      <c r="I5" s="66" t="s">
        <v>5</v>
      </c>
      <c r="J5" s="66" t="s">
        <v>349</v>
      </c>
      <c r="K5" s="66" t="s">
        <v>5</v>
      </c>
      <c r="L5" s="66" t="s">
        <v>51</v>
      </c>
      <c r="M5" s="66" t="s">
        <v>9</v>
      </c>
      <c r="N5" s="66" t="s">
        <v>52</v>
      </c>
      <c r="O5" s="66" t="s">
        <v>5</v>
      </c>
      <c r="P5" s="66" t="s">
        <v>349</v>
      </c>
    </row>
    <row r="6" spans="1:19" s="43" customFormat="1" ht="6" customHeight="1">
      <c r="A6" s="7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9" s="43" customFormat="1" ht="16.5" customHeight="1">
      <c r="A7" s="76" t="s">
        <v>84</v>
      </c>
      <c r="B7" s="56">
        <f>SUM(C7:H7)</f>
        <v>1384</v>
      </c>
      <c r="C7" s="56">
        <f t="shared" ref="C7:H7" si="0">SUM(C11:C34)</f>
        <v>230</v>
      </c>
      <c r="D7" s="56">
        <f t="shared" si="0"/>
        <v>227</v>
      </c>
      <c r="E7" s="56">
        <f t="shared" si="0"/>
        <v>227</v>
      </c>
      <c r="F7" s="56">
        <f t="shared" si="0"/>
        <v>229</v>
      </c>
      <c r="G7" s="56">
        <f t="shared" si="0"/>
        <v>232</v>
      </c>
      <c r="H7" s="56">
        <f t="shared" si="0"/>
        <v>239</v>
      </c>
      <c r="I7" s="56">
        <f>SUM(J7)</f>
        <v>32</v>
      </c>
      <c r="J7" s="56">
        <f>SUM(J11:J34)</f>
        <v>32</v>
      </c>
      <c r="K7" s="56">
        <f>SUM(L7:N7)</f>
        <v>612</v>
      </c>
      <c r="L7" s="56">
        <f>SUM(L11:L34)</f>
        <v>198</v>
      </c>
      <c r="M7" s="56">
        <f>SUM(M11:M34)</f>
        <v>206</v>
      </c>
      <c r="N7" s="56">
        <f>SUM(N11:N34)</f>
        <v>208</v>
      </c>
      <c r="O7" s="56">
        <f>SUM(P7)</f>
        <v>1</v>
      </c>
      <c r="P7" s="56">
        <f>SUM(P11:P34)</f>
        <v>1</v>
      </c>
    </row>
    <row r="8" spans="1:19" s="43" customFormat="1" ht="16.5" customHeight="1">
      <c r="A8" s="77" t="s">
        <v>399</v>
      </c>
      <c r="B8" s="56">
        <f>SUM(C8:H8)</f>
        <v>18</v>
      </c>
      <c r="C8" s="500">
        <v>3</v>
      </c>
      <c r="D8" s="500">
        <v>3</v>
      </c>
      <c r="E8" s="500">
        <v>3</v>
      </c>
      <c r="F8" s="500">
        <v>3</v>
      </c>
      <c r="G8" s="500">
        <v>3</v>
      </c>
      <c r="H8" s="500">
        <v>3</v>
      </c>
      <c r="I8" s="494">
        <v>0</v>
      </c>
      <c r="J8" s="57">
        <v>0</v>
      </c>
      <c r="K8" s="56">
        <f>SUM(L8:N8)</f>
        <v>12</v>
      </c>
      <c r="L8" s="500">
        <v>4</v>
      </c>
      <c r="M8" s="500">
        <v>4</v>
      </c>
      <c r="N8" s="500">
        <v>4</v>
      </c>
      <c r="O8" s="56">
        <f>P8</f>
        <v>0</v>
      </c>
      <c r="P8" s="57">
        <v>0</v>
      </c>
    </row>
    <row r="9" spans="1:19" s="43" customFormat="1" ht="16.5" customHeight="1">
      <c r="A9" s="77" t="s">
        <v>104</v>
      </c>
      <c r="B9" s="56">
        <f>SUM(C9:H9)</f>
        <v>18</v>
      </c>
      <c r="C9" s="500">
        <v>3</v>
      </c>
      <c r="D9" s="500">
        <v>3</v>
      </c>
      <c r="E9" s="500">
        <v>3</v>
      </c>
      <c r="F9" s="500">
        <v>3</v>
      </c>
      <c r="G9" s="500">
        <v>3</v>
      </c>
      <c r="H9" s="500">
        <v>3</v>
      </c>
      <c r="I9" s="56">
        <f>J9</f>
        <v>0</v>
      </c>
      <c r="J9" s="57">
        <v>0</v>
      </c>
      <c r="K9" s="56">
        <f>SUM(L9:N9)</f>
        <v>16</v>
      </c>
      <c r="L9" s="500">
        <v>6</v>
      </c>
      <c r="M9" s="500">
        <v>5</v>
      </c>
      <c r="N9" s="500">
        <v>5</v>
      </c>
      <c r="O9" s="56">
        <f>P9</f>
        <v>0</v>
      </c>
      <c r="P9" s="57">
        <v>0</v>
      </c>
    </row>
    <row r="10" spans="1:19" s="43" customFormat="1" ht="6" customHeight="1">
      <c r="A10" s="5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0"/>
      <c r="P10" s="125"/>
    </row>
    <row r="11" spans="1:19" s="43" customFormat="1" ht="16.5" customHeight="1">
      <c r="A11" s="79" t="s">
        <v>442</v>
      </c>
      <c r="B11" s="56">
        <f t="shared" ref="B11:B34" si="1">SUM(C11:H11)</f>
        <v>434</v>
      </c>
      <c r="C11" s="500">
        <v>72</v>
      </c>
      <c r="D11" s="500">
        <v>72</v>
      </c>
      <c r="E11" s="500">
        <v>72</v>
      </c>
      <c r="F11" s="500">
        <v>69</v>
      </c>
      <c r="G11" s="500">
        <v>74</v>
      </c>
      <c r="H11" s="500">
        <v>75</v>
      </c>
      <c r="I11" s="56">
        <f t="shared" ref="I11:I34" si="2">J11</f>
        <v>1</v>
      </c>
      <c r="J11" s="57">
        <v>1</v>
      </c>
      <c r="K11" s="56">
        <f t="shared" ref="K11:K34" si="3">SUM(L11:N11)</f>
        <v>203</v>
      </c>
      <c r="L11" s="500">
        <v>68</v>
      </c>
      <c r="M11" s="500">
        <v>68</v>
      </c>
      <c r="N11" s="500">
        <v>67</v>
      </c>
      <c r="O11" s="56">
        <f t="shared" ref="O11:O34" si="4">P11</f>
        <v>0</v>
      </c>
      <c r="P11" s="57">
        <v>0</v>
      </c>
    </row>
    <row r="12" spans="1:19" s="43" customFormat="1" ht="16.5" customHeight="1">
      <c r="A12" s="79" t="s">
        <v>203</v>
      </c>
      <c r="B12" s="56">
        <f t="shared" si="1"/>
        <v>97</v>
      </c>
      <c r="C12" s="500">
        <v>16</v>
      </c>
      <c r="D12" s="500">
        <v>16</v>
      </c>
      <c r="E12" s="500">
        <v>14</v>
      </c>
      <c r="F12" s="500">
        <v>17</v>
      </c>
      <c r="G12" s="500">
        <v>17</v>
      </c>
      <c r="H12" s="500">
        <v>17</v>
      </c>
      <c r="I12" s="56">
        <f t="shared" si="2"/>
        <v>3</v>
      </c>
      <c r="J12" s="57">
        <v>3</v>
      </c>
      <c r="K12" s="56">
        <f t="shared" si="3"/>
        <v>40</v>
      </c>
      <c r="L12" s="500">
        <v>12</v>
      </c>
      <c r="M12" s="500">
        <v>14</v>
      </c>
      <c r="N12" s="500">
        <v>14</v>
      </c>
      <c r="O12" s="56">
        <f t="shared" si="4"/>
        <v>1</v>
      </c>
      <c r="P12" s="500">
        <v>1</v>
      </c>
    </row>
    <row r="13" spans="1:19" s="43" customFormat="1" ht="16.5" customHeight="1">
      <c r="A13" s="79" t="s">
        <v>443</v>
      </c>
      <c r="B13" s="56">
        <f t="shared" si="1"/>
        <v>71</v>
      </c>
      <c r="C13" s="500">
        <v>12</v>
      </c>
      <c r="D13" s="500">
        <v>12</v>
      </c>
      <c r="E13" s="500">
        <v>11</v>
      </c>
      <c r="F13" s="500">
        <v>11</v>
      </c>
      <c r="G13" s="500">
        <v>12</v>
      </c>
      <c r="H13" s="500">
        <v>13</v>
      </c>
      <c r="I13" s="56">
        <f t="shared" si="2"/>
        <v>2</v>
      </c>
      <c r="J13" s="57">
        <v>2</v>
      </c>
      <c r="K13" s="56">
        <f t="shared" si="3"/>
        <v>25</v>
      </c>
      <c r="L13" s="500">
        <v>8</v>
      </c>
      <c r="M13" s="500">
        <v>8</v>
      </c>
      <c r="N13" s="500">
        <v>9</v>
      </c>
      <c r="O13" s="56">
        <f t="shared" si="4"/>
        <v>0</v>
      </c>
      <c r="P13" s="57">
        <v>0</v>
      </c>
    </row>
    <row r="14" spans="1:19" s="43" customFormat="1" ht="16.5" customHeight="1">
      <c r="A14" s="79" t="s">
        <v>444</v>
      </c>
      <c r="B14" s="56">
        <f t="shared" si="1"/>
        <v>148</v>
      </c>
      <c r="C14" s="500">
        <v>26</v>
      </c>
      <c r="D14" s="500">
        <v>25</v>
      </c>
      <c r="E14" s="500">
        <v>23</v>
      </c>
      <c r="F14" s="500">
        <v>25</v>
      </c>
      <c r="G14" s="500">
        <v>23</v>
      </c>
      <c r="H14" s="500">
        <v>26</v>
      </c>
      <c r="I14" s="56">
        <f t="shared" si="2"/>
        <v>9</v>
      </c>
      <c r="J14" s="57">
        <v>9</v>
      </c>
      <c r="K14" s="56">
        <f t="shared" si="3"/>
        <v>69</v>
      </c>
      <c r="L14" s="500">
        <v>23</v>
      </c>
      <c r="M14" s="500">
        <v>22</v>
      </c>
      <c r="N14" s="500">
        <v>24</v>
      </c>
      <c r="O14" s="56">
        <f t="shared" si="4"/>
        <v>0</v>
      </c>
      <c r="P14" s="57">
        <v>0</v>
      </c>
    </row>
    <row r="15" spans="1:19" s="43" customFormat="1" ht="16.5" customHeight="1">
      <c r="A15" s="79" t="s">
        <v>87</v>
      </c>
      <c r="B15" s="56">
        <f t="shared" si="1"/>
        <v>71</v>
      </c>
      <c r="C15" s="500">
        <v>11</v>
      </c>
      <c r="D15" s="500">
        <v>11</v>
      </c>
      <c r="E15" s="500">
        <v>11</v>
      </c>
      <c r="F15" s="500">
        <v>12</v>
      </c>
      <c r="G15" s="500">
        <v>12</v>
      </c>
      <c r="H15" s="500">
        <v>14</v>
      </c>
      <c r="I15" s="56">
        <f t="shared" si="2"/>
        <v>0</v>
      </c>
      <c r="J15" s="57">
        <v>0</v>
      </c>
      <c r="K15" s="56">
        <f t="shared" si="3"/>
        <v>37</v>
      </c>
      <c r="L15" s="500">
        <v>12</v>
      </c>
      <c r="M15" s="500">
        <v>12</v>
      </c>
      <c r="N15" s="500">
        <v>13</v>
      </c>
      <c r="O15" s="56">
        <f t="shared" si="4"/>
        <v>0</v>
      </c>
      <c r="P15" s="57">
        <v>0</v>
      </c>
    </row>
    <row r="16" spans="1:19" s="43" customFormat="1" ht="16.5" customHeight="1">
      <c r="A16" s="79" t="s">
        <v>446</v>
      </c>
      <c r="B16" s="56">
        <f t="shared" si="1"/>
        <v>64</v>
      </c>
      <c r="C16" s="500">
        <v>11</v>
      </c>
      <c r="D16" s="500">
        <v>10</v>
      </c>
      <c r="E16" s="500">
        <v>11</v>
      </c>
      <c r="F16" s="500">
        <v>10</v>
      </c>
      <c r="G16" s="500">
        <v>10</v>
      </c>
      <c r="H16" s="500">
        <v>12</v>
      </c>
      <c r="I16" s="56">
        <f t="shared" si="2"/>
        <v>0</v>
      </c>
      <c r="J16" s="57">
        <v>0</v>
      </c>
      <c r="K16" s="56">
        <f t="shared" si="3"/>
        <v>27</v>
      </c>
      <c r="L16" s="500">
        <v>8</v>
      </c>
      <c r="M16" s="500">
        <v>10</v>
      </c>
      <c r="N16" s="500">
        <v>9</v>
      </c>
      <c r="O16" s="56">
        <f t="shared" si="4"/>
        <v>0</v>
      </c>
      <c r="P16" s="57">
        <v>0</v>
      </c>
    </row>
    <row r="17" spans="1:16" s="43" customFormat="1" ht="16.5" customHeight="1">
      <c r="A17" s="79" t="s">
        <v>447</v>
      </c>
      <c r="B17" s="56">
        <f t="shared" si="1"/>
        <v>54</v>
      </c>
      <c r="C17" s="500">
        <v>9</v>
      </c>
      <c r="D17" s="500">
        <v>10</v>
      </c>
      <c r="E17" s="500">
        <v>8</v>
      </c>
      <c r="F17" s="500">
        <v>9</v>
      </c>
      <c r="G17" s="500">
        <v>9</v>
      </c>
      <c r="H17" s="500">
        <v>9</v>
      </c>
      <c r="I17" s="56">
        <f t="shared" si="2"/>
        <v>4</v>
      </c>
      <c r="J17" s="57">
        <v>4</v>
      </c>
      <c r="K17" s="56">
        <f t="shared" si="3"/>
        <v>27</v>
      </c>
      <c r="L17" s="500">
        <v>8</v>
      </c>
      <c r="M17" s="500">
        <v>10</v>
      </c>
      <c r="N17" s="500">
        <v>9</v>
      </c>
      <c r="O17" s="56">
        <f t="shared" si="4"/>
        <v>0</v>
      </c>
      <c r="P17" s="57">
        <v>0</v>
      </c>
    </row>
    <row r="18" spans="1:16" s="43" customFormat="1" ht="16.5" customHeight="1">
      <c r="A18" s="79" t="s">
        <v>402</v>
      </c>
      <c r="B18" s="56">
        <f t="shared" si="1"/>
        <v>66</v>
      </c>
      <c r="C18" s="500">
        <v>11</v>
      </c>
      <c r="D18" s="500">
        <v>10</v>
      </c>
      <c r="E18" s="500">
        <v>13</v>
      </c>
      <c r="F18" s="500">
        <v>12</v>
      </c>
      <c r="G18" s="500">
        <v>10</v>
      </c>
      <c r="H18" s="500">
        <v>10</v>
      </c>
      <c r="I18" s="56">
        <f t="shared" si="2"/>
        <v>7</v>
      </c>
      <c r="J18" s="57">
        <v>7</v>
      </c>
      <c r="K18" s="56">
        <f t="shared" si="3"/>
        <v>24</v>
      </c>
      <c r="L18" s="500">
        <v>8</v>
      </c>
      <c r="M18" s="500">
        <v>8</v>
      </c>
      <c r="N18" s="500">
        <v>8</v>
      </c>
      <c r="O18" s="56">
        <f t="shared" si="4"/>
        <v>0</v>
      </c>
      <c r="P18" s="57">
        <v>0</v>
      </c>
    </row>
    <row r="19" spans="1:16" s="43" customFormat="1" ht="16.5" customHeight="1">
      <c r="A19" s="79" t="s">
        <v>238</v>
      </c>
      <c r="B19" s="56">
        <f t="shared" si="1"/>
        <v>12</v>
      </c>
      <c r="C19" s="500">
        <v>2</v>
      </c>
      <c r="D19" s="500">
        <v>2</v>
      </c>
      <c r="E19" s="500">
        <v>2</v>
      </c>
      <c r="F19" s="500">
        <v>2</v>
      </c>
      <c r="G19" s="500">
        <v>2</v>
      </c>
      <c r="H19" s="500">
        <v>2</v>
      </c>
      <c r="I19" s="56">
        <f t="shared" si="2"/>
        <v>0</v>
      </c>
      <c r="J19" s="57">
        <v>0</v>
      </c>
      <c r="K19" s="56">
        <f t="shared" si="3"/>
        <v>3</v>
      </c>
      <c r="L19" s="500">
        <v>1</v>
      </c>
      <c r="M19" s="500">
        <v>1</v>
      </c>
      <c r="N19" s="500">
        <v>1</v>
      </c>
      <c r="O19" s="56">
        <f t="shared" si="4"/>
        <v>0</v>
      </c>
      <c r="P19" s="57">
        <v>0</v>
      </c>
    </row>
    <row r="20" spans="1:16" s="43" customFormat="1" ht="16.5" customHeight="1">
      <c r="A20" s="79" t="s">
        <v>448</v>
      </c>
      <c r="B20" s="56">
        <f t="shared" si="1"/>
        <v>6</v>
      </c>
      <c r="C20" s="500">
        <v>1</v>
      </c>
      <c r="D20" s="500">
        <v>1</v>
      </c>
      <c r="E20" s="500">
        <v>1</v>
      </c>
      <c r="F20" s="500">
        <v>1</v>
      </c>
      <c r="G20" s="500">
        <v>1</v>
      </c>
      <c r="H20" s="500">
        <v>1</v>
      </c>
      <c r="I20" s="56">
        <f t="shared" si="2"/>
        <v>0</v>
      </c>
      <c r="J20" s="57">
        <v>0</v>
      </c>
      <c r="K20" s="56">
        <f t="shared" si="3"/>
        <v>3</v>
      </c>
      <c r="L20" s="500">
        <v>1</v>
      </c>
      <c r="M20" s="500">
        <v>1</v>
      </c>
      <c r="N20" s="500">
        <v>1</v>
      </c>
      <c r="O20" s="56">
        <f t="shared" si="4"/>
        <v>0</v>
      </c>
      <c r="P20" s="57">
        <v>0</v>
      </c>
    </row>
    <row r="21" spans="1:16" s="43" customFormat="1" ht="16.5" customHeight="1">
      <c r="A21" s="79" t="s">
        <v>48</v>
      </c>
      <c r="B21" s="56">
        <f t="shared" si="1"/>
        <v>6</v>
      </c>
      <c r="C21" s="500">
        <v>1</v>
      </c>
      <c r="D21" s="500">
        <v>1</v>
      </c>
      <c r="E21" s="500">
        <v>1</v>
      </c>
      <c r="F21" s="500">
        <v>1</v>
      </c>
      <c r="G21" s="500">
        <v>1</v>
      </c>
      <c r="H21" s="500">
        <v>1</v>
      </c>
      <c r="I21" s="56">
        <f t="shared" si="2"/>
        <v>0</v>
      </c>
      <c r="J21" s="57">
        <v>0</v>
      </c>
      <c r="K21" s="56">
        <f t="shared" si="3"/>
        <v>3</v>
      </c>
      <c r="L21" s="500">
        <v>1</v>
      </c>
      <c r="M21" s="500">
        <v>1</v>
      </c>
      <c r="N21" s="500">
        <v>1</v>
      </c>
      <c r="O21" s="56">
        <f t="shared" si="4"/>
        <v>0</v>
      </c>
      <c r="P21" s="57">
        <v>0</v>
      </c>
    </row>
    <row r="22" spans="1:16" s="43" customFormat="1" ht="16.5" customHeight="1">
      <c r="A22" s="79" t="s">
        <v>146</v>
      </c>
      <c r="B22" s="56">
        <f t="shared" si="1"/>
        <v>50</v>
      </c>
      <c r="C22" s="500">
        <v>8</v>
      </c>
      <c r="D22" s="500">
        <v>8</v>
      </c>
      <c r="E22" s="500">
        <v>8</v>
      </c>
      <c r="F22" s="500">
        <v>9</v>
      </c>
      <c r="G22" s="500">
        <v>8</v>
      </c>
      <c r="H22" s="500">
        <v>9</v>
      </c>
      <c r="I22" s="56">
        <f t="shared" si="2"/>
        <v>0</v>
      </c>
      <c r="J22" s="57">
        <v>0</v>
      </c>
      <c r="K22" s="56">
        <f t="shared" si="3"/>
        <v>21</v>
      </c>
      <c r="L22" s="500">
        <v>7</v>
      </c>
      <c r="M22" s="500">
        <v>7</v>
      </c>
      <c r="N22" s="500">
        <v>7</v>
      </c>
      <c r="O22" s="56">
        <f t="shared" si="4"/>
        <v>0</v>
      </c>
      <c r="P22" s="57">
        <v>0</v>
      </c>
    </row>
    <row r="23" spans="1:16" s="43" customFormat="1" ht="16.5" customHeight="1">
      <c r="A23" s="79" t="s">
        <v>227</v>
      </c>
      <c r="B23" s="56">
        <f t="shared" si="1"/>
        <v>12</v>
      </c>
      <c r="C23" s="500">
        <v>2</v>
      </c>
      <c r="D23" s="500">
        <v>2</v>
      </c>
      <c r="E23" s="500">
        <v>2</v>
      </c>
      <c r="F23" s="500">
        <v>2</v>
      </c>
      <c r="G23" s="500">
        <v>2</v>
      </c>
      <c r="H23" s="500">
        <v>2</v>
      </c>
      <c r="I23" s="56">
        <f t="shared" si="2"/>
        <v>0</v>
      </c>
      <c r="J23" s="57">
        <v>0</v>
      </c>
      <c r="K23" s="56">
        <f t="shared" si="3"/>
        <v>3</v>
      </c>
      <c r="L23" s="500">
        <v>1</v>
      </c>
      <c r="M23" s="500">
        <v>1</v>
      </c>
      <c r="N23" s="500">
        <v>1</v>
      </c>
      <c r="O23" s="56">
        <f t="shared" si="4"/>
        <v>0</v>
      </c>
      <c r="P23" s="57">
        <v>0</v>
      </c>
    </row>
    <row r="24" spans="1:16" s="43" customFormat="1" ht="16.5" customHeight="1">
      <c r="A24" s="79" t="s">
        <v>396</v>
      </c>
      <c r="B24" s="56">
        <f t="shared" si="1"/>
        <v>16</v>
      </c>
      <c r="C24" s="500">
        <v>3</v>
      </c>
      <c r="D24" s="500">
        <v>3</v>
      </c>
      <c r="E24" s="500">
        <v>3</v>
      </c>
      <c r="F24" s="500">
        <v>3</v>
      </c>
      <c r="G24" s="500">
        <v>2</v>
      </c>
      <c r="H24" s="500">
        <v>2</v>
      </c>
      <c r="I24" s="56">
        <f t="shared" si="2"/>
        <v>3</v>
      </c>
      <c r="J24" s="57">
        <v>3</v>
      </c>
      <c r="K24" s="56">
        <f t="shared" si="3"/>
        <v>9</v>
      </c>
      <c r="L24" s="500">
        <v>3</v>
      </c>
      <c r="M24" s="500">
        <v>3</v>
      </c>
      <c r="N24" s="500">
        <v>3</v>
      </c>
      <c r="O24" s="56">
        <f t="shared" si="4"/>
        <v>0</v>
      </c>
      <c r="P24" s="57">
        <v>0</v>
      </c>
    </row>
    <row r="25" spans="1:16" s="43" customFormat="1" ht="16.5" customHeight="1">
      <c r="A25" s="79" t="s">
        <v>30</v>
      </c>
      <c r="B25" s="56">
        <f t="shared" si="1"/>
        <v>6</v>
      </c>
      <c r="C25" s="500">
        <v>1</v>
      </c>
      <c r="D25" s="500">
        <v>1</v>
      </c>
      <c r="E25" s="500">
        <v>1</v>
      </c>
      <c r="F25" s="500">
        <v>1</v>
      </c>
      <c r="G25" s="500">
        <v>1</v>
      </c>
      <c r="H25" s="500">
        <v>1</v>
      </c>
      <c r="I25" s="56">
        <f t="shared" si="2"/>
        <v>0</v>
      </c>
      <c r="J25" s="57">
        <v>0</v>
      </c>
      <c r="K25" s="56">
        <f t="shared" si="3"/>
        <v>3</v>
      </c>
      <c r="L25" s="500">
        <v>1</v>
      </c>
      <c r="M25" s="500">
        <v>1</v>
      </c>
      <c r="N25" s="500">
        <v>1</v>
      </c>
      <c r="O25" s="56">
        <f t="shared" si="4"/>
        <v>0</v>
      </c>
      <c r="P25" s="57">
        <v>0</v>
      </c>
    </row>
    <row r="26" spans="1:16" s="43" customFormat="1" ht="16.5" customHeight="1">
      <c r="A26" s="79" t="s">
        <v>190</v>
      </c>
      <c r="B26" s="56">
        <f t="shared" si="1"/>
        <v>13</v>
      </c>
      <c r="C26" s="500">
        <v>2</v>
      </c>
      <c r="D26" s="500">
        <v>2</v>
      </c>
      <c r="E26" s="500">
        <v>2</v>
      </c>
      <c r="F26" s="500">
        <v>2</v>
      </c>
      <c r="G26" s="500">
        <v>2</v>
      </c>
      <c r="H26" s="500">
        <v>3</v>
      </c>
      <c r="I26" s="56">
        <f t="shared" si="2"/>
        <v>2</v>
      </c>
      <c r="J26" s="57">
        <v>2</v>
      </c>
      <c r="K26" s="56">
        <f t="shared" si="3"/>
        <v>7</v>
      </c>
      <c r="L26" s="500">
        <v>2</v>
      </c>
      <c r="M26" s="500">
        <v>2</v>
      </c>
      <c r="N26" s="500">
        <v>3</v>
      </c>
      <c r="O26" s="56">
        <f t="shared" si="4"/>
        <v>0</v>
      </c>
      <c r="P26" s="57">
        <v>0</v>
      </c>
    </row>
    <row r="27" spans="1:16" s="43" customFormat="1" ht="16.5" customHeight="1">
      <c r="A27" s="79" t="s">
        <v>10</v>
      </c>
      <c r="B27" s="56">
        <f t="shared" si="1"/>
        <v>18</v>
      </c>
      <c r="C27" s="500">
        <v>3</v>
      </c>
      <c r="D27" s="500">
        <v>3</v>
      </c>
      <c r="E27" s="500">
        <v>3</v>
      </c>
      <c r="F27" s="500">
        <v>3</v>
      </c>
      <c r="G27" s="500">
        <v>3</v>
      </c>
      <c r="H27" s="500">
        <v>3</v>
      </c>
      <c r="I27" s="56">
        <f t="shared" si="2"/>
        <v>0</v>
      </c>
      <c r="J27" s="57">
        <v>0</v>
      </c>
      <c r="K27" s="56">
        <f t="shared" si="3"/>
        <v>8</v>
      </c>
      <c r="L27" s="500">
        <v>2</v>
      </c>
      <c r="M27" s="500">
        <v>3</v>
      </c>
      <c r="N27" s="500">
        <v>3</v>
      </c>
      <c r="O27" s="56">
        <f t="shared" si="4"/>
        <v>0</v>
      </c>
      <c r="P27" s="57">
        <v>0</v>
      </c>
    </row>
    <row r="28" spans="1:16" s="43" customFormat="1" ht="16.5" customHeight="1">
      <c r="A28" s="79" t="s">
        <v>449</v>
      </c>
      <c r="B28" s="56">
        <f t="shared" si="1"/>
        <v>31</v>
      </c>
      <c r="C28" s="500">
        <v>4</v>
      </c>
      <c r="D28" s="500">
        <v>5</v>
      </c>
      <c r="E28" s="500">
        <v>6</v>
      </c>
      <c r="F28" s="500">
        <v>5</v>
      </c>
      <c r="G28" s="500">
        <v>6</v>
      </c>
      <c r="H28" s="500">
        <v>5</v>
      </c>
      <c r="I28" s="56">
        <f t="shared" si="2"/>
        <v>0</v>
      </c>
      <c r="J28" s="57">
        <v>0</v>
      </c>
      <c r="K28" s="56">
        <f t="shared" si="3"/>
        <v>12</v>
      </c>
      <c r="L28" s="500">
        <v>4</v>
      </c>
      <c r="M28" s="500">
        <v>4</v>
      </c>
      <c r="N28" s="500">
        <v>4</v>
      </c>
      <c r="O28" s="56">
        <f t="shared" si="4"/>
        <v>0</v>
      </c>
      <c r="P28" s="57">
        <v>0</v>
      </c>
    </row>
    <row r="29" spans="1:16" s="43" customFormat="1" ht="16.5" customHeight="1">
      <c r="A29" s="79" t="s">
        <v>450</v>
      </c>
      <c r="B29" s="56">
        <f t="shared" si="1"/>
        <v>46</v>
      </c>
      <c r="C29" s="500">
        <v>8</v>
      </c>
      <c r="D29" s="500">
        <v>7</v>
      </c>
      <c r="E29" s="500">
        <v>9</v>
      </c>
      <c r="F29" s="500">
        <v>8</v>
      </c>
      <c r="G29" s="500">
        <v>7</v>
      </c>
      <c r="H29" s="500">
        <v>7</v>
      </c>
      <c r="I29" s="56">
        <f t="shared" si="2"/>
        <v>0</v>
      </c>
      <c r="J29" s="57">
        <v>0</v>
      </c>
      <c r="K29" s="56">
        <f t="shared" si="3"/>
        <v>19</v>
      </c>
      <c r="L29" s="500">
        <v>6</v>
      </c>
      <c r="M29" s="500">
        <v>7</v>
      </c>
      <c r="N29" s="500">
        <v>6</v>
      </c>
      <c r="O29" s="56">
        <f t="shared" si="4"/>
        <v>0</v>
      </c>
      <c r="P29" s="57">
        <v>0</v>
      </c>
    </row>
    <row r="30" spans="1:16" s="43" customFormat="1" ht="16.5" customHeight="1">
      <c r="A30" s="79" t="s">
        <v>451</v>
      </c>
      <c r="B30" s="56">
        <f t="shared" si="1"/>
        <v>72</v>
      </c>
      <c r="C30" s="500">
        <v>12</v>
      </c>
      <c r="D30" s="500">
        <v>12</v>
      </c>
      <c r="E30" s="500">
        <v>12</v>
      </c>
      <c r="F30" s="500">
        <v>12</v>
      </c>
      <c r="G30" s="500">
        <v>12</v>
      </c>
      <c r="H30" s="500">
        <v>12</v>
      </c>
      <c r="I30" s="56">
        <f t="shared" si="2"/>
        <v>0</v>
      </c>
      <c r="J30" s="57">
        <v>0</v>
      </c>
      <c r="K30" s="56">
        <f t="shared" si="3"/>
        <v>31</v>
      </c>
      <c r="L30" s="500">
        <v>10</v>
      </c>
      <c r="M30" s="500">
        <v>10</v>
      </c>
      <c r="N30" s="500">
        <v>11</v>
      </c>
      <c r="O30" s="56">
        <f t="shared" si="4"/>
        <v>0</v>
      </c>
      <c r="P30" s="57">
        <v>0</v>
      </c>
    </row>
    <row r="31" spans="1:16" s="43" customFormat="1" ht="16.5" customHeight="1">
      <c r="A31" s="79" t="s">
        <v>452</v>
      </c>
      <c r="B31" s="56">
        <f t="shared" si="1"/>
        <v>25</v>
      </c>
      <c r="C31" s="500">
        <v>5</v>
      </c>
      <c r="D31" s="500">
        <v>4</v>
      </c>
      <c r="E31" s="500">
        <v>4</v>
      </c>
      <c r="F31" s="500">
        <v>4</v>
      </c>
      <c r="G31" s="500">
        <v>4</v>
      </c>
      <c r="H31" s="500">
        <v>4</v>
      </c>
      <c r="I31" s="56">
        <f t="shared" si="2"/>
        <v>1</v>
      </c>
      <c r="J31" s="57">
        <v>1</v>
      </c>
      <c r="K31" s="56">
        <f t="shared" si="3"/>
        <v>9</v>
      </c>
      <c r="L31" s="500">
        <v>3</v>
      </c>
      <c r="M31" s="500">
        <v>3</v>
      </c>
      <c r="N31" s="500">
        <v>3</v>
      </c>
      <c r="O31" s="56">
        <f t="shared" si="4"/>
        <v>0</v>
      </c>
      <c r="P31" s="57">
        <v>0</v>
      </c>
    </row>
    <row r="32" spans="1:16" s="43" customFormat="1" ht="16.5" customHeight="1">
      <c r="A32" s="79" t="s">
        <v>453</v>
      </c>
      <c r="B32" s="56">
        <f t="shared" si="1"/>
        <v>26</v>
      </c>
      <c r="C32" s="500">
        <v>4</v>
      </c>
      <c r="D32" s="500">
        <v>4</v>
      </c>
      <c r="E32" s="500">
        <v>4</v>
      </c>
      <c r="F32" s="500">
        <v>5</v>
      </c>
      <c r="G32" s="500">
        <v>5</v>
      </c>
      <c r="H32" s="500">
        <v>4</v>
      </c>
      <c r="I32" s="56">
        <f t="shared" si="2"/>
        <v>0</v>
      </c>
      <c r="J32" s="57">
        <v>0</v>
      </c>
      <c r="K32" s="56">
        <f t="shared" si="3"/>
        <v>9</v>
      </c>
      <c r="L32" s="500">
        <v>3</v>
      </c>
      <c r="M32" s="500">
        <v>3</v>
      </c>
      <c r="N32" s="500">
        <v>3</v>
      </c>
      <c r="O32" s="56">
        <f t="shared" si="4"/>
        <v>0</v>
      </c>
      <c r="P32" s="57">
        <v>0</v>
      </c>
    </row>
    <row r="33" spans="1:16" s="43" customFormat="1" ht="16.5" customHeight="1">
      <c r="A33" s="79" t="s">
        <v>346</v>
      </c>
      <c r="B33" s="56">
        <f t="shared" si="1"/>
        <v>13</v>
      </c>
      <c r="C33" s="500">
        <v>2</v>
      </c>
      <c r="D33" s="500">
        <v>2</v>
      </c>
      <c r="E33" s="500">
        <v>2</v>
      </c>
      <c r="F33" s="500">
        <v>2</v>
      </c>
      <c r="G33" s="500">
        <v>3</v>
      </c>
      <c r="H33" s="500">
        <v>2</v>
      </c>
      <c r="I33" s="56">
        <f t="shared" si="2"/>
        <v>0</v>
      </c>
      <c r="J33" s="57">
        <v>0</v>
      </c>
      <c r="K33" s="56">
        <f t="shared" si="3"/>
        <v>6</v>
      </c>
      <c r="L33" s="500">
        <v>2</v>
      </c>
      <c r="M33" s="500">
        <v>2</v>
      </c>
      <c r="N33" s="500">
        <v>2</v>
      </c>
      <c r="O33" s="56">
        <f t="shared" si="4"/>
        <v>0</v>
      </c>
      <c r="P33" s="57">
        <v>0</v>
      </c>
    </row>
    <row r="34" spans="1:16" s="43" customFormat="1" ht="16.5" customHeight="1">
      <c r="A34" s="79" t="s">
        <v>81</v>
      </c>
      <c r="B34" s="56">
        <f t="shared" si="1"/>
        <v>27</v>
      </c>
      <c r="C34" s="500">
        <v>4</v>
      </c>
      <c r="D34" s="500">
        <v>4</v>
      </c>
      <c r="E34" s="500">
        <v>4</v>
      </c>
      <c r="F34" s="500">
        <v>4</v>
      </c>
      <c r="G34" s="500">
        <v>6</v>
      </c>
      <c r="H34" s="500">
        <v>5</v>
      </c>
      <c r="I34" s="56">
        <f t="shared" si="2"/>
        <v>0</v>
      </c>
      <c r="J34" s="57">
        <v>0</v>
      </c>
      <c r="K34" s="56">
        <f t="shared" si="3"/>
        <v>14</v>
      </c>
      <c r="L34" s="500">
        <v>4</v>
      </c>
      <c r="M34" s="500">
        <v>5</v>
      </c>
      <c r="N34" s="500">
        <v>5</v>
      </c>
      <c r="O34" s="56">
        <f t="shared" si="4"/>
        <v>0</v>
      </c>
      <c r="P34" s="57">
        <v>0</v>
      </c>
    </row>
    <row r="35" spans="1:16" ht="6" customHeight="1">
      <c r="A35" s="107"/>
      <c r="B35" s="114"/>
      <c r="C35" s="127"/>
      <c r="D35" s="127"/>
      <c r="E35" s="127"/>
      <c r="F35" s="114"/>
      <c r="G35" s="114"/>
      <c r="H35" s="114"/>
      <c r="I35" s="114"/>
      <c r="J35" s="114"/>
      <c r="K35" s="128"/>
      <c r="L35" s="128"/>
      <c r="M35" s="128"/>
      <c r="N35" s="128"/>
      <c r="O35" s="128"/>
      <c r="P35" s="128"/>
    </row>
  </sheetData>
  <mergeCells count="7">
    <mergeCell ref="A3:A5"/>
    <mergeCell ref="B3:J3"/>
    <mergeCell ref="K3:P3"/>
    <mergeCell ref="D4:F4"/>
    <mergeCell ref="I4:J4"/>
    <mergeCell ref="K4:N4"/>
    <mergeCell ref="O4:P4"/>
  </mergeCells>
  <phoneticPr fontId="36"/>
  <pageMargins left="0.39370078740157477" right="0.39370078740157477" top="0.59055118110236215" bottom="0.59055118110236215" header="0.59055118110236227" footer="0.51181102362204722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4"/>
  <sheetViews>
    <sheetView showGridLines="0" view="pageBreakPreview" zoomScaleSheetLayoutView="100" workbookViewId="0"/>
  </sheetViews>
  <sheetFormatPr defaultColWidth="10" defaultRowHeight="13.15" customHeight="1"/>
  <cols>
    <col min="1" max="1" width="11.625" style="42" customWidth="1"/>
    <col min="2" max="17" width="8.125" style="42" customWidth="1"/>
    <col min="18" max="16384" width="10" style="42"/>
  </cols>
  <sheetData>
    <row r="1" spans="1:17" ht="18" customHeight="1">
      <c r="A1" s="44" t="s">
        <v>373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13.5" customHeight="1"/>
    <row r="3" spans="1:17" ht="24" customHeight="1">
      <c r="A3" s="539" t="s">
        <v>44</v>
      </c>
      <c r="B3" s="570" t="s">
        <v>330</v>
      </c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</row>
    <row r="4" spans="1:17" s="43" customFormat="1" ht="24" customHeight="1">
      <c r="A4" s="565"/>
      <c r="B4" s="133"/>
      <c r="C4" s="55"/>
      <c r="D4" s="572" t="s">
        <v>0</v>
      </c>
      <c r="E4" s="572"/>
      <c r="F4" s="572"/>
      <c r="G4" s="572"/>
      <c r="H4" s="55"/>
      <c r="I4" s="55"/>
      <c r="J4" s="133"/>
      <c r="K4" s="55"/>
      <c r="L4" s="572" t="s">
        <v>34</v>
      </c>
      <c r="M4" s="572"/>
      <c r="N4" s="572"/>
      <c r="O4" s="572"/>
      <c r="P4" s="55"/>
      <c r="Q4" s="55"/>
    </row>
    <row r="5" spans="1:17" s="43" customFormat="1" ht="37.5" customHeight="1">
      <c r="A5" s="565"/>
      <c r="B5" s="73" t="s">
        <v>5</v>
      </c>
      <c r="C5" s="73" t="s">
        <v>77</v>
      </c>
      <c r="D5" s="140" t="s">
        <v>344</v>
      </c>
      <c r="E5" s="140" t="s">
        <v>382</v>
      </c>
      <c r="F5" s="73" t="s">
        <v>60</v>
      </c>
      <c r="G5" s="73" t="s">
        <v>63</v>
      </c>
      <c r="H5" s="73" t="s">
        <v>64</v>
      </c>
      <c r="I5" s="140" t="s">
        <v>93</v>
      </c>
      <c r="J5" s="73" t="s">
        <v>5</v>
      </c>
      <c r="K5" s="73" t="s">
        <v>77</v>
      </c>
      <c r="L5" s="140" t="s">
        <v>344</v>
      </c>
      <c r="M5" s="140" t="s">
        <v>382</v>
      </c>
      <c r="N5" s="73" t="s">
        <v>60</v>
      </c>
      <c r="O5" s="73" t="s">
        <v>63</v>
      </c>
      <c r="P5" s="73" t="s">
        <v>64</v>
      </c>
      <c r="Q5" s="140" t="s">
        <v>93</v>
      </c>
    </row>
    <row r="6" spans="1:17" s="43" customFormat="1" ht="6" customHeight="1">
      <c r="A6" s="131"/>
      <c r="B6" s="134"/>
      <c r="C6" s="138"/>
      <c r="D6" s="138"/>
      <c r="E6" s="138"/>
      <c r="F6" s="138"/>
      <c r="G6" s="138"/>
      <c r="H6" s="138"/>
      <c r="I6" s="141"/>
      <c r="J6" s="138"/>
      <c r="K6" s="138"/>
      <c r="L6" s="138"/>
      <c r="M6" s="138"/>
      <c r="N6" s="138"/>
      <c r="O6" s="138"/>
      <c r="P6" s="138"/>
      <c r="Q6" s="138"/>
    </row>
    <row r="7" spans="1:17" s="43" customFormat="1" ht="16.5" customHeight="1">
      <c r="A7" s="76" t="s">
        <v>84</v>
      </c>
      <c r="B7" s="135">
        <f>SUM(C7:I7)</f>
        <v>531</v>
      </c>
      <c r="C7" s="56">
        <f t="shared" ref="C7:Q7" si="0">SUM(C9:C32)</f>
        <v>231</v>
      </c>
      <c r="D7" s="56">
        <f t="shared" si="0"/>
        <v>21</v>
      </c>
      <c r="E7" s="56">
        <f t="shared" si="0"/>
        <v>43</v>
      </c>
      <c r="F7" s="56">
        <f t="shared" si="0"/>
        <v>2</v>
      </c>
      <c r="G7" s="56">
        <f t="shared" si="0"/>
        <v>14</v>
      </c>
      <c r="H7" s="56">
        <f t="shared" si="0"/>
        <v>1</v>
      </c>
      <c r="I7" s="142">
        <f t="shared" si="0"/>
        <v>219</v>
      </c>
      <c r="J7" s="56">
        <f t="shared" si="0"/>
        <v>2316</v>
      </c>
      <c r="K7" s="56">
        <f t="shared" si="0"/>
        <v>1160</v>
      </c>
      <c r="L7" s="56">
        <f t="shared" si="0"/>
        <v>28</v>
      </c>
      <c r="M7" s="56">
        <f t="shared" si="0"/>
        <v>49</v>
      </c>
      <c r="N7" s="56">
        <f t="shared" si="0"/>
        <v>2</v>
      </c>
      <c r="O7" s="56">
        <f t="shared" si="0"/>
        <v>14</v>
      </c>
      <c r="P7" s="56">
        <f t="shared" si="0"/>
        <v>1</v>
      </c>
      <c r="Q7" s="56">
        <f t="shared" si="0"/>
        <v>1062</v>
      </c>
    </row>
    <row r="8" spans="1:17" s="43" customFormat="1" ht="6" customHeight="1">
      <c r="B8" s="136"/>
      <c r="C8" s="57"/>
      <c r="D8" s="57"/>
      <c r="E8" s="57"/>
      <c r="F8" s="57"/>
      <c r="G8" s="57"/>
      <c r="H8" s="57"/>
      <c r="I8" s="143"/>
      <c r="J8" s="57"/>
      <c r="K8" s="57"/>
      <c r="L8" s="57"/>
      <c r="M8" s="57"/>
      <c r="N8" s="57"/>
      <c r="O8" s="57"/>
      <c r="P8" s="57"/>
      <c r="Q8" s="57"/>
    </row>
    <row r="9" spans="1:17" s="43" customFormat="1" ht="16.5" customHeight="1">
      <c r="A9" s="79" t="s">
        <v>442</v>
      </c>
      <c r="B9" s="135">
        <f t="shared" ref="B9:B32" si="1">SUM(C9:I9)</f>
        <v>139</v>
      </c>
      <c r="C9" s="500">
        <v>66</v>
      </c>
      <c r="D9" s="500">
        <v>8</v>
      </c>
      <c r="E9" s="500">
        <v>10</v>
      </c>
      <c r="F9" s="500">
        <v>0</v>
      </c>
      <c r="G9" s="500">
        <v>5</v>
      </c>
      <c r="H9" s="57">
        <v>0</v>
      </c>
      <c r="I9" s="500">
        <v>50</v>
      </c>
      <c r="J9" s="146">
        <f t="shared" ref="J9:J32" si="2">SUM(K9:Q9)</f>
        <v>707</v>
      </c>
      <c r="K9" s="500">
        <v>400</v>
      </c>
      <c r="L9" s="500">
        <v>14</v>
      </c>
      <c r="M9" s="500">
        <v>10</v>
      </c>
      <c r="N9" s="500">
        <v>0</v>
      </c>
      <c r="O9" s="500">
        <v>5</v>
      </c>
      <c r="P9" s="57">
        <v>0</v>
      </c>
      <c r="Q9" s="500">
        <v>278</v>
      </c>
    </row>
    <row r="10" spans="1:17" s="43" customFormat="1" ht="16.5" customHeight="1">
      <c r="A10" s="79" t="s">
        <v>203</v>
      </c>
      <c r="B10" s="135">
        <f t="shared" si="1"/>
        <v>45</v>
      </c>
      <c r="C10" s="500">
        <v>18</v>
      </c>
      <c r="D10" s="500">
        <v>1</v>
      </c>
      <c r="E10" s="500">
        <v>7</v>
      </c>
      <c r="F10" s="57">
        <v>0</v>
      </c>
      <c r="G10" s="57">
        <v>0</v>
      </c>
      <c r="H10" s="57">
        <v>0</v>
      </c>
      <c r="I10" s="500">
        <v>19</v>
      </c>
      <c r="J10" s="146">
        <f t="shared" si="2"/>
        <v>193</v>
      </c>
      <c r="K10" s="500">
        <v>87</v>
      </c>
      <c r="L10" s="500">
        <v>1</v>
      </c>
      <c r="M10" s="500">
        <v>8</v>
      </c>
      <c r="N10" s="57">
        <v>0</v>
      </c>
      <c r="O10" s="57">
        <v>0</v>
      </c>
      <c r="P10" s="57">
        <v>0</v>
      </c>
      <c r="Q10" s="500">
        <v>97</v>
      </c>
    </row>
    <row r="11" spans="1:17" s="43" customFormat="1" ht="16.5" customHeight="1">
      <c r="A11" s="79" t="s">
        <v>443</v>
      </c>
      <c r="B11" s="135">
        <f t="shared" si="1"/>
        <v>32</v>
      </c>
      <c r="C11" s="500">
        <v>12</v>
      </c>
      <c r="D11" s="500">
        <v>2</v>
      </c>
      <c r="E11" s="500">
        <v>4</v>
      </c>
      <c r="F11" s="500">
        <v>1</v>
      </c>
      <c r="G11" s="57">
        <v>0</v>
      </c>
      <c r="H11" s="57">
        <v>0</v>
      </c>
      <c r="I11" s="500">
        <v>13</v>
      </c>
      <c r="J11" s="146">
        <f t="shared" si="2"/>
        <v>99</v>
      </c>
      <c r="K11" s="500">
        <v>34</v>
      </c>
      <c r="L11" s="500">
        <v>2</v>
      </c>
      <c r="M11" s="500">
        <v>5</v>
      </c>
      <c r="N11" s="500">
        <v>1</v>
      </c>
      <c r="O11" s="57">
        <v>0</v>
      </c>
      <c r="P11" s="57">
        <v>0</v>
      </c>
      <c r="Q11" s="500">
        <v>57</v>
      </c>
    </row>
    <row r="12" spans="1:17" s="43" customFormat="1" ht="16.5" customHeight="1">
      <c r="A12" s="79" t="s">
        <v>444</v>
      </c>
      <c r="B12" s="135">
        <f t="shared" si="1"/>
        <v>56</v>
      </c>
      <c r="C12" s="500">
        <v>25</v>
      </c>
      <c r="D12" s="57">
        <v>0</v>
      </c>
      <c r="E12" s="500">
        <v>5</v>
      </c>
      <c r="F12" s="57">
        <v>0</v>
      </c>
      <c r="G12" s="500">
        <v>1</v>
      </c>
      <c r="H12" s="57">
        <v>0</v>
      </c>
      <c r="I12" s="500">
        <v>25</v>
      </c>
      <c r="J12" s="146">
        <f t="shared" si="2"/>
        <v>223</v>
      </c>
      <c r="K12" s="500">
        <v>114</v>
      </c>
      <c r="L12" s="57">
        <v>0</v>
      </c>
      <c r="M12" s="500">
        <v>6</v>
      </c>
      <c r="N12" s="57">
        <v>0</v>
      </c>
      <c r="O12" s="500">
        <v>1</v>
      </c>
      <c r="P12" s="57">
        <v>0</v>
      </c>
      <c r="Q12" s="500">
        <v>102</v>
      </c>
    </row>
    <row r="13" spans="1:17" s="43" customFormat="1" ht="16.5" customHeight="1">
      <c r="A13" s="79" t="s">
        <v>87</v>
      </c>
      <c r="B13" s="135">
        <f t="shared" si="1"/>
        <v>35</v>
      </c>
      <c r="C13" s="500">
        <v>13</v>
      </c>
      <c r="D13" s="500">
        <v>1</v>
      </c>
      <c r="E13" s="500">
        <v>4</v>
      </c>
      <c r="F13" s="57">
        <v>0</v>
      </c>
      <c r="G13" s="500">
        <v>2</v>
      </c>
      <c r="H13" s="500">
        <v>1</v>
      </c>
      <c r="I13" s="500">
        <v>14</v>
      </c>
      <c r="J13" s="146">
        <f t="shared" si="2"/>
        <v>136</v>
      </c>
      <c r="K13" s="500">
        <v>63</v>
      </c>
      <c r="L13" s="500">
        <v>1</v>
      </c>
      <c r="M13" s="500">
        <v>4</v>
      </c>
      <c r="N13" s="57">
        <v>0</v>
      </c>
      <c r="O13" s="500">
        <v>2</v>
      </c>
      <c r="P13" s="500">
        <v>1</v>
      </c>
      <c r="Q13" s="500">
        <v>65</v>
      </c>
    </row>
    <row r="14" spans="1:17" s="43" customFormat="1" ht="16.5" customHeight="1">
      <c r="A14" s="79" t="s">
        <v>446</v>
      </c>
      <c r="B14" s="135">
        <f t="shared" si="1"/>
        <v>40</v>
      </c>
      <c r="C14" s="500">
        <v>14</v>
      </c>
      <c r="D14" s="500">
        <v>3</v>
      </c>
      <c r="E14" s="500">
        <v>3</v>
      </c>
      <c r="F14" s="57">
        <v>0</v>
      </c>
      <c r="G14" s="500">
        <v>2</v>
      </c>
      <c r="H14" s="57">
        <v>0</v>
      </c>
      <c r="I14" s="500">
        <v>18</v>
      </c>
      <c r="J14" s="146">
        <f t="shared" si="2"/>
        <v>176</v>
      </c>
      <c r="K14" s="500">
        <v>66</v>
      </c>
      <c r="L14" s="500">
        <v>3</v>
      </c>
      <c r="M14" s="500">
        <v>4</v>
      </c>
      <c r="N14" s="57">
        <v>0</v>
      </c>
      <c r="O14" s="500">
        <v>2</v>
      </c>
      <c r="P14" s="57">
        <v>0</v>
      </c>
      <c r="Q14" s="500">
        <v>101</v>
      </c>
    </row>
    <row r="15" spans="1:17" s="43" customFormat="1" ht="16.5" customHeight="1">
      <c r="A15" s="79" t="s">
        <v>447</v>
      </c>
      <c r="B15" s="135">
        <f t="shared" si="1"/>
        <v>16</v>
      </c>
      <c r="C15" s="500">
        <v>7</v>
      </c>
      <c r="D15" s="500">
        <v>0</v>
      </c>
      <c r="E15" s="500">
        <v>1</v>
      </c>
      <c r="F15" s="500">
        <v>1</v>
      </c>
      <c r="G15" s="57">
        <v>0</v>
      </c>
      <c r="H15" s="57">
        <v>0</v>
      </c>
      <c r="I15" s="500">
        <v>7</v>
      </c>
      <c r="J15" s="146">
        <f t="shared" si="2"/>
        <v>55</v>
      </c>
      <c r="K15" s="500">
        <v>28</v>
      </c>
      <c r="L15" s="500">
        <v>0</v>
      </c>
      <c r="M15" s="500">
        <v>1</v>
      </c>
      <c r="N15" s="500">
        <v>1</v>
      </c>
      <c r="O15" s="57">
        <v>0</v>
      </c>
      <c r="P15" s="57">
        <v>0</v>
      </c>
      <c r="Q15" s="500">
        <v>25</v>
      </c>
    </row>
    <row r="16" spans="1:17" s="43" customFormat="1" ht="16.5" customHeight="1">
      <c r="A16" s="79" t="s">
        <v>402</v>
      </c>
      <c r="B16" s="135">
        <f t="shared" si="1"/>
        <v>26</v>
      </c>
      <c r="C16" s="500">
        <v>12</v>
      </c>
      <c r="D16" s="57">
        <v>0</v>
      </c>
      <c r="E16" s="57">
        <v>1</v>
      </c>
      <c r="F16" s="57">
        <v>0</v>
      </c>
      <c r="G16" s="500">
        <v>1</v>
      </c>
      <c r="H16" s="57">
        <v>0</v>
      </c>
      <c r="I16" s="500">
        <v>12</v>
      </c>
      <c r="J16" s="146">
        <f t="shared" si="2"/>
        <v>95</v>
      </c>
      <c r="K16" s="500">
        <v>54</v>
      </c>
      <c r="L16" s="57">
        <v>0</v>
      </c>
      <c r="M16" s="57">
        <v>1</v>
      </c>
      <c r="N16" s="57">
        <v>0</v>
      </c>
      <c r="O16" s="500">
        <v>1</v>
      </c>
      <c r="P16" s="57">
        <v>0</v>
      </c>
      <c r="Q16" s="500">
        <v>39</v>
      </c>
    </row>
    <row r="17" spans="1:17" s="43" customFormat="1" ht="16.5" customHeight="1">
      <c r="A17" s="79" t="s">
        <v>238</v>
      </c>
      <c r="B17" s="135">
        <f t="shared" si="1"/>
        <v>5</v>
      </c>
      <c r="C17" s="500">
        <v>2</v>
      </c>
      <c r="D17" s="500">
        <v>1</v>
      </c>
      <c r="E17" s="57">
        <v>0</v>
      </c>
      <c r="F17" s="57">
        <v>0</v>
      </c>
      <c r="G17" s="57">
        <v>0</v>
      </c>
      <c r="H17" s="57">
        <v>0</v>
      </c>
      <c r="I17" s="500">
        <v>2</v>
      </c>
      <c r="J17" s="146">
        <f t="shared" si="2"/>
        <v>11</v>
      </c>
      <c r="K17" s="500">
        <v>6</v>
      </c>
      <c r="L17" s="500">
        <v>1</v>
      </c>
      <c r="M17" s="57">
        <v>0</v>
      </c>
      <c r="N17" s="57">
        <v>0</v>
      </c>
      <c r="O17" s="57">
        <v>0</v>
      </c>
      <c r="P17" s="57">
        <v>0</v>
      </c>
      <c r="Q17" s="500">
        <v>4</v>
      </c>
    </row>
    <row r="18" spans="1:17" s="43" customFormat="1" ht="16.5" customHeight="1">
      <c r="A18" s="79" t="s">
        <v>448</v>
      </c>
      <c r="B18" s="135">
        <f t="shared" si="1"/>
        <v>2</v>
      </c>
      <c r="C18" s="500">
        <v>1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00">
        <v>1</v>
      </c>
      <c r="J18" s="146">
        <f t="shared" si="2"/>
        <v>6</v>
      </c>
      <c r="K18" s="500">
        <v>4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00">
        <v>2</v>
      </c>
    </row>
    <row r="19" spans="1:17" s="43" customFormat="1" ht="16.5" customHeight="1">
      <c r="A19" s="79" t="s">
        <v>48</v>
      </c>
      <c r="B19" s="135">
        <f t="shared" si="1"/>
        <v>2</v>
      </c>
      <c r="C19" s="500">
        <v>1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00">
        <v>1</v>
      </c>
      <c r="J19" s="146">
        <f t="shared" si="2"/>
        <v>10</v>
      </c>
      <c r="K19" s="500">
        <v>3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00">
        <v>7</v>
      </c>
    </row>
    <row r="20" spans="1:17" s="43" customFormat="1" ht="16.5" customHeight="1">
      <c r="A20" s="79" t="s">
        <v>146</v>
      </c>
      <c r="B20" s="135">
        <f t="shared" si="1"/>
        <v>19</v>
      </c>
      <c r="C20" s="500">
        <v>7</v>
      </c>
      <c r="D20" s="500">
        <v>2</v>
      </c>
      <c r="E20" s="57">
        <v>1</v>
      </c>
      <c r="F20" s="57">
        <v>0</v>
      </c>
      <c r="G20" s="500">
        <v>1</v>
      </c>
      <c r="H20" s="57">
        <v>0</v>
      </c>
      <c r="I20" s="500">
        <v>8</v>
      </c>
      <c r="J20" s="146">
        <f t="shared" si="2"/>
        <v>75</v>
      </c>
      <c r="K20" s="500">
        <v>29</v>
      </c>
      <c r="L20" s="500">
        <v>2</v>
      </c>
      <c r="M20" s="57">
        <v>1</v>
      </c>
      <c r="N20" s="57">
        <v>0</v>
      </c>
      <c r="O20" s="500">
        <v>1</v>
      </c>
      <c r="P20" s="57">
        <v>0</v>
      </c>
      <c r="Q20" s="500">
        <v>42</v>
      </c>
    </row>
    <row r="21" spans="1:17" s="43" customFormat="1" ht="16.5" customHeight="1">
      <c r="A21" s="79" t="s">
        <v>227</v>
      </c>
      <c r="B21" s="135">
        <f t="shared" si="1"/>
        <v>4</v>
      </c>
      <c r="C21" s="500">
        <v>2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00">
        <v>2</v>
      </c>
      <c r="J21" s="146">
        <f t="shared" si="2"/>
        <v>8</v>
      </c>
      <c r="K21" s="500">
        <v>4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00">
        <v>4</v>
      </c>
    </row>
    <row r="22" spans="1:17" s="43" customFormat="1" ht="16.5" customHeight="1">
      <c r="A22" s="79" t="s">
        <v>396</v>
      </c>
      <c r="B22" s="135">
        <f t="shared" si="1"/>
        <v>4</v>
      </c>
      <c r="C22" s="500">
        <v>2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00">
        <v>2</v>
      </c>
      <c r="J22" s="146">
        <f t="shared" si="2"/>
        <v>15</v>
      </c>
      <c r="K22" s="500">
        <v>9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00">
        <v>6</v>
      </c>
    </row>
    <row r="23" spans="1:17" s="43" customFormat="1" ht="16.5" customHeight="1">
      <c r="A23" s="79" t="s">
        <v>30</v>
      </c>
      <c r="B23" s="135">
        <f t="shared" si="1"/>
        <v>3</v>
      </c>
      <c r="C23" s="500">
        <v>2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00">
        <v>1</v>
      </c>
      <c r="J23" s="146">
        <f t="shared" si="2"/>
        <v>12</v>
      </c>
      <c r="K23" s="500">
        <v>9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00">
        <v>3</v>
      </c>
    </row>
    <row r="24" spans="1:17" s="43" customFormat="1" ht="16.5" customHeight="1">
      <c r="A24" s="79" t="s">
        <v>190</v>
      </c>
      <c r="B24" s="135">
        <f t="shared" si="1"/>
        <v>7</v>
      </c>
      <c r="C24" s="500">
        <v>4</v>
      </c>
      <c r="D24" s="57">
        <v>0</v>
      </c>
      <c r="E24" s="57">
        <v>0</v>
      </c>
      <c r="F24" s="57">
        <v>0</v>
      </c>
      <c r="G24" s="500">
        <v>1</v>
      </c>
      <c r="H24" s="57">
        <v>0</v>
      </c>
      <c r="I24" s="500">
        <v>2</v>
      </c>
      <c r="J24" s="146">
        <f t="shared" si="2"/>
        <v>27</v>
      </c>
      <c r="K24" s="500">
        <v>18</v>
      </c>
      <c r="L24" s="57">
        <v>0</v>
      </c>
      <c r="M24" s="57">
        <v>0</v>
      </c>
      <c r="N24" s="57">
        <v>0</v>
      </c>
      <c r="O24" s="500">
        <v>1</v>
      </c>
      <c r="P24" s="57">
        <v>0</v>
      </c>
      <c r="Q24" s="500">
        <v>8</v>
      </c>
    </row>
    <row r="25" spans="1:17" s="43" customFormat="1" ht="16.5" customHeight="1">
      <c r="A25" s="79" t="s">
        <v>10</v>
      </c>
      <c r="B25" s="135">
        <f t="shared" si="1"/>
        <v>8</v>
      </c>
      <c r="C25" s="500">
        <v>5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00">
        <v>3</v>
      </c>
      <c r="J25" s="146">
        <f t="shared" si="2"/>
        <v>43</v>
      </c>
      <c r="K25" s="500">
        <v>27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00">
        <v>16</v>
      </c>
    </row>
    <row r="26" spans="1:17" s="43" customFormat="1" ht="16.5" customHeight="1">
      <c r="A26" s="79" t="s">
        <v>449</v>
      </c>
      <c r="B26" s="135">
        <f t="shared" si="1"/>
        <v>9</v>
      </c>
      <c r="C26" s="500">
        <v>4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00">
        <v>5</v>
      </c>
      <c r="J26" s="146">
        <f t="shared" si="2"/>
        <v>42</v>
      </c>
      <c r="K26" s="500">
        <v>19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00">
        <v>23</v>
      </c>
    </row>
    <row r="27" spans="1:17" s="43" customFormat="1" ht="16.5" customHeight="1">
      <c r="A27" s="79" t="s">
        <v>450</v>
      </c>
      <c r="B27" s="135">
        <f t="shared" si="1"/>
        <v>14</v>
      </c>
      <c r="C27" s="500">
        <v>5</v>
      </c>
      <c r="D27" s="500">
        <v>1</v>
      </c>
      <c r="E27" s="500">
        <v>2</v>
      </c>
      <c r="F27" s="57">
        <v>0</v>
      </c>
      <c r="G27" s="57">
        <v>0</v>
      </c>
      <c r="H27" s="57">
        <v>0</v>
      </c>
      <c r="I27" s="500">
        <v>6</v>
      </c>
      <c r="J27" s="146">
        <f t="shared" si="2"/>
        <v>67</v>
      </c>
      <c r="K27" s="500">
        <v>24</v>
      </c>
      <c r="L27" s="500">
        <v>1</v>
      </c>
      <c r="M27" s="500">
        <v>3</v>
      </c>
      <c r="N27" s="57">
        <v>0</v>
      </c>
      <c r="O27" s="57">
        <v>0</v>
      </c>
      <c r="P27" s="57">
        <v>0</v>
      </c>
      <c r="Q27" s="500">
        <v>39</v>
      </c>
    </row>
    <row r="28" spans="1:17" s="43" customFormat="1" ht="16.5" customHeight="1">
      <c r="A28" s="79" t="s">
        <v>451</v>
      </c>
      <c r="B28" s="135">
        <f t="shared" si="1"/>
        <v>25</v>
      </c>
      <c r="C28" s="500">
        <v>10</v>
      </c>
      <c r="D28" s="500">
        <v>1</v>
      </c>
      <c r="E28" s="500">
        <v>3</v>
      </c>
      <c r="F28" s="57">
        <v>0</v>
      </c>
      <c r="G28" s="500">
        <v>1</v>
      </c>
      <c r="H28" s="57">
        <v>0</v>
      </c>
      <c r="I28" s="500">
        <v>10</v>
      </c>
      <c r="J28" s="146">
        <f t="shared" si="2"/>
        <v>133</v>
      </c>
      <c r="K28" s="500">
        <v>64</v>
      </c>
      <c r="L28" s="500">
        <v>2</v>
      </c>
      <c r="M28" s="500">
        <v>3</v>
      </c>
      <c r="N28" s="57">
        <v>0</v>
      </c>
      <c r="O28" s="500">
        <v>1</v>
      </c>
      <c r="P28" s="57">
        <v>0</v>
      </c>
      <c r="Q28" s="500">
        <v>63</v>
      </c>
    </row>
    <row r="29" spans="1:17" s="43" customFormat="1" ht="16.5" customHeight="1">
      <c r="A29" s="79" t="s">
        <v>452</v>
      </c>
      <c r="B29" s="135">
        <f t="shared" si="1"/>
        <v>9</v>
      </c>
      <c r="C29" s="500">
        <v>4</v>
      </c>
      <c r="D29" s="57">
        <v>1</v>
      </c>
      <c r="E29" s="57">
        <v>0</v>
      </c>
      <c r="F29" s="57">
        <v>0</v>
      </c>
      <c r="G29" s="57">
        <v>0</v>
      </c>
      <c r="H29" s="57">
        <v>0</v>
      </c>
      <c r="I29" s="500">
        <v>4</v>
      </c>
      <c r="J29" s="146">
        <f t="shared" si="2"/>
        <v>40</v>
      </c>
      <c r="K29" s="500">
        <v>21</v>
      </c>
      <c r="L29" s="57">
        <v>1</v>
      </c>
      <c r="M29" s="57">
        <v>0</v>
      </c>
      <c r="N29" s="57">
        <v>0</v>
      </c>
      <c r="O29" s="57">
        <v>0</v>
      </c>
      <c r="P29" s="57">
        <v>0</v>
      </c>
      <c r="Q29" s="500">
        <v>18</v>
      </c>
    </row>
    <row r="30" spans="1:17" s="43" customFormat="1" ht="16.5" customHeight="1">
      <c r="A30" s="79" t="s">
        <v>453</v>
      </c>
      <c r="B30" s="135">
        <f t="shared" si="1"/>
        <v>11</v>
      </c>
      <c r="C30" s="500">
        <v>5</v>
      </c>
      <c r="D30" s="57">
        <v>0</v>
      </c>
      <c r="E30" s="500">
        <v>1</v>
      </c>
      <c r="F30" s="57">
        <v>0</v>
      </c>
      <c r="G30" s="57">
        <v>0</v>
      </c>
      <c r="H30" s="57">
        <v>0</v>
      </c>
      <c r="I30" s="500">
        <v>5</v>
      </c>
      <c r="J30" s="146">
        <f t="shared" si="2"/>
        <v>44</v>
      </c>
      <c r="K30" s="500">
        <v>20</v>
      </c>
      <c r="L30" s="57">
        <v>0</v>
      </c>
      <c r="M30" s="500">
        <v>1</v>
      </c>
      <c r="N30" s="57">
        <v>0</v>
      </c>
      <c r="O30" s="57">
        <v>0</v>
      </c>
      <c r="P30" s="57">
        <v>0</v>
      </c>
      <c r="Q30" s="500">
        <v>23</v>
      </c>
    </row>
    <row r="31" spans="1:17" s="43" customFormat="1" ht="16.5" customHeight="1">
      <c r="A31" s="79" t="s">
        <v>346</v>
      </c>
      <c r="B31" s="135">
        <f t="shared" si="1"/>
        <v>5</v>
      </c>
      <c r="C31" s="500">
        <v>3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00">
        <v>2</v>
      </c>
      <c r="J31" s="146">
        <f t="shared" si="2"/>
        <v>28</v>
      </c>
      <c r="K31" s="500">
        <v>20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00">
        <v>8</v>
      </c>
    </row>
    <row r="32" spans="1:17" s="43" customFormat="1" ht="16.5" customHeight="1">
      <c r="A32" s="79" t="s">
        <v>81</v>
      </c>
      <c r="B32" s="135">
        <f t="shared" si="1"/>
        <v>15</v>
      </c>
      <c r="C32" s="500">
        <v>7</v>
      </c>
      <c r="D32" s="500">
        <v>0</v>
      </c>
      <c r="E32" s="500">
        <v>1</v>
      </c>
      <c r="F32" s="57">
        <v>0</v>
      </c>
      <c r="G32" s="57">
        <v>0</v>
      </c>
      <c r="H32" s="57">
        <v>0</v>
      </c>
      <c r="I32" s="500">
        <v>7</v>
      </c>
      <c r="J32" s="146">
        <f t="shared" si="2"/>
        <v>71</v>
      </c>
      <c r="K32" s="500">
        <v>37</v>
      </c>
      <c r="L32" s="500">
        <v>0</v>
      </c>
      <c r="M32" s="500">
        <v>2</v>
      </c>
      <c r="N32" s="57">
        <v>0</v>
      </c>
      <c r="O32" s="57">
        <v>0</v>
      </c>
      <c r="P32" s="57">
        <v>0</v>
      </c>
      <c r="Q32" s="500">
        <v>32</v>
      </c>
    </row>
    <row r="33" spans="1:17" ht="6" customHeight="1">
      <c r="A33" s="132"/>
      <c r="B33" s="137"/>
      <c r="C33" s="139"/>
      <c r="D33" s="139"/>
      <c r="E33" s="139"/>
      <c r="F33" s="139"/>
      <c r="G33" s="139"/>
      <c r="H33" s="139"/>
      <c r="I33" s="144"/>
      <c r="J33" s="139"/>
      <c r="K33" s="139"/>
      <c r="L33" s="139"/>
      <c r="M33" s="139"/>
      <c r="N33" s="139"/>
      <c r="O33" s="139"/>
      <c r="P33" s="139"/>
      <c r="Q33" s="139"/>
    </row>
    <row r="34" spans="1:17" ht="24" customHeight="1">
      <c r="A34" s="539" t="s">
        <v>44</v>
      </c>
      <c r="B34" s="570" t="s">
        <v>295</v>
      </c>
      <c r="C34" s="571"/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</row>
    <row r="35" spans="1:17" s="43" customFormat="1" ht="24" customHeight="1">
      <c r="A35" s="565"/>
      <c r="B35" s="133"/>
      <c r="C35" s="55"/>
      <c r="D35" s="572" t="s">
        <v>0</v>
      </c>
      <c r="E35" s="572"/>
      <c r="F35" s="572"/>
      <c r="G35" s="572"/>
      <c r="H35" s="55"/>
      <c r="I35" s="145"/>
      <c r="J35" s="55"/>
      <c r="K35" s="55"/>
      <c r="L35" s="572" t="s">
        <v>327</v>
      </c>
      <c r="M35" s="572"/>
      <c r="N35" s="572"/>
      <c r="O35" s="572"/>
      <c r="P35" s="55"/>
      <c r="Q35" s="55"/>
    </row>
    <row r="36" spans="1:17" s="43" customFormat="1" ht="37.5" customHeight="1">
      <c r="A36" s="565"/>
      <c r="B36" s="73" t="s">
        <v>5</v>
      </c>
      <c r="C36" s="73" t="s">
        <v>77</v>
      </c>
      <c r="D36" s="140" t="s">
        <v>344</v>
      </c>
      <c r="E36" s="140" t="s">
        <v>382</v>
      </c>
      <c r="F36" s="73" t="s">
        <v>60</v>
      </c>
      <c r="G36" s="73" t="s">
        <v>63</v>
      </c>
      <c r="H36" s="73" t="s">
        <v>64</v>
      </c>
      <c r="I36" s="140" t="s">
        <v>93</v>
      </c>
      <c r="J36" s="73" t="s">
        <v>5</v>
      </c>
      <c r="K36" s="73" t="s">
        <v>77</v>
      </c>
      <c r="L36" s="140" t="s">
        <v>344</v>
      </c>
      <c r="M36" s="140" t="s">
        <v>382</v>
      </c>
      <c r="N36" s="73" t="s">
        <v>60</v>
      </c>
      <c r="O36" s="73" t="s">
        <v>63</v>
      </c>
      <c r="P36" s="73" t="s">
        <v>64</v>
      </c>
      <c r="Q36" s="140" t="s">
        <v>93</v>
      </c>
    </row>
    <row r="37" spans="1:17" s="43" customFormat="1" ht="6" customHeight="1">
      <c r="A37" s="131"/>
      <c r="B37" s="134"/>
      <c r="C37" s="138"/>
      <c r="D37" s="138"/>
      <c r="E37" s="138"/>
      <c r="F37" s="138"/>
      <c r="G37" s="138"/>
      <c r="H37" s="138"/>
      <c r="I37" s="141"/>
      <c r="J37" s="138"/>
      <c r="K37" s="138"/>
      <c r="L37" s="138"/>
      <c r="M37" s="138"/>
      <c r="N37" s="138"/>
      <c r="O37" s="138"/>
      <c r="P37" s="138"/>
      <c r="Q37" s="138"/>
    </row>
    <row r="38" spans="1:17" s="43" customFormat="1" ht="16.5" customHeight="1">
      <c r="A38" s="76" t="s">
        <v>84</v>
      </c>
      <c r="B38" s="495">
        <f t="shared" ref="B38:I38" si="3">SUM(B40:B63)</f>
        <v>207</v>
      </c>
      <c r="C38" s="56">
        <f t="shared" si="3"/>
        <v>90</v>
      </c>
      <c r="D38" s="56">
        <f t="shared" si="3"/>
        <v>10</v>
      </c>
      <c r="E38" s="56">
        <f t="shared" si="3"/>
        <v>14</v>
      </c>
      <c r="F38" s="56">
        <f t="shared" si="3"/>
        <v>4</v>
      </c>
      <c r="G38" s="56">
        <f t="shared" si="3"/>
        <v>5</v>
      </c>
      <c r="H38" s="56">
        <f t="shared" si="3"/>
        <v>0</v>
      </c>
      <c r="I38" s="142">
        <f t="shared" si="3"/>
        <v>84</v>
      </c>
      <c r="J38" s="56">
        <f>SUM(K38:Q38)</f>
        <v>806</v>
      </c>
      <c r="K38" s="56">
        <f t="shared" ref="K38:Q38" si="4">SUM(K40:K63)</f>
        <v>416</v>
      </c>
      <c r="L38" s="56">
        <f t="shared" si="4"/>
        <v>10</v>
      </c>
      <c r="M38" s="56">
        <f t="shared" si="4"/>
        <v>19</v>
      </c>
      <c r="N38" s="56">
        <f t="shared" si="4"/>
        <v>4</v>
      </c>
      <c r="O38" s="56">
        <f t="shared" si="4"/>
        <v>5</v>
      </c>
      <c r="P38" s="56">
        <f t="shared" si="4"/>
        <v>0</v>
      </c>
      <c r="Q38" s="56">
        <f t="shared" si="4"/>
        <v>352</v>
      </c>
    </row>
    <row r="39" spans="1:17" s="43" customFormat="1" ht="6" customHeight="1">
      <c r="B39" s="136"/>
      <c r="C39" s="57"/>
      <c r="D39" s="57"/>
      <c r="E39" s="57"/>
      <c r="F39" s="57"/>
      <c r="G39" s="57"/>
      <c r="H39" s="57"/>
      <c r="I39" s="143"/>
      <c r="J39" s="57"/>
      <c r="K39" s="57"/>
      <c r="L39" s="57"/>
      <c r="M39" s="57"/>
      <c r="N39" s="57"/>
      <c r="O39" s="57"/>
      <c r="P39" s="57"/>
      <c r="Q39" s="57"/>
    </row>
    <row r="40" spans="1:17" s="43" customFormat="1" ht="16.5" customHeight="1">
      <c r="A40" s="79" t="s">
        <v>442</v>
      </c>
      <c r="B40" s="495">
        <f t="shared" ref="B40:B63" si="5">SUM(C40:I40)</f>
        <v>45</v>
      </c>
      <c r="C40" s="500">
        <v>23</v>
      </c>
      <c r="D40" s="500">
        <v>1</v>
      </c>
      <c r="E40" s="500">
        <v>3</v>
      </c>
      <c r="F40" s="500">
        <v>1</v>
      </c>
      <c r="G40" s="57">
        <v>0</v>
      </c>
      <c r="H40" s="57">
        <v>0</v>
      </c>
      <c r="I40" s="500">
        <v>17</v>
      </c>
      <c r="J40" s="496">
        <f t="shared" ref="J40:J63" si="6">SUM(K40:Q40)</f>
        <v>211</v>
      </c>
      <c r="K40" s="500">
        <v>135</v>
      </c>
      <c r="L40" s="500">
        <v>1</v>
      </c>
      <c r="M40" s="500">
        <v>3</v>
      </c>
      <c r="N40" s="500">
        <v>1</v>
      </c>
      <c r="O40" s="57">
        <v>0</v>
      </c>
      <c r="P40" s="57">
        <v>0</v>
      </c>
      <c r="Q40" s="500">
        <v>71</v>
      </c>
    </row>
    <row r="41" spans="1:17" s="43" customFormat="1" ht="16.5" customHeight="1">
      <c r="A41" s="79" t="s">
        <v>203</v>
      </c>
      <c r="B41" s="495">
        <f t="shared" si="5"/>
        <v>15</v>
      </c>
      <c r="C41" s="500">
        <v>5</v>
      </c>
      <c r="D41" s="500">
        <v>1</v>
      </c>
      <c r="E41" s="500">
        <v>4</v>
      </c>
      <c r="F41" s="57">
        <v>0</v>
      </c>
      <c r="G41" s="57">
        <v>0</v>
      </c>
      <c r="H41" s="57">
        <v>0</v>
      </c>
      <c r="I41" s="500">
        <v>5</v>
      </c>
      <c r="J41" s="496">
        <f t="shared" si="6"/>
        <v>59</v>
      </c>
      <c r="K41" s="500">
        <v>22</v>
      </c>
      <c r="L41" s="500">
        <v>1</v>
      </c>
      <c r="M41" s="500">
        <v>7</v>
      </c>
      <c r="N41" s="57">
        <v>0</v>
      </c>
      <c r="O41" s="57">
        <v>0</v>
      </c>
      <c r="P41" s="57">
        <v>0</v>
      </c>
      <c r="Q41" s="500">
        <v>29</v>
      </c>
    </row>
    <row r="42" spans="1:17" s="43" customFormat="1" ht="16.5" customHeight="1">
      <c r="A42" s="79" t="s">
        <v>443</v>
      </c>
      <c r="B42" s="495">
        <f t="shared" si="5"/>
        <v>8</v>
      </c>
      <c r="C42" s="500">
        <v>3</v>
      </c>
      <c r="D42" s="500">
        <v>1</v>
      </c>
      <c r="E42" s="500">
        <v>1</v>
      </c>
      <c r="F42" s="57">
        <v>0</v>
      </c>
      <c r="G42" s="500">
        <v>0</v>
      </c>
      <c r="H42" s="57">
        <v>0</v>
      </c>
      <c r="I42" s="500">
        <v>3</v>
      </c>
      <c r="J42" s="496">
        <f t="shared" si="6"/>
        <v>41</v>
      </c>
      <c r="K42" s="500">
        <v>19</v>
      </c>
      <c r="L42" s="500">
        <v>1</v>
      </c>
      <c r="M42" s="500">
        <v>1</v>
      </c>
      <c r="N42" s="57">
        <v>0</v>
      </c>
      <c r="O42" s="500">
        <v>0</v>
      </c>
      <c r="P42" s="57">
        <v>0</v>
      </c>
      <c r="Q42" s="500">
        <v>20</v>
      </c>
    </row>
    <row r="43" spans="1:17" s="43" customFormat="1" ht="16.5" customHeight="1">
      <c r="A43" s="79" t="s">
        <v>444</v>
      </c>
      <c r="B43" s="495">
        <f t="shared" si="5"/>
        <v>25</v>
      </c>
      <c r="C43" s="500">
        <v>12</v>
      </c>
      <c r="D43" s="500">
        <v>1</v>
      </c>
      <c r="E43" s="57">
        <v>1</v>
      </c>
      <c r="F43" s="57">
        <v>0</v>
      </c>
      <c r="G43" s="57">
        <v>0</v>
      </c>
      <c r="H43" s="57">
        <v>0</v>
      </c>
      <c r="I43" s="500">
        <v>11</v>
      </c>
      <c r="J43" s="496">
        <f t="shared" si="6"/>
        <v>116</v>
      </c>
      <c r="K43" s="500">
        <v>63</v>
      </c>
      <c r="L43" s="500">
        <v>1</v>
      </c>
      <c r="M43" s="57">
        <v>1</v>
      </c>
      <c r="N43" s="57">
        <v>0</v>
      </c>
      <c r="O43" s="57">
        <v>0</v>
      </c>
      <c r="P43" s="57">
        <v>0</v>
      </c>
      <c r="Q43" s="500">
        <v>51</v>
      </c>
    </row>
    <row r="44" spans="1:17" s="43" customFormat="1" ht="16.5" customHeight="1">
      <c r="A44" s="79" t="s">
        <v>87</v>
      </c>
      <c r="B44" s="495">
        <f t="shared" si="5"/>
        <v>14</v>
      </c>
      <c r="C44" s="500">
        <v>4</v>
      </c>
      <c r="D44" s="500">
        <v>2</v>
      </c>
      <c r="E44" s="500">
        <v>2</v>
      </c>
      <c r="F44" s="57">
        <v>0</v>
      </c>
      <c r="G44" s="57">
        <v>0</v>
      </c>
      <c r="H44" s="57">
        <v>0</v>
      </c>
      <c r="I44" s="500">
        <v>6</v>
      </c>
      <c r="J44" s="496">
        <f t="shared" si="6"/>
        <v>50</v>
      </c>
      <c r="K44" s="500">
        <v>15</v>
      </c>
      <c r="L44" s="500">
        <v>2</v>
      </c>
      <c r="M44" s="500">
        <v>2</v>
      </c>
      <c r="N44" s="57">
        <v>0</v>
      </c>
      <c r="O44" s="57">
        <v>0</v>
      </c>
      <c r="P44" s="57">
        <v>0</v>
      </c>
      <c r="Q44" s="500">
        <v>31</v>
      </c>
    </row>
    <row r="45" spans="1:17" s="43" customFormat="1" ht="16.5" customHeight="1">
      <c r="A45" s="79" t="s">
        <v>446</v>
      </c>
      <c r="B45" s="495">
        <f t="shared" si="5"/>
        <v>17</v>
      </c>
      <c r="C45" s="500">
        <v>6</v>
      </c>
      <c r="D45" s="500">
        <v>2</v>
      </c>
      <c r="E45" s="500">
        <v>1</v>
      </c>
      <c r="F45" s="500">
        <v>1</v>
      </c>
      <c r="G45" s="500">
        <v>2</v>
      </c>
      <c r="H45" s="57">
        <v>0</v>
      </c>
      <c r="I45" s="500">
        <v>5</v>
      </c>
      <c r="J45" s="496">
        <f t="shared" si="6"/>
        <v>62</v>
      </c>
      <c r="K45" s="500">
        <v>32</v>
      </c>
      <c r="L45" s="500">
        <v>2</v>
      </c>
      <c r="M45" s="500">
        <v>2</v>
      </c>
      <c r="N45" s="500">
        <v>1</v>
      </c>
      <c r="O45" s="500">
        <v>2</v>
      </c>
      <c r="P45" s="57">
        <v>0</v>
      </c>
      <c r="Q45" s="500">
        <v>23</v>
      </c>
    </row>
    <row r="46" spans="1:17" s="43" customFormat="1" ht="16.5" customHeight="1">
      <c r="A46" s="79" t="s">
        <v>447</v>
      </c>
      <c r="B46" s="495">
        <f t="shared" si="5"/>
        <v>15</v>
      </c>
      <c r="C46" s="500">
        <v>6</v>
      </c>
      <c r="D46" s="57">
        <v>1</v>
      </c>
      <c r="E46" s="57">
        <v>1</v>
      </c>
      <c r="F46" s="500">
        <v>1</v>
      </c>
      <c r="G46" s="57">
        <v>0</v>
      </c>
      <c r="H46" s="57">
        <v>0</v>
      </c>
      <c r="I46" s="500">
        <v>6</v>
      </c>
      <c r="J46" s="496">
        <f t="shared" si="6"/>
        <v>29</v>
      </c>
      <c r="K46" s="500">
        <v>13</v>
      </c>
      <c r="L46" s="57">
        <v>1</v>
      </c>
      <c r="M46" s="57">
        <v>2</v>
      </c>
      <c r="N46" s="500">
        <v>1</v>
      </c>
      <c r="O46" s="57">
        <v>0</v>
      </c>
      <c r="P46" s="57">
        <v>0</v>
      </c>
      <c r="Q46" s="500">
        <v>12</v>
      </c>
    </row>
    <row r="47" spans="1:17" s="43" customFormat="1" ht="16.5" customHeight="1">
      <c r="A47" s="79" t="s">
        <v>402</v>
      </c>
      <c r="B47" s="495">
        <f t="shared" si="5"/>
        <v>9</v>
      </c>
      <c r="C47" s="500">
        <v>5</v>
      </c>
      <c r="D47" s="500">
        <v>1</v>
      </c>
      <c r="E47" s="57">
        <v>0</v>
      </c>
      <c r="F47" s="57">
        <v>0</v>
      </c>
      <c r="G47" s="57">
        <v>0</v>
      </c>
      <c r="H47" s="57">
        <v>0</v>
      </c>
      <c r="I47" s="500">
        <v>3</v>
      </c>
      <c r="J47" s="496">
        <f t="shared" si="6"/>
        <v>25</v>
      </c>
      <c r="K47" s="500">
        <v>15</v>
      </c>
      <c r="L47" s="500">
        <v>1</v>
      </c>
      <c r="M47" s="57">
        <v>0</v>
      </c>
      <c r="N47" s="57">
        <v>0</v>
      </c>
      <c r="O47" s="57">
        <v>0</v>
      </c>
      <c r="P47" s="57">
        <v>0</v>
      </c>
      <c r="Q47" s="500">
        <v>9</v>
      </c>
    </row>
    <row r="48" spans="1:17" s="43" customFormat="1" ht="16.5" customHeight="1">
      <c r="A48" s="79" t="s">
        <v>238</v>
      </c>
      <c r="B48" s="495">
        <f t="shared" si="5"/>
        <v>2</v>
      </c>
      <c r="C48" s="500">
        <v>1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00">
        <v>1</v>
      </c>
      <c r="J48" s="496">
        <f t="shared" si="6"/>
        <v>3</v>
      </c>
      <c r="K48" s="500">
        <v>2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00">
        <v>1</v>
      </c>
    </row>
    <row r="49" spans="1:17" s="43" customFormat="1" ht="16.5" customHeight="1">
      <c r="A49" s="79" t="s">
        <v>448</v>
      </c>
      <c r="B49" s="495">
        <f t="shared" si="5"/>
        <v>2</v>
      </c>
      <c r="C49" s="500">
        <v>1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00">
        <v>1</v>
      </c>
      <c r="J49" s="496">
        <f t="shared" si="6"/>
        <v>3</v>
      </c>
      <c r="K49" s="500">
        <v>1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00">
        <v>2</v>
      </c>
    </row>
    <row r="50" spans="1:17" s="43" customFormat="1" ht="16.5" customHeight="1">
      <c r="A50" s="79" t="s">
        <v>48</v>
      </c>
      <c r="B50" s="495">
        <f t="shared" si="5"/>
        <v>2</v>
      </c>
      <c r="C50" s="500">
        <v>1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00">
        <v>1</v>
      </c>
      <c r="J50" s="496">
        <f t="shared" si="6"/>
        <v>2</v>
      </c>
      <c r="K50" s="500">
        <v>1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00">
        <v>1</v>
      </c>
    </row>
    <row r="51" spans="1:17" s="43" customFormat="1" ht="16.5" customHeight="1">
      <c r="A51" s="79" t="s">
        <v>146</v>
      </c>
      <c r="B51" s="495">
        <f t="shared" si="5"/>
        <v>5</v>
      </c>
      <c r="C51" s="500">
        <v>2</v>
      </c>
      <c r="D51" s="57">
        <v>0</v>
      </c>
      <c r="E51" s="57">
        <v>0</v>
      </c>
      <c r="F51" s="57">
        <v>0</v>
      </c>
      <c r="G51" s="500">
        <v>1</v>
      </c>
      <c r="H51" s="57">
        <v>0</v>
      </c>
      <c r="I51" s="500">
        <v>2</v>
      </c>
      <c r="J51" s="496">
        <f t="shared" si="6"/>
        <v>21</v>
      </c>
      <c r="K51" s="500">
        <v>12</v>
      </c>
      <c r="L51" s="57">
        <v>0</v>
      </c>
      <c r="M51" s="57">
        <v>0</v>
      </c>
      <c r="N51" s="57">
        <v>0</v>
      </c>
      <c r="O51" s="500">
        <v>1</v>
      </c>
      <c r="P51" s="57">
        <v>0</v>
      </c>
      <c r="Q51" s="500">
        <v>8</v>
      </c>
    </row>
    <row r="52" spans="1:17" s="43" customFormat="1" ht="16.5" customHeight="1">
      <c r="A52" s="79" t="s">
        <v>227</v>
      </c>
      <c r="B52" s="495">
        <f t="shared" si="5"/>
        <v>2</v>
      </c>
      <c r="C52" s="500">
        <v>1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00">
        <v>1</v>
      </c>
      <c r="J52" s="496">
        <f t="shared" si="6"/>
        <v>7</v>
      </c>
      <c r="K52" s="500">
        <v>3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00">
        <v>4</v>
      </c>
    </row>
    <row r="53" spans="1:17" s="43" customFormat="1" ht="16.5" customHeight="1">
      <c r="A53" s="79" t="s">
        <v>396</v>
      </c>
      <c r="B53" s="495">
        <f t="shared" si="5"/>
        <v>4</v>
      </c>
      <c r="C53" s="500">
        <v>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00">
        <v>2</v>
      </c>
      <c r="J53" s="496">
        <f t="shared" si="6"/>
        <v>13</v>
      </c>
      <c r="K53" s="500">
        <v>6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00">
        <v>7</v>
      </c>
    </row>
    <row r="54" spans="1:17" s="43" customFormat="1" ht="16.5" customHeight="1">
      <c r="A54" s="79" t="s">
        <v>30</v>
      </c>
      <c r="B54" s="495">
        <f t="shared" si="5"/>
        <v>2</v>
      </c>
      <c r="C54" s="500">
        <v>1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00">
        <v>1</v>
      </c>
      <c r="J54" s="496">
        <f t="shared" si="6"/>
        <v>5</v>
      </c>
      <c r="K54" s="500">
        <v>3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00">
        <v>2</v>
      </c>
    </row>
    <row r="55" spans="1:17" s="43" customFormat="1" ht="16.5" customHeight="1">
      <c r="A55" s="79" t="s">
        <v>190</v>
      </c>
      <c r="B55" s="495">
        <f t="shared" si="5"/>
        <v>5</v>
      </c>
      <c r="C55" s="500">
        <v>2</v>
      </c>
      <c r="D55" s="57">
        <v>0</v>
      </c>
      <c r="E55" s="57">
        <v>0</v>
      </c>
      <c r="F55" s="57">
        <v>0</v>
      </c>
      <c r="G55" s="500">
        <v>1</v>
      </c>
      <c r="H55" s="57">
        <v>0</v>
      </c>
      <c r="I55" s="500">
        <v>2</v>
      </c>
      <c r="J55" s="496">
        <f t="shared" si="6"/>
        <v>11</v>
      </c>
      <c r="K55" s="500">
        <v>4</v>
      </c>
      <c r="L55" s="57">
        <v>0</v>
      </c>
      <c r="M55" s="57">
        <v>0</v>
      </c>
      <c r="N55" s="57">
        <v>0</v>
      </c>
      <c r="O55" s="500">
        <v>1</v>
      </c>
      <c r="P55" s="57">
        <v>0</v>
      </c>
      <c r="Q55" s="500">
        <v>6</v>
      </c>
    </row>
    <row r="56" spans="1:17" s="43" customFormat="1" ht="16.5" customHeight="1">
      <c r="A56" s="79" t="s">
        <v>10</v>
      </c>
      <c r="B56" s="495">
        <f t="shared" si="5"/>
        <v>7</v>
      </c>
      <c r="C56" s="500">
        <v>3</v>
      </c>
      <c r="D56" s="57">
        <v>0</v>
      </c>
      <c r="E56" s="57">
        <v>0</v>
      </c>
      <c r="F56" s="57">
        <v>1</v>
      </c>
      <c r="G56" s="57">
        <v>0</v>
      </c>
      <c r="H56" s="57">
        <v>0</v>
      </c>
      <c r="I56" s="500">
        <v>3</v>
      </c>
      <c r="J56" s="496">
        <f t="shared" si="6"/>
        <v>23</v>
      </c>
      <c r="K56" s="500">
        <v>12</v>
      </c>
      <c r="L56" s="57">
        <v>0</v>
      </c>
      <c r="M56" s="57">
        <v>0</v>
      </c>
      <c r="N56" s="57">
        <v>1</v>
      </c>
      <c r="O56" s="57">
        <v>0</v>
      </c>
      <c r="P56" s="57">
        <v>0</v>
      </c>
      <c r="Q56" s="500">
        <v>10</v>
      </c>
    </row>
    <row r="57" spans="1:17" s="43" customFormat="1" ht="16.5" customHeight="1">
      <c r="A57" s="79" t="s">
        <v>449</v>
      </c>
      <c r="B57" s="495">
        <f t="shared" si="5"/>
        <v>3</v>
      </c>
      <c r="C57" s="500">
        <v>1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00">
        <v>2</v>
      </c>
      <c r="J57" s="496">
        <f t="shared" si="6"/>
        <v>14</v>
      </c>
      <c r="K57" s="500">
        <v>3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00">
        <v>11</v>
      </c>
    </row>
    <row r="58" spans="1:17" s="43" customFormat="1" ht="16.5" customHeight="1">
      <c r="A58" s="79" t="s">
        <v>450</v>
      </c>
      <c r="B58" s="495">
        <f t="shared" si="5"/>
        <v>4</v>
      </c>
      <c r="C58" s="500">
        <v>1</v>
      </c>
      <c r="D58" s="57">
        <v>0</v>
      </c>
      <c r="E58" s="500">
        <v>1</v>
      </c>
      <c r="F58" s="500">
        <v>0</v>
      </c>
      <c r="G58" s="57">
        <v>0</v>
      </c>
      <c r="H58" s="57">
        <v>0</v>
      </c>
      <c r="I58" s="500">
        <v>2</v>
      </c>
      <c r="J58" s="496">
        <f t="shared" si="6"/>
        <v>17</v>
      </c>
      <c r="K58" s="500">
        <v>7</v>
      </c>
      <c r="L58" s="57">
        <v>0</v>
      </c>
      <c r="M58" s="500">
        <v>1</v>
      </c>
      <c r="N58" s="500">
        <v>0</v>
      </c>
      <c r="O58" s="57">
        <v>0</v>
      </c>
      <c r="P58" s="57">
        <v>0</v>
      </c>
      <c r="Q58" s="500">
        <v>9</v>
      </c>
    </row>
    <row r="59" spans="1:17" s="43" customFormat="1" ht="16.5" customHeight="1">
      <c r="A59" s="79" t="s">
        <v>451</v>
      </c>
      <c r="B59" s="495">
        <f t="shared" si="5"/>
        <v>7</v>
      </c>
      <c r="C59" s="500">
        <v>3</v>
      </c>
      <c r="D59" s="500">
        <v>0</v>
      </c>
      <c r="E59" s="500">
        <v>0</v>
      </c>
      <c r="F59" s="57">
        <v>0</v>
      </c>
      <c r="G59" s="57">
        <v>0</v>
      </c>
      <c r="H59" s="57">
        <v>0</v>
      </c>
      <c r="I59" s="500">
        <v>4</v>
      </c>
      <c r="J59" s="496">
        <f t="shared" si="6"/>
        <v>38</v>
      </c>
      <c r="K59" s="500">
        <v>19</v>
      </c>
      <c r="L59" s="500">
        <v>0</v>
      </c>
      <c r="M59" s="500">
        <v>0</v>
      </c>
      <c r="N59" s="57">
        <v>0</v>
      </c>
      <c r="O59" s="57">
        <v>0</v>
      </c>
      <c r="P59" s="57">
        <v>0</v>
      </c>
      <c r="Q59" s="500">
        <v>19</v>
      </c>
    </row>
    <row r="60" spans="1:17" s="43" customFormat="1" ht="16.5" customHeight="1">
      <c r="A60" s="79" t="s">
        <v>452</v>
      </c>
      <c r="B60" s="495">
        <f t="shared" si="5"/>
        <v>2</v>
      </c>
      <c r="C60" s="500">
        <v>1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00">
        <v>1</v>
      </c>
      <c r="J60" s="496">
        <f t="shared" si="6"/>
        <v>7</v>
      </c>
      <c r="K60" s="500">
        <v>2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00">
        <v>5</v>
      </c>
    </row>
    <row r="61" spans="1:17" s="43" customFormat="1" ht="16.5" customHeight="1">
      <c r="A61" s="79" t="s">
        <v>453</v>
      </c>
      <c r="B61" s="495">
        <f t="shared" si="5"/>
        <v>3</v>
      </c>
      <c r="C61" s="500">
        <v>2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00">
        <v>1</v>
      </c>
      <c r="J61" s="496">
        <f t="shared" si="6"/>
        <v>17</v>
      </c>
      <c r="K61" s="500">
        <v>11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00">
        <v>6</v>
      </c>
    </row>
    <row r="62" spans="1:17" s="43" customFormat="1" ht="16.5" customHeight="1">
      <c r="A62" s="79" t="s">
        <v>346</v>
      </c>
      <c r="B62" s="495">
        <f t="shared" si="5"/>
        <v>4</v>
      </c>
      <c r="C62" s="500">
        <v>2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00">
        <v>2</v>
      </c>
      <c r="J62" s="496">
        <f t="shared" si="6"/>
        <v>10</v>
      </c>
      <c r="K62" s="500">
        <v>4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00">
        <v>6</v>
      </c>
    </row>
    <row r="63" spans="1:17" s="43" customFormat="1" ht="16.5" customHeight="1">
      <c r="A63" s="79" t="s">
        <v>81</v>
      </c>
      <c r="B63" s="495">
        <f t="shared" si="5"/>
        <v>5</v>
      </c>
      <c r="C63" s="500">
        <v>2</v>
      </c>
      <c r="D63" s="57">
        <v>0</v>
      </c>
      <c r="E63" s="57">
        <v>0</v>
      </c>
      <c r="F63" s="57">
        <v>0</v>
      </c>
      <c r="G63" s="57">
        <v>1</v>
      </c>
      <c r="H63" s="57">
        <v>0</v>
      </c>
      <c r="I63" s="500">
        <v>2</v>
      </c>
      <c r="J63" s="496">
        <f t="shared" si="6"/>
        <v>22</v>
      </c>
      <c r="K63" s="500">
        <v>12</v>
      </c>
      <c r="L63" s="57">
        <v>0</v>
      </c>
      <c r="M63" s="57">
        <v>0</v>
      </c>
      <c r="N63" s="57">
        <v>0</v>
      </c>
      <c r="O63" s="57">
        <v>1</v>
      </c>
      <c r="P63" s="57">
        <v>0</v>
      </c>
      <c r="Q63" s="500">
        <v>9</v>
      </c>
    </row>
    <row r="64" spans="1:17" ht="6" customHeight="1">
      <c r="A64" s="132"/>
      <c r="B64" s="137"/>
      <c r="C64" s="139"/>
      <c r="D64" s="139"/>
      <c r="E64" s="139"/>
      <c r="F64" s="139"/>
      <c r="G64" s="139"/>
      <c r="H64" s="139"/>
      <c r="I64" s="144"/>
      <c r="J64" s="139"/>
      <c r="K64" s="139"/>
      <c r="L64" s="139"/>
      <c r="M64" s="139"/>
      <c r="N64" s="139"/>
      <c r="O64" s="139"/>
      <c r="P64" s="139"/>
      <c r="Q64" s="139"/>
    </row>
  </sheetData>
  <mergeCells count="8">
    <mergeCell ref="A3:A5"/>
    <mergeCell ref="A34:A36"/>
    <mergeCell ref="B3:Q3"/>
    <mergeCell ref="D4:G4"/>
    <mergeCell ref="L4:O4"/>
    <mergeCell ref="B34:Q34"/>
    <mergeCell ref="D35:G35"/>
    <mergeCell ref="L35:O35"/>
  </mergeCells>
  <phoneticPr fontId="2"/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4"/>
  <sheetViews>
    <sheetView showGridLines="0" view="pageBreakPreview" zoomScaleNormal="115" zoomScaleSheetLayoutView="100" workbookViewId="0"/>
  </sheetViews>
  <sheetFormatPr defaultColWidth="10" defaultRowHeight="13.15" customHeight="1"/>
  <cols>
    <col min="1" max="1" width="10.125" style="42" customWidth="1"/>
    <col min="2" max="4" width="6.625" style="42" customWidth="1"/>
    <col min="5" max="22" width="6.125" style="42" customWidth="1"/>
    <col min="23" max="16384" width="10" style="42"/>
  </cols>
  <sheetData>
    <row r="1" spans="1:22" ht="18" customHeight="1">
      <c r="A1" s="44" t="s">
        <v>375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5" customHeight="1"/>
    <row r="3" spans="1:22" s="43" customFormat="1" ht="21" customHeight="1">
      <c r="A3" s="539" t="s">
        <v>44</v>
      </c>
      <c r="B3" s="540" t="s">
        <v>5</v>
      </c>
      <c r="C3" s="540"/>
      <c r="D3" s="540"/>
      <c r="E3" s="541" t="s">
        <v>85</v>
      </c>
      <c r="F3" s="540"/>
      <c r="G3" s="573"/>
      <c r="H3" s="541" t="s">
        <v>88</v>
      </c>
      <c r="I3" s="540"/>
      <c r="J3" s="573"/>
      <c r="K3" s="541" t="s">
        <v>47</v>
      </c>
      <c r="L3" s="540"/>
      <c r="M3" s="573"/>
      <c r="N3" s="541" t="s">
        <v>12</v>
      </c>
      <c r="O3" s="540"/>
      <c r="P3" s="573"/>
      <c r="Q3" s="541" t="s">
        <v>91</v>
      </c>
      <c r="R3" s="540"/>
      <c r="S3" s="573"/>
      <c r="T3" s="541" t="s">
        <v>41</v>
      </c>
      <c r="U3" s="540"/>
      <c r="V3" s="540"/>
    </row>
    <row r="4" spans="1:22" s="43" customFormat="1" ht="21" customHeight="1">
      <c r="A4" s="574"/>
      <c r="B4" s="151" t="s">
        <v>5</v>
      </c>
      <c r="C4" s="153" t="s">
        <v>38</v>
      </c>
      <c r="D4" s="153" t="s">
        <v>50</v>
      </c>
      <c r="E4" s="153" t="s">
        <v>367</v>
      </c>
      <c r="F4" s="153" t="s">
        <v>38</v>
      </c>
      <c r="G4" s="160" t="s">
        <v>50</v>
      </c>
      <c r="H4" s="153" t="s">
        <v>367</v>
      </c>
      <c r="I4" s="153" t="s">
        <v>38</v>
      </c>
      <c r="J4" s="160" t="s">
        <v>50</v>
      </c>
      <c r="K4" s="153" t="s">
        <v>367</v>
      </c>
      <c r="L4" s="153" t="s">
        <v>38</v>
      </c>
      <c r="M4" s="160" t="s">
        <v>50</v>
      </c>
      <c r="N4" s="153" t="s">
        <v>367</v>
      </c>
      <c r="O4" s="153" t="s">
        <v>38</v>
      </c>
      <c r="P4" s="160" t="s">
        <v>50</v>
      </c>
      <c r="Q4" s="153" t="s">
        <v>367</v>
      </c>
      <c r="R4" s="153" t="s">
        <v>38</v>
      </c>
      <c r="S4" s="160" t="s">
        <v>50</v>
      </c>
      <c r="T4" s="153" t="s">
        <v>367</v>
      </c>
      <c r="U4" s="153" t="s">
        <v>38</v>
      </c>
      <c r="V4" s="153" t="s">
        <v>50</v>
      </c>
    </row>
    <row r="5" spans="1:22" s="43" customFormat="1" ht="6" customHeight="1">
      <c r="A5" s="87"/>
      <c r="B5" s="92"/>
      <c r="C5" s="92"/>
      <c r="D5" s="92"/>
      <c r="E5" s="155"/>
      <c r="F5" s="92"/>
      <c r="G5" s="161"/>
      <c r="H5" s="155"/>
      <c r="I5" s="92"/>
      <c r="J5" s="161"/>
      <c r="K5" s="155"/>
      <c r="L5" s="92"/>
      <c r="M5" s="161"/>
      <c r="N5" s="155"/>
      <c r="O5" s="92"/>
      <c r="P5" s="161"/>
      <c r="Q5" s="155"/>
      <c r="R5" s="92"/>
      <c r="S5" s="161"/>
      <c r="T5" s="155"/>
      <c r="U5" s="92"/>
      <c r="V5" s="92"/>
    </row>
    <row r="6" spans="1:22" s="43" customFormat="1" ht="17.25" customHeight="1">
      <c r="A6" s="147" t="s">
        <v>84</v>
      </c>
      <c r="B6" s="152">
        <f>SUM(C6:D6)</f>
        <v>33820</v>
      </c>
      <c r="C6" s="152">
        <f t="shared" ref="C6:V6" si="0">SUM(C10:C33)</f>
        <v>17433</v>
      </c>
      <c r="D6" s="152">
        <f t="shared" si="0"/>
        <v>16387</v>
      </c>
      <c r="E6" s="156">
        <f t="shared" si="0"/>
        <v>5472</v>
      </c>
      <c r="F6" s="152">
        <f t="shared" si="0"/>
        <v>2786</v>
      </c>
      <c r="G6" s="162">
        <f t="shared" si="0"/>
        <v>2686</v>
      </c>
      <c r="H6" s="156">
        <f t="shared" si="0"/>
        <v>5493</v>
      </c>
      <c r="I6" s="152">
        <f t="shared" si="0"/>
        <v>2878</v>
      </c>
      <c r="J6" s="162">
        <f t="shared" si="0"/>
        <v>2615</v>
      </c>
      <c r="K6" s="156">
        <f t="shared" si="0"/>
        <v>5481</v>
      </c>
      <c r="L6" s="152">
        <f t="shared" si="0"/>
        <v>2834</v>
      </c>
      <c r="M6" s="162">
        <f t="shared" si="0"/>
        <v>2647</v>
      </c>
      <c r="N6" s="156">
        <f t="shared" si="0"/>
        <v>5657</v>
      </c>
      <c r="O6" s="152">
        <f t="shared" si="0"/>
        <v>2890</v>
      </c>
      <c r="P6" s="162">
        <f t="shared" si="0"/>
        <v>2767</v>
      </c>
      <c r="Q6" s="156">
        <f t="shared" si="0"/>
        <v>5810</v>
      </c>
      <c r="R6" s="152">
        <f t="shared" si="0"/>
        <v>2990</v>
      </c>
      <c r="S6" s="162">
        <f t="shared" si="0"/>
        <v>2820</v>
      </c>
      <c r="T6" s="156">
        <f t="shared" si="0"/>
        <v>5907</v>
      </c>
      <c r="U6" s="152">
        <f t="shared" si="0"/>
        <v>3055</v>
      </c>
      <c r="V6" s="152">
        <f t="shared" si="0"/>
        <v>2852</v>
      </c>
    </row>
    <row r="7" spans="1:22" s="43" customFormat="1" ht="17.25" customHeight="1">
      <c r="A7" s="148" t="s">
        <v>399</v>
      </c>
      <c r="B7" s="152">
        <f>C7+D7</f>
        <v>599</v>
      </c>
      <c r="C7" s="152">
        <f>F7+I7+L7+O7+R7+U7</f>
        <v>299</v>
      </c>
      <c r="D7" s="152">
        <f>G7+J7+M7+P7+S7+V7</f>
        <v>300</v>
      </c>
      <c r="E7" s="156">
        <f>F7+G7</f>
        <v>102</v>
      </c>
      <c r="F7" s="505">
        <v>51</v>
      </c>
      <c r="G7" s="505">
        <v>51</v>
      </c>
      <c r="H7" s="156">
        <f>I7+J7</f>
        <v>99</v>
      </c>
      <c r="I7" s="505">
        <v>49</v>
      </c>
      <c r="J7" s="505">
        <v>50</v>
      </c>
      <c r="K7" s="156">
        <f>L7+M7</f>
        <v>100</v>
      </c>
      <c r="L7" s="505">
        <v>49</v>
      </c>
      <c r="M7" s="505">
        <v>51</v>
      </c>
      <c r="N7" s="156">
        <f>O7+P7</f>
        <v>99</v>
      </c>
      <c r="O7" s="505">
        <v>49</v>
      </c>
      <c r="P7" s="505">
        <v>50</v>
      </c>
      <c r="Q7" s="156">
        <f>R7+S7</f>
        <v>97</v>
      </c>
      <c r="R7" s="505">
        <v>50</v>
      </c>
      <c r="S7" s="505">
        <v>47</v>
      </c>
      <c r="T7" s="156">
        <f>U7+V7</f>
        <v>102</v>
      </c>
      <c r="U7" s="159">
        <v>51</v>
      </c>
      <c r="V7" s="159">
        <v>51</v>
      </c>
    </row>
    <row r="8" spans="1:22" s="43" customFormat="1" ht="17.25" customHeight="1">
      <c r="A8" s="148" t="s">
        <v>104</v>
      </c>
      <c r="B8" s="152">
        <f>C8+D8</f>
        <v>479</v>
      </c>
      <c r="C8" s="152">
        <f>F8+I8+L8+O8+R8+U8</f>
        <v>237</v>
      </c>
      <c r="D8" s="152">
        <f>G8+J8+M8+P8+S8+V8</f>
        <v>242</v>
      </c>
      <c r="E8" s="156">
        <f>F8+G8</f>
        <v>85</v>
      </c>
      <c r="F8" s="505">
        <v>38</v>
      </c>
      <c r="G8" s="505">
        <v>47</v>
      </c>
      <c r="H8" s="156">
        <f>I8+J8</f>
        <v>69</v>
      </c>
      <c r="I8" s="505">
        <v>30</v>
      </c>
      <c r="J8" s="505">
        <v>39</v>
      </c>
      <c r="K8" s="156">
        <f>L8+M8</f>
        <v>94</v>
      </c>
      <c r="L8" s="505">
        <v>51</v>
      </c>
      <c r="M8" s="505">
        <v>43</v>
      </c>
      <c r="N8" s="156">
        <f>O8+P8</f>
        <v>86</v>
      </c>
      <c r="O8" s="505">
        <v>46</v>
      </c>
      <c r="P8" s="505">
        <v>40</v>
      </c>
      <c r="Q8" s="156">
        <f>R8+S8</f>
        <v>78</v>
      </c>
      <c r="R8" s="505">
        <v>41</v>
      </c>
      <c r="S8" s="505">
        <v>37</v>
      </c>
      <c r="T8" s="156">
        <f>U8+V8</f>
        <v>67</v>
      </c>
      <c r="U8" s="159">
        <v>31</v>
      </c>
      <c r="V8" s="159">
        <v>36</v>
      </c>
    </row>
    <row r="9" spans="1:22" s="43" customFormat="1" ht="6" customHeight="1">
      <c r="A9" s="149"/>
      <c r="B9" s="152"/>
      <c r="C9" s="152"/>
      <c r="D9" s="152"/>
      <c r="E9" s="156"/>
      <c r="F9" s="158"/>
      <c r="G9" s="163"/>
      <c r="H9" s="156"/>
      <c r="I9" s="158"/>
      <c r="J9" s="163"/>
      <c r="K9" s="156"/>
      <c r="L9" s="158"/>
      <c r="M9" s="163"/>
      <c r="N9" s="156"/>
      <c r="O9" s="158"/>
      <c r="P9" s="163"/>
      <c r="Q9" s="156"/>
      <c r="R9" s="158"/>
      <c r="S9" s="163"/>
      <c r="T9" s="156"/>
      <c r="U9" s="158"/>
      <c r="V9" s="158"/>
    </row>
    <row r="10" spans="1:22" s="43" customFormat="1" ht="17.25" customHeight="1">
      <c r="A10" s="50" t="s">
        <v>442</v>
      </c>
      <c r="B10" s="152">
        <f t="shared" ref="B10:B33" si="1">C10+D10</f>
        <v>12655</v>
      </c>
      <c r="C10" s="152">
        <f t="shared" ref="C10:D33" si="2">F10+I10+L10+O10+R10+U10</f>
        <v>6499</v>
      </c>
      <c r="D10" s="152">
        <f t="shared" si="2"/>
        <v>6156</v>
      </c>
      <c r="E10" s="156">
        <f t="shared" ref="E10:E33" si="3">F10+G10</f>
        <v>2100</v>
      </c>
      <c r="F10" s="505">
        <v>1053</v>
      </c>
      <c r="G10" s="505">
        <v>1047</v>
      </c>
      <c r="H10" s="156">
        <f t="shared" ref="H10:H33" si="4">I10+J10</f>
        <v>2087</v>
      </c>
      <c r="I10" s="505">
        <v>1090</v>
      </c>
      <c r="J10" s="505">
        <v>997</v>
      </c>
      <c r="K10" s="156">
        <f t="shared" ref="K10:K33" si="5">L10+M10</f>
        <v>2058</v>
      </c>
      <c r="L10" s="505">
        <v>1054</v>
      </c>
      <c r="M10" s="505">
        <v>1004</v>
      </c>
      <c r="N10" s="156">
        <f t="shared" ref="N10:N33" si="6">O10+P10</f>
        <v>2080</v>
      </c>
      <c r="O10" s="505">
        <v>1061</v>
      </c>
      <c r="P10" s="505">
        <v>1019</v>
      </c>
      <c r="Q10" s="156">
        <f t="shared" ref="Q10:Q33" si="7">R10+S10</f>
        <v>2197</v>
      </c>
      <c r="R10" s="505">
        <v>1138</v>
      </c>
      <c r="S10" s="505">
        <v>1059</v>
      </c>
      <c r="T10" s="156">
        <f t="shared" ref="T10:T33" si="8">U10+V10</f>
        <v>2133</v>
      </c>
      <c r="U10" s="159">
        <v>1103</v>
      </c>
      <c r="V10" s="159">
        <v>1030</v>
      </c>
    </row>
    <row r="11" spans="1:22" s="43" customFormat="1" ht="17.25" customHeight="1">
      <c r="A11" s="50" t="s">
        <v>203</v>
      </c>
      <c r="B11" s="152">
        <f t="shared" si="1"/>
        <v>2369</v>
      </c>
      <c r="C11" s="152">
        <f t="shared" si="2"/>
        <v>1250</v>
      </c>
      <c r="D11" s="152">
        <f t="shared" si="2"/>
        <v>1119</v>
      </c>
      <c r="E11" s="156">
        <f t="shared" si="3"/>
        <v>358</v>
      </c>
      <c r="F11" s="505">
        <v>190</v>
      </c>
      <c r="G11" s="505">
        <v>168</v>
      </c>
      <c r="H11" s="156">
        <f t="shared" si="4"/>
        <v>380</v>
      </c>
      <c r="I11" s="505">
        <v>196</v>
      </c>
      <c r="J11" s="505">
        <v>184</v>
      </c>
      <c r="K11" s="156">
        <f t="shared" si="5"/>
        <v>380</v>
      </c>
      <c r="L11" s="505">
        <v>215</v>
      </c>
      <c r="M11" s="505">
        <v>165</v>
      </c>
      <c r="N11" s="156">
        <f t="shared" si="6"/>
        <v>440</v>
      </c>
      <c r="O11" s="505">
        <v>217</v>
      </c>
      <c r="P11" s="505">
        <v>223</v>
      </c>
      <c r="Q11" s="156">
        <f t="shared" si="7"/>
        <v>382</v>
      </c>
      <c r="R11" s="505">
        <v>203</v>
      </c>
      <c r="S11" s="505">
        <v>179</v>
      </c>
      <c r="T11" s="156">
        <f t="shared" si="8"/>
        <v>429</v>
      </c>
      <c r="U11" s="159">
        <v>229</v>
      </c>
      <c r="V11" s="159">
        <v>200</v>
      </c>
    </row>
    <row r="12" spans="1:22" s="43" customFormat="1" ht="17.25" customHeight="1">
      <c r="A12" s="50" t="s">
        <v>443</v>
      </c>
      <c r="B12" s="152">
        <f t="shared" si="1"/>
        <v>1403</v>
      </c>
      <c r="C12" s="152">
        <f t="shared" si="2"/>
        <v>747</v>
      </c>
      <c r="D12" s="152">
        <f t="shared" si="2"/>
        <v>656</v>
      </c>
      <c r="E12" s="156">
        <f t="shared" si="3"/>
        <v>208</v>
      </c>
      <c r="F12" s="505">
        <v>106</v>
      </c>
      <c r="G12" s="505">
        <v>102</v>
      </c>
      <c r="H12" s="156">
        <f t="shared" si="4"/>
        <v>221</v>
      </c>
      <c r="I12" s="505">
        <v>116</v>
      </c>
      <c r="J12" s="505">
        <v>105</v>
      </c>
      <c r="K12" s="156">
        <f t="shared" si="5"/>
        <v>232</v>
      </c>
      <c r="L12" s="505">
        <v>128</v>
      </c>
      <c r="M12" s="505">
        <v>104</v>
      </c>
      <c r="N12" s="156">
        <f t="shared" si="6"/>
        <v>234</v>
      </c>
      <c r="O12" s="505">
        <v>125</v>
      </c>
      <c r="P12" s="505">
        <v>109</v>
      </c>
      <c r="Q12" s="156">
        <f t="shared" si="7"/>
        <v>232</v>
      </c>
      <c r="R12" s="505">
        <v>116</v>
      </c>
      <c r="S12" s="505">
        <v>116</v>
      </c>
      <c r="T12" s="156">
        <f t="shared" si="8"/>
        <v>276</v>
      </c>
      <c r="U12" s="159">
        <v>156</v>
      </c>
      <c r="V12" s="159">
        <v>120</v>
      </c>
    </row>
    <row r="13" spans="1:22" s="43" customFormat="1" ht="17.25" customHeight="1">
      <c r="A13" s="50" t="s">
        <v>444</v>
      </c>
      <c r="B13" s="152">
        <f t="shared" si="1"/>
        <v>3463</v>
      </c>
      <c r="C13" s="152">
        <f t="shared" si="2"/>
        <v>1740</v>
      </c>
      <c r="D13" s="152">
        <f t="shared" si="2"/>
        <v>1723</v>
      </c>
      <c r="E13" s="156">
        <f t="shared" si="3"/>
        <v>572</v>
      </c>
      <c r="F13" s="505">
        <v>295</v>
      </c>
      <c r="G13" s="505">
        <v>277</v>
      </c>
      <c r="H13" s="156">
        <f t="shared" si="4"/>
        <v>521</v>
      </c>
      <c r="I13" s="505">
        <v>281</v>
      </c>
      <c r="J13" s="505">
        <v>240</v>
      </c>
      <c r="K13" s="156">
        <f t="shared" si="5"/>
        <v>555</v>
      </c>
      <c r="L13" s="505">
        <v>275</v>
      </c>
      <c r="M13" s="505">
        <v>280</v>
      </c>
      <c r="N13" s="156">
        <f t="shared" si="6"/>
        <v>598</v>
      </c>
      <c r="O13" s="505">
        <v>305</v>
      </c>
      <c r="P13" s="505">
        <v>293</v>
      </c>
      <c r="Q13" s="156">
        <f t="shared" si="7"/>
        <v>569</v>
      </c>
      <c r="R13" s="505">
        <v>281</v>
      </c>
      <c r="S13" s="505">
        <v>288</v>
      </c>
      <c r="T13" s="156">
        <f t="shared" si="8"/>
        <v>648</v>
      </c>
      <c r="U13" s="159">
        <v>303</v>
      </c>
      <c r="V13" s="159">
        <v>345</v>
      </c>
    </row>
    <row r="14" spans="1:22" s="43" customFormat="1" ht="17.25" customHeight="1">
      <c r="A14" s="50" t="s">
        <v>87</v>
      </c>
      <c r="B14" s="152">
        <f t="shared" si="1"/>
        <v>1648</v>
      </c>
      <c r="C14" s="152">
        <f t="shared" si="2"/>
        <v>854</v>
      </c>
      <c r="D14" s="152">
        <f t="shared" si="2"/>
        <v>794</v>
      </c>
      <c r="E14" s="156">
        <f t="shared" si="3"/>
        <v>251</v>
      </c>
      <c r="F14" s="505">
        <v>136</v>
      </c>
      <c r="G14" s="505">
        <v>115</v>
      </c>
      <c r="H14" s="156">
        <f t="shared" si="4"/>
        <v>280</v>
      </c>
      <c r="I14" s="505">
        <v>143</v>
      </c>
      <c r="J14" s="505">
        <v>137</v>
      </c>
      <c r="K14" s="156">
        <f t="shared" si="5"/>
        <v>251</v>
      </c>
      <c r="L14" s="505">
        <v>132</v>
      </c>
      <c r="M14" s="505">
        <v>119</v>
      </c>
      <c r="N14" s="156">
        <f t="shared" si="6"/>
        <v>275</v>
      </c>
      <c r="O14" s="505">
        <v>137</v>
      </c>
      <c r="P14" s="505">
        <v>138</v>
      </c>
      <c r="Q14" s="156">
        <f t="shared" si="7"/>
        <v>297</v>
      </c>
      <c r="R14" s="505">
        <v>147</v>
      </c>
      <c r="S14" s="505">
        <v>150</v>
      </c>
      <c r="T14" s="156">
        <f t="shared" si="8"/>
        <v>294</v>
      </c>
      <c r="U14" s="159">
        <v>159</v>
      </c>
      <c r="V14" s="159">
        <v>135</v>
      </c>
    </row>
    <row r="15" spans="1:22" s="43" customFormat="1" ht="17.25" customHeight="1">
      <c r="A15" s="50" t="s">
        <v>446</v>
      </c>
      <c r="B15" s="152">
        <f t="shared" si="1"/>
        <v>1511</v>
      </c>
      <c r="C15" s="152">
        <f t="shared" si="2"/>
        <v>765</v>
      </c>
      <c r="D15" s="152">
        <f t="shared" si="2"/>
        <v>746</v>
      </c>
      <c r="E15" s="156">
        <f t="shared" si="3"/>
        <v>255</v>
      </c>
      <c r="F15" s="505">
        <v>127</v>
      </c>
      <c r="G15" s="505">
        <v>128</v>
      </c>
      <c r="H15" s="156">
        <f t="shared" si="4"/>
        <v>234</v>
      </c>
      <c r="I15" s="505">
        <v>116</v>
      </c>
      <c r="J15" s="505">
        <v>118</v>
      </c>
      <c r="K15" s="156">
        <f t="shared" si="5"/>
        <v>245</v>
      </c>
      <c r="L15" s="505">
        <v>128</v>
      </c>
      <c r="M15" s="505">
        <v>117</v>
      </c>
      <c r="N15" s="156">
        <f t="shared" si="6"/>
        <v>223</v>
      </c>
      <c r="O15" s="505">
        <v>116</v>
      </c>
      <c r="P15" s="505">
        <v>107</v>
      </c>
      <c r="Q15" s="156">
        <f t="shared" si="7"/>
        <v>253</v>
      </c>
      <c r="R15" s="505">
        <v>130</v>
      </c>
      <c r="S15" s="505">
        <v>123</v>
      </c>
      <c r="T15" s="156">
        <f t="shared" si="8"/>
        <v>301</v>
      </c>
      <c r="U15" s="159">
        <v>148</v>
      </c>
      <c r="V15" s="159">
        <v>153</v>
      </c>
    </row>
    <row r="16" spans="1:22" s="43" customFormat="1" ht="17.25" customHeight="1">
      <c r="A16" s="50" t="s">
        <v>447</v>
      </c>
      <c r="B16" s="152">
        <f t="shared" si="1"/>
        <v>1147</v>
      </c>
      <c r="C16" s="152">
        <f t="shared" si="2"/>
        <v>600</v>
      </c>
      <c r="D16" s="152">
        <f t="shared" si="2"/>
        <v>547</v>
      </c>
      <c r="E16" s="156">
        <f t="shared" si="3"/>
        <v>174</v>
      </c>
      <c r="F16" s="505">
        <v>87</v>
      </c>
      <c r="G16" s="505">
        <v>87</v>
      </c>
      <c r="H16" s="156">
        <f t="shared" si="4"/>
        <v>170</v>
      </c>
      <c r="I16" s="505">
        <v>94</v>
      </c>
      <c r="J16" s="505">
        <v>76</v>
      </c>
      <c r="K16" s="156">
        <f t="shared" si="5"/>
        <v>192</v>
      </c>
      <c r="L16" s="505">
        <v>110</v>
      </c>
      <c r="M16" s="505">
        <v>82</v>
      </c>
      <c r="N16" s="156">
        <f t="shared" si="6"/>
        <v>174</v>
      </c>
      <c r="O16" s="505">
        <v>81</v>
      </c>
      <c r="P16" s="505">
        <v>93</v>
      </c>
      <c r="Q16" s="156">
        <f t="shared" si="7"/>
        <v>220</v>
      </c>
      <c r="R16" s="505">
        <v>106</v>
      </c>
      <c r="S16" s="505">
        <v>114</v>
      </c>
      <c r="T16" s="156">
        <f t="shared" si="8"/>
        <v>217</v>
      </c>
      <c r="U16" s="159">
        <v>122</v>
      </c>
      <c r="V16" s="159">
        <v>95</v>
      </c>
    </row>
    <row r="17" spans="1:22" s="43" customFormat="1" ht="17.25" customHeight="1">
      <c r="A17" s="50" t="s">
        <v>402</v>
      </c>
      <c r="B17" s="152">
        <f t="shared" si="1"/>
        <v>826</v>
      </c>
      <c r="C17" s="152">
        <f t="shared" si="2"/>
        <v>440</v>
      </c>
      <c r="D17" s="152">
        <f t="shared" si="2"/>
        <v>386</v>
      </c>
      <c r="E17" s="156">
        <f t="shared" si="3"/>
        <v>128</v>
      </c>
      <c r="F17" s="505">
        <v>79</v>
      </c>
      <c r="G17" s="505">
        <v>49</v>
      </c>
      <c r="H17" s="156">
        <f t="shared" si="4"/>
        <v>138</v>
      </c>
      <c r="I17" s="505">
        <v>69</v>
      </c>
      <c r="J17" s="505">
        <v>69</v>
      </c>
      <c r="K17" s="156">
        <f t="shared" si="5"/>
        <v>148</v>
      </c>
      <c r="L17" s="505">
        <v>69</v>
      </c>
      <c r="M17" s="505">
        <v>79</v>
      </c>
      <c r="N17" s="156">
        <f t="shared" si="6"/>
        <v>140</v>
      </c>
      <c r="O17" s="505">
        <v>80</v>
      </c>
      <c r="P17" s="505">
        <v>60</v>
      </c>
      <c r="Q17" s="156">
        <f t="shared" si="7"/>
        <v>134</v>
      </c>
      <c r="R17" s="505">
        <v>79</v>
      </c>
      <c r="S17" s="505">
        <v>55</v>
      </c>
      <c r="T17" s="156">
        <f t="shared" si="8"/>
        <v>138</v>
      </c>
      <c r="U17" s="159">
        <v>64</v>
      </c>
      <c r="V17" s="159">
        <v>74</v>
      </c>
    </row>
    <row r="18" spans="1:22" s="43" customFormat="1" ht="17.25" customHeight="1">
      <c r="A18" s="50" t="s">
        <v>238</v>
      </c>
      <c r="B18" s="152">
        <f t="shared" si="1"/>
        <v>181</v>
      </c>
      <c r="C18" s="152">
        <f t="shared" si="2"/>
        <v>96</v>
      </c>
      <c r="D18" s="152">
        <f t="shared" si="2"/>
        <v>85</v>
      </c>
      <c r="E18" s="156">
        <f t="shared" si="3"/>
        <v>25</v>
      </c>
      <c r="F18" s="505">
        <v>13</v>
      </c>
      <c r="G18" s="505">
        <v>12</v>
      </c>
      <c r="H18" s="156">
        <f t="shared" si="4"/>
        <v>28</v>
      </c>
      <c r="I18" s="505">
        <v>16</v>
      </c>
      <c r="J18" s="505">
        <v>12</v>
      </c>
      <c r="K18" s="156">
        <f t="shared" si="5"/>
        <v>38</v>
      </c>
      <c r="L18" s="505">
        <v>22</v>
      </c>
      <c r="M18" s="505">
        <v>16</v>
      </c>
      <c r="N18" s="156">
        <f t="shared" si="6"/>
        <v>31</v>
      </c>
      <c r="O18" s="505">
        <v>14</v>
      </c>
      <c r="P18" s="505">
        <v>17</v>
      </c>
      <c r="Q18" s="156">
        <f t="shared" si="7"/>
        <v>28</v>
      </c>
      <c r="R18" s="505">
        <v>13</v>
      </c>
      <c r="S18" s="505">
        <v>15</v>
      </c>
      <c r="T18" s="156">
        <f t="shared" si="8"/>
        <v>31</v>
      </c>
      <c r="U18" s="159">
        <v>18</v>
      </c>
      <c r="V18" s="159">
        <v>13</v>
      </c>
    </row>
    <row r="19" spans="1:22" s="43" customFormat="1" ht="17.25" customHeight="1">
      <c r="A19" s="50" t="s">
        <v>448</v>
      </c>
      <c r="B19" s="152">
        <f t="shared" si="1"/>
        <v>39</v>
      </c>
      <c r="C19" s="152">
        <f t="shared" si="2"/>
        <v>21</v>
      </c>
      <c r="D19" s="152">
        <f t="shared" si="2"/>
        <v>18</v>
      </c>
      <c r="E19" s="156">
        <f t="shared" si="3"/>
        <v>11</v>
      </c>
      <c r="F19" s="505">
        <v>4</v>
      </c>
      <c r="G19" s="505">
        <v>7</v>
      </c>
      <c r="H19" s="156">
        <f t="shared" si="4"/>
        <v>7</v>
      </c>
      <c r="I19" s="505">
        <v>4</v>
      </c>
      <c r="J19" s="505">
        <v>3</v>
      </c>
      <c r="K19" s="156">
        <f t="shared" si="5"/>
        <v>6</v>
      </c>
      <c r="L19" s="505">
        <v>4</v>
      </c>
      <c r="M19" s="505">
        <v>2</v>
      </c>
      <c r="N19" s="156">
        <f t="shared" si="6"/>
        <v>2</v>
      </c>
      <c r="O19" s="505">
        <v>1</v>
      </c>
      <c r="P19" s="505">
        <v>1</v>
      </c>
      <c r="Q19" s="156">
        <f t="shared" si="7"/>
        <v>6</v>
      </c>
      <c r="R19" s="505">
        <v>2</v>
      </c>
      <c r="S19" s="505">
        <v>4</v>
      </c>
      <c r="T19" s="156">
        <f t="shared" si="8"/>
        <v>7</v>
      </c>
      <c r="U19" s="159">
        <v>6</v>
      </c>
      <c r="V19" s="159">
        <v>1</v>
      </c>
    </row>
    <row r="20" spans="1:22" s="43" customFormat="1" ht="17.25" customHeight="1">
      <c r="A20" s="50" t="s">
        <v>48</v>
      </c>
      <c r="B20" s="152">
        <f t="shared" si="1"/>
        <v>85</v>
      </c>
      <c r="C20" s="152">
        <f t="shared" si="2"/>
        <v>49</v>
      </c>
      <c r="D20" s="152">
        <f t="shared" si="2"/>
        <v>36</v>
      </c>
      <c r="E20" s="156">
        <f t="shared" si="3"/>
        <v>14</v>
      </c>
      <c r="F20" s="505">
        <v>10</v>
      </c>
      <c r="G20" s="505">
        <v>4</v>
      </c>
      <c r="H20" s="156">
        <f t="shared" si="4"/>
        <v>8</v>
      </c>
      <c r="I20" s="505">
        <v>5</v>
      </c>
      <c r="J20" s="505">
        <v>3</v>
      </c>
      <c r="K20" s="156">
        <f t="shared" si="5"/>
        <v>16</v>
      </c>
      <c r="L20" s="505">
        <v>10</v>
      </c>
      <c r="M20" s="505">
        <v>6</v>
      </c>
      <c r="N20" s="156">
        <f t="shared" si="6"/>
        <v>14</v>
      </c>
      <c r="O20" s="505">
        <v>7</v>
      </c>
      <c r="P20" s="505">
        <v>7</v>
      </c>
      <c r="Q20" s="156">
        <f t="shared" si="7"/>
        <v>15</v>
      </c>
      <c r="R20" s="505">
        <v>7</v>
      </c>
      <c r="S20" s="505">
        <v>8</v>
      </c>
      <c r="T20" s="156">
        <f t="shared" si="8"/>
        <v>18</v>
      </c>
      <c r="U20" s="159">
        <v>10</v>
      </c>
      <c r="V20" s="159">
        <v>8</v>
      </c>
    </row>
    <row r="21" spans="1:22" s="43" customFormat="1" ht="17.25" customHeight="1">
      <c r="A21" s="50" t="s">
        <v>146</v>
      </c>
      <c r="B21" s="152">
        <f t="shared" si="1"/>
        <v>1317</v>
      </c>
      <c r="C21" s="152">
        <f t="shared" si="2"/>
        <v>660</v>
      </c>
      <c r="D21" s="152">
        <f t="shared" si="2"/>
        <v>657</v>
      </c>
      <c r="E21" s="156">
        <f t="shared" si="3"/>
        <v>224</v>
      </c>
      <c r="F21" s="505">
        <v>105</v>
      </c>
      <c r="G21" s="505">
        <v>119</v>
      </c>
      <c r="H21" s="156">
        <f t="shared" si="4"/>
        <v>207</v>
      </c>
      <c r="I21" s="505">
        <v>110</v>
      </c>
      <c r="J21" s="505">
        <v>97</v>
      </c>
      <c r="K21" s="156">
        <f t="shared" si="5"/>
        <v>214</v>
      </c>
      <c r="L21" s="505">
        <v>99</v>
      </c>
      <c r="M21" s="505">
        <v>115</v>
      </c>
      <c r="N21" s="156">
        <f t="shared" si="6"/>
        <v>229</v>
      </c>
      <c r="O21" s="505">
        <v>116</v>
      </c>
      <c r="P21" s="505">
        <v>113</v>
      </c>
      <c r="Q21" s="156">
        <f t="shared" si="7"/>
        <v>225</v>
      </c>
      <c r="R21" s="505">
        <v>115</v>
      </c>
      <c r="S21" s="505">
        <v>110</v>
      </c>
      <c r="T21" s="156">
        <f t="shared" si="8"/>
        <v>218</v>
      </c>
      <c r="U21" s="159">
        <v>115</v>
      </c>
      <c r="V21" s="159">
        <v>103</v>
      </c>
    </row>
    <row r="22" spans="1:22" s="43" customFormat="1" ht="17.25" customHeight="1">
      <c r="A22" s="50" t="s">
        <v>227</v>
      </c>
      <c r="B22" s="152">
        <f t="shared" si="1"/>
        <v>121</v>
      </c>
      <c r="C22" s="152">
        <f t="shared" si="2"/>
        <v>73</v>
      </c>
      <c r="D22" s="152">
        <f t="shared" si="2"/>
        <v>48</v>
      </c>
      <c r="E22" s="156">
        <f t="shared" si="3"/>
        <v>13</v>
      </c>
      <c r="F22" s="505">
        <v>6</v>
      </c>
      <c r="G22" s="505">
        <v>7</v>
      </c>
      <c r="H22" s="156">
        <f t="shared" si="4"/>
        <v>27</v>
      </c>
      <c r="I22" s="505">
        <v>16</v>
      </c>
      <c r="J22" s="505">
        <v>11</v>
      </c>
      <c r="K22" s="156">
        <f t="shared" si="5"/>
        <v>19</v>
      </c>
      <c r="L22" s="505">
        <v>9</v>
      </c>
      <c r="M22" s="505">
        <v>10</v>
      </c>
      <c r="N22" s="156">
        <f t="shared" si="6"/>
        <v>19</v>
      </c>
      <c r="O22" s="505">
        <v>12</v>
      </c>
      <c r="P22" s="505">
        <v>7</v>
      </c>
      <c r="Q22" s="156">
        <f t="shared" si="7"/>
        <v>22</v>
      </c>
      <c r="R22" s="505">
        <v>17</v>
      </c>
      <c r="S22" s="505">
        <v>5</v>
      </c>
      <c r="T22" s="156">
        <f t="shared" si="8"/>
        <v>21</v>
      </c>
      <c r="U22" s="159">
        <v>13</v>
      </c>
      <c r="V22" s="159">
        <v>8</v>
      </c>
    </row>
    <row r="23" spans="1:22" s="43" customFormat="1" ht="17.25" customHeight="1">
      <c r="A23" s="50" t="s">
        <v>396</v>
      </c>
      <c r="B23" s="152">
        <f t="shared" si="1"/>
        <v>236</v>
      </c>
      <c r="C23" s="152">
        <f t="shared" si="2"/>
        <v>127</v>
      </c>
      <c r="D23" s="152">
        <f t="shared" si="2"/>
        <v>109</v>
      </c>
      <c r="E23" s="156">
        <f t="shared" si="3"/>
        <v>33</v>
      </c>
      <c r="F23" s="505">
        <v>19</v>
      </c>
      <c r="G23" s="505">
        <v>14</v>
      </c>
      <c r="H23" s="156">
        <f t="shared" si="4"/>
        <v>42</v>
      </c>
      <c r="I23" s="505">
        <v>21</v>
      </c>
      <c r="J23" s="505">
        <v>21</v>
      </c>
      <c r="K23" s="156">
        <f t="shared" si="5"/>
        <v>40</v>
      </c>
      <c r="L23" s="505">
        <v>22</v>
      </c>
      <c r="M23" s="505">
        <v>18</v>
      </c>
      <c r="N23" s="156">
        <f t="shared" si="6"/>
        <v>33</v>
      </c>
      <c r="O23" s="505">
        <v>19</v>
      </c>
      <c r="P23" s="505">
        <v>14</v>
      </c>
      <c r="Q23" s="156">
        <f t="shared" si="7"/>
        <v>37</v>
      </c>
      <c r="R23" s="505">
        <v>18</v>
      </c>
      <c r="S23" s="505">
        <v>19</v>
      </c>
      <c r="T23" s="156">
        <f t="shared" si="8"/>
        <v>51</v>
      </c>
      <c r="U23" s="159">
        <v>28</v>
      </c>
      <c r="V23" s="159">
        <v>23</v>
      </c>
    </row>
    <row r="24" spans="1:22" s="43" customFormat="1" ht="17.25" customHeight="1">
      <c r="A24" s="50" t="s">
        <v>30</v>
      </c>
      <c r="B24" s="152">
        <f t="shared" si="1"/>
        <v>84</v>
      </c>
      <c r="C24" s="152">
        <f t="shared" si="2"/>
        <v>37</v>
      </c>
      <c r="D24" s="152">
        <f t="shared" si="2"/>
        <v>47</v>
      </c>
      <c r="E24" s="156">
        <f t="shared" si="3"/>
        <v>16</v>
      </c>
      <c r="F24" s="505">
        <v>6</v>
      </c>
      <c r="G24" s="505">
        <v>10</v>
      </c>
      <c r="H24" s="156">
        <f t="shared" si="4"/>
        <v>11</v>
      </c>
      <c r="I24" s="505">
        <v>3</v>
      </c>
      <c r="J24" s="505">
        <v>8</v>
      </c>
      <c r="K24" s="156">
        <f t="shared" si="5"/>
        <v>18</v>
      </c>
      <c r="L24" s="505">
        <v>9</v>
      </c>
      <c r="M24" s="505">
        <v>9</v>
      </c>
      <c r="N24" s="156">
        <f t="shared" si="6"/>
        <v>14</v>
      </c>
      <c r="O24" s="505">
        <v>7</v>
      </c>
      <c r="P24" s="505">
        <v>7</v>
      </c>
      <c r="Q24" s="156">
        <f t="shared" si="7"/>
        <v>10</v>
      </c>
      <c r="R24" s="505">
        <v>2</v>
      </c>
      <c r="S24" s="505">
        <v>8</v>
      </c>
      <c r="T24" s="156">
        <f t="shared" si="8"/>
        <v>15</v>
      </c>
      <c r="U24" s="159">
        <v>10</v>
      </c>
      <c r="V24" s="159">
        <v>5</v>
      </c>
    </row>
    <row r="25" spans="1:22" s="43" customFormat="1" ht="17.25" customHeight="1">
      <c r="A25" s="50" t="s">
        <v>190</v>
      </c>
      <c r="B25" s="152">
        <f t="shared" si="1"/>
        <v>188</v>
      </c>
      <c r="C25" s="152">
        <f t="shared" si="2"/>
        <v>82</v>
      </c>
      <c r="D25" s="152">
        <f t="shared" si="2"/>
        <v>106</v>
      </c>
      <c r="E25" s="156">
        <f t="shared" si="3"/>
        <v>26</v>
      </c>
      <c r="F25" s="505">
        <v>15</v>
      </c>
      <c r="G25" s="505">
        <v>11</v>
      </c>
      <c r="H25" s="156">
        <f t="shared" si="4"/>
        <v>38</v>
      </c>
      <c r="I25" s="505">
        <v>12</v>
      </c>
      <c r="J25" s="505">
        <v>26</v>
      </c>
      <c r="K25" s="156">
        <f t="shared" si="5"/>
        <v>24</v>
      </c>
      <c r="L25" s="505">
        <v>10</v>
      </c>
      <c r="M25" s="505">
        <v>14</v>
      </c>
      <c r="N25" s="156">
        <f t="shared" si="6"/>
        <v>30</v>
      </c>
      <c r="O25" s="505">
        <v>16</v>
      </c>
      <c r="P25" s="505">
        <v>14</v>
      </c>
      <c r="Q25" s="156">
        <f t="shared" si="7"/>
        <v>31</v>
      </c>
      <c r="R25" s="505">
        <v>11</v>
      </c>
      <c r="S25" s="505">
        <v>20</v>
      </c>
      <c r="T25" s="156">
        <f t="shared" si="8"/>
        <v>39</v>
      </c>
      <c r="U25" s="159">
        <v>18</v>
      </c>
      <c r="V25" s="159">
        <v>21</v>
      </c>
    </row>
    <row r="26" spans="1:22" s="43" customFormat="1" ht="17.25" customHeight="1">
      <c r="A26" s="50" t="s">
        <v>10</v>
      </c>
      <c r="B26" s="152">
        <f t="shared" si="1"/>
        <v>266</v>
      </c>
      <c r="C26" s="152">
        <f t="shared" si="2"/>
        <v>132</v>
      </c>
      <c r="D26" s="152">
        <f t="shared" si="2"/>
        <v>134</v>
      </c>
      <c r="E26" s="156">
        <f t="shared" si="3"/>
        <v>38</v>
      </c>
      <c r="F26" s="505">
        <v>16</v>
      </c>
      <c r="G26" s="505">
        <v>22</v>
      </c>
      <c r="H26" s="156">
        <f t="shared" si="4"/>
        <v>50</v>
      </c>
      <c r="I26" s="505">
        <v>25</v>
      </c>
      <c r="J26" s="505">
        <v>25</v>
      </c>
      <c r="K26" s="156">
        <f t="shared" si="5"/>
        <v>35</v>
      </c>
      <c r="L26" s="505">
        <v>19</v>
      </c>
      <c r="M26" s="505">
        <v>16</v>
      </c>
      <c r="N26" s="156">
        <f t="shared" si="6"/>
        <v>47</v>
      </c>
      <c r="O26" s="505">
        <v>19</v>
      </c>
      <c r="P26" s="505">
        <v>28</v>
      </c>
      <c r="Q26" s="156">
        <f t="shared" si="7"/>
        <v>48</v>
      </c>
      <c r="R26" s="505">
        <v>24</v>
      </c>
      <c r="S26" s="505">
        <v>24</v>
      </c>
      <c r="T26" s="156">
        <f t="shared" si="8"/>
        <v>48</v>
      </c>
      <c r="U26" s="159">
        <v>29</v>
      </c>
      <c r="V26" s="159">
        <v>19</v>
      </c>
    </row>
    <row r="27" spans="1:22" s="43" customFormat="1" ht="17.25" customHeight="1">
      <c r="A27" s="50" t="s">
        <v>449</v>
      </c>
      <c r="B27" s="152">
        <f t="shared" si="1"/>
        <v>770</v>
      </c>
      <c r="C27" s="152">
        <f t="shared" si="2"/>
        <v>384</v>
      </c>
      <c r="D27" s="152">
        <f t="shared" si="2"/>
        <v>386</v>
      </c>
      <c r="E27" s="156">
        <f t="shared" si="3"/>
        <v>108</v>
      </c>
      <c r="F27" s="505">
        <v>54</v>
      </c>
      <c r="G27" s="505">
        <v>54</v>
      </c>
      <c r="H27" s="156">
        <f t="shared" si="4"/>
        <v>125</v>
      </c>
      <c r="I27" s="505">
        <v>58</v>
      </c>
      <c r="J27" s="505">
        <v>67</v>
      </c>
      <c r="K27" s="156">
        <f t="shared" si="5"/>
        <v>122</v>
      </c>
      <c r="L27" s="505">
        <v>61</v>
      </c>
      <c r="M27" s="505">
        <v>61</v>
      </c>
      <c r="N27" s="156">
        <f t="shared" si="6"/>
        <v>137</v>
      </c>
      <c r="O27" s="505">
        <v>68</v>
      </c>
      <c r="P27" s="505">
        <v>69</v>
      </c>
      <c r="Q27" s="156">
        <f t="shared" si="7"/>
        <v>143</v>
      </c>
      <c r="R27" s="505">
        <v>70</v>
      </c>
      <c r="S27" s="505">
        <v>73</v>
      </c>
      <c r="T27" s="156">
        <f t="shared" si="8"/>
        <v>135</v>
      </c>
      <c r="U27" s="159">
        <v>73</v>
      </c>
      <c r="V27" s="159">
        <v>62</v>
      </c>
    </row>
    <row r="28" spans="1:22" s="43" customFormat="1" ht="17.25" customHeight="1">
      <c r="A28" s="50" t="s">
        <v>450</v>
      </c>
      <c r="B28" s="152">
        <f t="shared" si="1"/>
        <v>1401</v>
      </c>
      <c r="C28" s="152">
        <f t="shared" si="2"/>
        <v>727</v>
      </c>
      <c r="D28" s="152">
        <f t="shared" si="2"/>
        <v>674</v>
      </c>
      <c r="E28" s="156">
        <f t="shared" si="3"/>
        <v>232</v>
      </c>
      <c r="F28" s="505">
        <v>120</v>
      </c>
      <c r="G28" s="505">
        <v>112</v>
      </c>
      <c r="H28" s="156">
        <f t="shared" si="4"/>
        <v>224</v>
      </c>
      <c r="I28" s="505">
        <v>128</v>
      </c>
      <c r="J28" s="505">
        <v>96</v>
      </c>
      <c r="K28" s="156">
        <f t="shared" si="5"/>
        <v>248</v>
      </c>
      <c r="L28" s="505">
        <v>117</v>
      </c>
      <c r="M28" s="505">
        <v>131</v>
      </c>
      <c r="N28" s="156">
        <f t="shared" si="6"/>
        <v>250</v>
      </c>
      <c r="O28" s="505">
        <v>140</v>
      </c>
      <c r="P28" s="505">
        <v>110</v>
      </c>
      <c r="Q28" s="156">
        <f t="shared" si="7"/>
        <v>230</v>
      </c>
      <c r="R28" s="505">
        <v>124</v>
      </c>
      <c r="S28" s="505">
        <v>106</v>
      </c>
      <c r="T28" s="156">
        <f t="shared" si="8"/>
        <v>217</v>
      </c>
      <c r="U28" s="159">
        <v>98</v>
      </c>
      <c r="V28" s="159">
        <v>119</v>
      </c>
    </row>
    <row r="29" spans="1:22" s="43" customFormat="1" ht="17.25" customHeight="1">
      <c r="A29" s="50" t="s">
        <v>451</v>
      </c>
      <c r="B29" s="152">
        <f t="shared" si="1"/>
        <v>2145</v>
      </c>
      <c r="C29" s="152">
        <f t="shared" si="2"/>
        <v>1110</v>
      </c>
      <c r="D29" s="152">
        <f t="shared" si="2"/>
        <v>1035</v>
      </c>
      <c r="E29" s="156">
        <f t="shared" si="3"/>
        <v>379</v>
      </c>
      <c r="F29" s="505">
        <v>193</v>
      </c>
      <c r="G29" s="505">
        <v>186</v>
      </c>
      <c r="H29" s="156">
        <f t="shared" si="4"/>
        <v>359</v>
      </c>
      <c r="I29" s="505">
        <v>186</v>
      </c>
      <c r="J29" s="505">
        <v>173</v>
      </c>
      <c r="K29" s="156">
        <f t="shared" si="5"/>
        <v>343</v>
      </c>
      <c r="L29" s="505">
        <v>178</v>
      </c>
      <c r="M29" s="505">
        <v>165</v>
      </c>
      <c r="N29" s="156">
        <f t="shared" si="6"/>
        <v>381</v>
      </c>
      <c r="O29" s="505">
        <v>191</v>
      </c>
      <c r="P29" s="505">
        <v>190</v>
      </c>
      <c r="Q29" s="156">
        <f t="shared" si="7"/>
        <v>350</v>
      </c>
      <c r="R29" s="505">
        <v>183</v>
      </c>
      <c r="S29" s="505">
        <v>167</v>
      </c>
      <c r="T29" s="156">
        <f t="shared" si="8"/>
        <v>333</v>
      </c>
      <c r="U29" s="159">
        <v>179</v>
      </c>
      <c r="V29" s="159">
        <v>154</v>
      </c>
    </row>
    <row r="30" spans="1:22" s="43" customFormat="1" ht="17.25" customHeight="1">
      <c r="A30" s="50" t="s">
        <v>452</v>
      </c>
      <c r="B30" s="152">
        <f t="shared" si="1"/>
        <v>539</v>
      </c>
      <c r="C30" s="152">
        <f t="shared" si="2"/>
        <v>285</v>
      </c>
      <c r="D30" s="152">
        <f t="shared" si="2"/>
        <v>254</v>
      </c>
      <c r="E30" s="156">
        <f t="shared" si="3"/>
        <v>92</v>
      </c>
      <c r="F30" s="505">
        <v>44</v>
      </c>
      <c r="G30" s="505">
        <v>48</v>
      </c>
      <c r="H30" s="156">
        <f t="shared" si="4"/>
        <v>86</v>
      </c>
      <c r="I30" s="505">
        <v>49</v>
      </c>
      <c r="J30" s="505">
        <v>37</v>
      </c>
      <c r="K30" s="156">
        <f t="shared" si="5"/>
        <v>83</v>
      </c>
      <c r="L30" s="505">
        <v>48</v>
      </c>
      <c r="M30" s="505">
        <v>35</v>
      </c>
      <c r="N30" s="156">
        <f t="shared" si="6"/>
        <v>85</v>
      </c>
      <c r="O30" s="505">
        <v>40</v>
      </c>
      <c r="P30" s="505">
        <v>45</v>
      </c>
      <c r="Q30" s="156">
        <f t="shared" si="7"/>
        <v>90</v>
      </c>
      <c r="R30" s="505">
        <v>55</v>
      </c>
      <c r="S30" s="505">
        <v>35</v>
      </c>
      <c r="T30" s="156">
        <f t="shared" si="8"/>
        <v>103</v>
      </c>
      <c r="U30" s="159">
        <v>49</v>
      </c>
      <c r="V30" s="159">
        <v>54</v>
      </c>
    </row>
    <row r="31" spans="1:22" s="43" customFormat="1" ht="17.25" customHeight="1">
      <c r="A31" s="50" t="s">
        <v>453</v>
      </c>
      <c r="B31" s="152">
        <f t="shared" si="1"/>
        <v>506</v>
      </c>
      <c r="C31" s="152">
        <f t="shared" si="2"/>
        <v>263</v>
      </c>
      <c r="D31" s="152">
        <f t="shared" si="2"/>
        <v>243</v>
      </c>
      <c r="E31" s="156">
        <f t="shared" si="3"/>
        <v>77</v>
      </c>
      <c r="F31" s="505">
        <v>38</v>
      </c>
      <c r="G31" s="505">
        <v>39</v>
      </c>
      <c r="H31" s="156">
        <f t="shared" si="4"/>
        <v>82</v>
      </c>
      <c r="I31" s="505">
        <v>47</v>
      </c>
      <c r="J31" s="505">
        <v>35</v>
      </c>
      <c r="K31" s="156">
        <f t="shared" si="5"/>
        <v>78</v>
      </c>
      <c r="L31" s="505">
        <v>46</v>
      </c>
      <c r="M31" s="505">
        <v>32</v>
      </c>
      <c r="N31" s="156">
        <f t="shared" si="6"/>
        <v>83</v>
      </c>
      <c r="O31" s="505">
        <v>44</v>
      </c>
      <c r="P31" s="505">
        <v>39</v>
      </c>
      <c r="Q31" s="156">
        <f t="shared" si="7"/>
        <v>110</v>
      </c>
      <c r="R31" s="505">
        <v>49</v>
      </c>
      <c r="S31" s="505">
        <v>61</v>
      </c>
      <c r="T31" s="156">
        <f t="shared" si="8"/>
        <v>76</v>
      </c>
      <c r="U31" s="159">
        <v>39</v>
      </c>
      <c r="V31" s="159">
        <v>37</v>
      </c>
    </row>
    <row r="32" spans="1:22" s="43" customFormat="1" ht="17.25" customHeight="1">
      <c r="A32" s="50" t="s">
        <v>346</v>
      </c>
      <c r="B32" s="152">
        <f t="shared" si="1"/>
        <v>258</v>
      </c>
      <c r="C32" s="152">
        <f t="shared" si="2"/>
        <v>144</v>
      </c>
      <c r="D32" s="152">
        <f t="shared" si="2"/>
        <v>114</v>
      </c>
      <c r="E32" s="156">
        <f t="shared" si="3"/>
        <v>33</v>
      </c>
      <c r="F32" s="505">
        <v>17</v>
      </c>
      <c r="G32" s="505">
        <v>16</v>
      </c>
      <c r="H32" s="156">
        <f t="shared" si="4"/>
        <v>58</v>
      </c>
      <c r="I32" s="505">
        <v>34</v>
      </c>
      <c r="J32" s="505">
        <v>24</v>
      </c>
      <c r="K32" s="156">
        <f t="shared" si="5"/>
        <v>39</v>
      </c>
      <c r="L32" s="505">
        <v>18</v>
      </c>
      <c r="M32" s="505">
        <v>21</v>
      </c>
      <c r="N32" s="156">
        <f t="shared" si="6"/>
        <v>37</v>
      </c>
      <c r="O32" s="505">
        <v>23</v>
      </c>
      <c r="P32" s="505">
        <v>14</v>
      </c>
      <c r="Q32" s="156">
        <f t="shared" si="7"/>
        <v>52</v>
      </c>
      <c r="R32" s="505">
        <v>32</v>
      </c>
      <c r="S32" s="505">
        <v>20</v>
      </c>
      <c r="T32" s="156">
        <f t="shared" si="8"/>
        <v>39</v>
      </c>
      <c r="U32" s="159">
        <v>20</v>
      </c>
      <c r="V32" s="159">
        <v>19</v>
      </c>
    </row>
    <row r="33" spans="1:22" s="43" customFormat="1" ht="17.25" customHeight="1">
      <c r="A33" s="50" t="s">
        <v>81</v>
      </c>
      <c r="B33" s="152">
        <f t="shared" si="1"/>
        <v>662</v>
      </c>
      <c r="C33" s="152">
        <f t="shared" si="2"/>
        <v>348</v>
      </c>
      <c r="D33" s="152">
        <f t="shared" si="2"/>
        <v>314</v>
      </c>
      <c r="E33" s="156">
        <f t="shared" si="3"/>
        <v>105</v>
      </c>
      <c r="F33" s="159">
        <v>53</v>
      </c>
      <c r="G33" s="506">
        <v>52</v>
      </c>
      <c r="H33" s="156">
        <f t="shared" si="4"/>
        <v>110</v>
      </c>
      <c r="I33" s="159">
        <v>59</v>
      </c>
      <c r="J33" s="506">
        <v>51</v>
      </c>
      <c r="K33" s="156">
        <f t="shared" si="5"/>
        <v>97</v>
      </c>
      <c r="L33" s="159">
        <v>51</v>
      </c>
      <c r="M33" s="506">
        <v>46</v>
      </c>
      <c r="N33" s="156">
        <f t="shared" si="6"/>
        <v>101</v>
      </c>
      <c r="O33" s="505">
        <v>51</v>
      </c>
      <c r="P33" s="505">
        <v>50</v>
      </c>
      <c r="Q33" s="156">
        <f t="shared" si="7"/>
        <v>129</v>
      </c>
      <c r="R33" s="159">
        <v>68</v>
      </c>
      <c r="S33" s="506">
        <v>61</v>
      </c>
      <c r="T33" s="156">
        <f t="shared" si="8"/>
        <v>120</v>
      </c>
      <c r="U33" s="159">
        <v>66</v>
      </c>
      <c r="V33" s="159">
        <v>54</v>
      </c>
    </row>
    <row r="34" spans="1:22" ht="6" customHeight="1">
      <c r="A34" s="150"/>
      <c r="B34" s="139"/>
      <c r="C34" s="154"/>
      <c r="D34" s="154"/>
      <c r="E34" s="157"/>
      <c r="F34" s="139"/>
      <c r="G34" s="164"/>
      <c r="H34" s="137"/>
      <c r="I34" s="139"/>
      <c r="J34" s="164"/>
      <c r="K34" s="137"/>
      <c r="L34" s="139"/>
      <c r="M34" s="164"/>
      <c r="N34" s="137"/>
      <c r="O34" s="139"/>
      <c r="P34" s="164"/>
      <c r="Q34" s="137"/>
      <c r="R34" s="139"/>
      <c r="S34" s="164"/>
      <c r="T34" s="137"/>
      <c r="U34" s="139"/>
      <c r="V34" s="165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honeticPr fontId="36"/>
  <pageMargins left="0.39370078740157477" right="0.39370078740157477" top="0.59055118110236215" bottom="0.59055118110236215" header="0.866141732283464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表紙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表1５・表１６</vt:lpstr>
      <vt:lpstr>表17</vt:lpstr>
      <vt:lpstr>表18</vt:lpstr>
      <vt:lpstr>表19～21</vt:lpstr>
      <vt:lpstr>表22</vt:lpstr>
      <vt:lpstr>表23</vt:lpstr>
      <vt:lpstr>表24</vt:lpstr>
      <vt:lpstr>表25</vt:lpstr>
      <vt:lpstr>表26</vt:lpstr>
      <vt:lpstr>表27</vt:lpstr>
      <vt:lpstr>表28</vt:lpstr>
      <vt:lpstr>表1!Print_Area</vt:lpstr>
      <vt:lpstr>表10!Print_Area</vt:lpstr>
      <vt:lpstr>表11!Print_Area</vt:lpstr>
      <vt:lpstr>表12!Print_Area</vt:lpstr>
      <vt:lpstr>表13!Print_Area</vt:lpstr>
      <vt:lpstr>表14!Print_Area</vt:lpstr>
      <vt:lpstr>表1５・表１６!Print_Area</vt:lpstr>
      <vt:lpstr>表17!Print_Area</vt:lpstr>
      <vt:lpstr>表18!Print_Area</vt:lpstr>
      <vt:lpstr>'表19～21'!Print_Area</vt:lpstr>
      <vt:lpstr>表2!Print_Area</vt:lpstr>
      <vt:lpstr>表22!Print_Area</vt:lpstr>
      <vt:lpstr>表23!Print_Area</vt:lpstr>
      <vt:lpstr>表24!Print_Area</vt:lpstr>
      <vt:lpstr>表25!Print_Area</vt:lpstr>
      <vt:lpstr>表26!Print_Area</vt:lpstr>
      <vt:lpstr>表27!Print_Area</vt:lpstr>
      <vt:lpstr>表28!Print_Area</vt:lpstr>
      <vt:lpstr>表3!Print_Area</vt:lpstr>
      <vt:lpstr>表4!Print_Area</vt:lpstr>
      <vt:lpstr>表5!Print_Area</vt:lpstr>
      <vt:lpstr>表6!Print_Area</vt:lpstr>
      <vt:lpstr>表8!Print_Area</vt:lpstr>
      <vt:lpstr>表9!Print_Area</vt:lpstr>
      <vt:lpstr>表紙!Print_Area</vt:lpstr>
      <vt:lpstr>表14!Print_Titles</vt:lpstr>
      <vt:lpstr>表17!Print_Titles</vt:lpstr>
      <vt:lpstr>表23!Print_Titles</vt:lpstr>
      <vt:lpstr>表24!Print_Titles</vt:lpstr>
      <vt:lpstr>表25!Print_Titles</vt:lpstr>
      <vt:lpstr>表27!Print_Titles</vt:lpstr>
      <vt:lpstr>表28!Print_Titles</vt:lpstr>
      <vt:lpstr>表6!Print_Titles</vt:lpstr>
      <vt:lpstr>表7!Print_Titles</vt:lpstr>
      <vt:lpstr>表8!Print_Titles</vt:lpstr>
      <vt:lpstr>表1!印刷範囲</vt:lpstr>
      <vt:lpstr>表12!印刷範囲</vt:lpstr>
      <vt:lpstr>表13!印刷範囲</vt:lpstr>
      <vt:lpstr>表1５・表１６!印刷範囲</vt:lpstr>
      <vt:lpstr>'表19～21'!印刷範囲</vt:lpstr>
      <vt:lpstr>表2!印刷範囲</vt:lpstr>
      <vt:lpstr>表23!印刷範囲</vt:lpstr>
      <vt:lpstr>表24!印刷範囲</vt:lpstr>
      <vt:lpstr>表26!印刷範囲</vt:lpstr>
      <vt:lpstr>表3!印刷範囲</vt:lpstr>
      <vt:lpstr>印刷範囲２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学校総括</dc:title>
  <dc:creator>統計課</dc:creator>
  <cp:lastModifiedBy>Windows ユーザー</cp:lastModifiedBy>
  <cp:revision>7</cp:revision>
  <cp:lastPrinted>2022-12-14T06:38:18Z</cp:lastPrinted>
  <dcterms:created xsi:type="dcterms:W3CDTF">1999-01-07T01:48:31Z</dcterms:created>
  <dcterms:modified xsi:type="dcterms:W3CDTF">2022-12-15T02:43:46Z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2021-12-26T02:56:33Z</vt:filetime>
  </property>
</Properties>
</file>