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namoto-kazumasa\Desktop\"/>
    </mc:Choice>
  </mc:AlternateContent>
  <workbookProtection workbookAlgorithmName="SHA-512" workbookHashValue="xD/tYExmkmn/DzCIQ+IUqk9exgwGtWfMZV6CDcMCJ29fyaS27LEWObB/QUlruYHUIx32TSBlTHHBZnqQ5y2Wsw==" workbookSaltValue="OY1a8knaGEhksJ15zZZ9P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BB10" i="4"/>
  <c r="AT10" i="4"/>
  <c r="AL10" i="4"/>
  <c r="AD10" i="4"/>
  <c r="P10" i="4"/>
  <c r="I10" i="4"/>
  <c r="B10" i="4"/>
  <c r="AT8" i="4"/>
  <c r="AL8" i="4"/>
  <c r="W8" i="4"/>
  <c r="P8" i="4"/>
  <c r="I8" i="4"/>
  <c r="B6" i="4"/>
</calcChain>
</file>

<file path=xl/sharedStrings.xml><?xml version="1.0" encoding="utf-8"?>
<sst xmlns="http://schemas.openxmlformats.org/spreadsheetml/2006/main" count="236" uniqueCount="121">
  <si>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</si>
  <si>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</si>
  <si>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</si>
  <si>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</si>
  <si>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</si>
  <si>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</si>
  <si>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</si>
  <si>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</si>
  <si>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</si>
  <si>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</si>
  <si>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</si>
  <si>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</si>
  <si>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</si>
  <si>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</si>
  <si>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</si>
  <si>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</si>
  <si>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</si>
  <si>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</si>
  <si>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</si>
  <si>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</si>
  <si>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</si>
  <si>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</si>
  <si>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</si>
  <si>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</si>
  <si>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</si>
  <si>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</si>
  <si>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</si>
  <si>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</si>
  <si>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</si>
  <si>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</si>
  <si>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</si>
  <si>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</si>
  <si>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</si>
  <si>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</si>
  <si>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</si>
  <si>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</si>
  <si>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</si>
  <si>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</si>
  <si>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</si>
  <si>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</si>
  <si>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</si>
  <si>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</si>
  <si>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</si>
  <si>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</si>
  <si>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</si>
  <si>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</si>
  <si>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</si>
  <si>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</si>
  <si>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</si>
  <si>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</si>
  <si>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</si>
  <si>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</si>
  <si>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</si>
  <si>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</si>
  <si>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</si>
  <si>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</si>
  <si>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</si>
  <si>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</si>
  <si>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</si>
  <si>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</si>
  <si>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</si>
  <si>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</si>
  <si>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</si>
  <si>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</si>
  <si>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</si>
  <si>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</si>
  <si>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</si>
  <si>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</si>
  <si>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</si>
  <si>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</si>
  <si>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</si>
  <si>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</si>
  <si>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</si>
  <si>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</si>
  <si>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</si>
  <si>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</si>
  <si>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</si>
  <si>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</si>
  <si>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</si>
  <si>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</si>
  <si>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</si>
  <si>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</si>
  <si>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</si>
  <si>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</si>
  <si>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</si>
  <si>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</si>
  <si>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</si>
  <si>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</si>
  <si>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</si>
  <si>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</si>
  <si>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</si>
  <si>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</si>
  <si>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</si>
  <si>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</si>
  <si>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</si>
  <si>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</si>
  <si>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</si>
  <si>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</si>
  <si>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海陽町</t>
  </si>
  <si>
    <t>法非適用</t>
  </si>
  <si>
    <t>下水道事業</t>
  </si>
  <si>
    <t>漁業集落排水</t>
  </si>
  <si>
    <t>H2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</si>
  <si>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</si>
  <si>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</si>
  <si>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</si>
  <si>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</si>
  <si>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</si>
  <si>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</si>
  <si>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</si>
  <si>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</si>
  <si>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</si>
  <si>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</si>
  <si>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</si>
  <si>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</si>
  <si>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</si>
  <si>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</si>
  <si>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</si>
  <si>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町内で１処理区を有しており、平成１３年から一部供用開始、翌年度には全部供用開始としている。
　経営については、一般会計からの繰入金に依存している状況である。本施設の加入率は１００％であり、今後も収入増は見込めないことから、引き続き経費の削減に努める。なお、経営基盤強化のため令和６年度より公営企業法を適用する見込みである。</t>
    <rPh sb="1" eb="3">
      <t>チョウナイ</t>
    </rPh>
    <rPh sb="5" eb="8">
      <t>ショリク</t>
    </rPh>
    <rPh sb="9" eb="10">
      <t>ユウ</t>
    </rPh>
    <rPh sb="15" eb="17">
      <t>ヘイセイ</t>
    </rPh>
    <rPh sb="19" eb="20">
      <t>ネン</t>
    </rPh>
    <rPh sb="22" eb="24">
      <t>イチブ</t>
    </rPh>
    <rPh sb="24" eb="26">
      <t>キョウヨウ</t>
    </rPh>
    <rPh sb="26" eb="28">
      <t>カイシ</t>
    </rPh>
    <rPh sb="29" eb="32">
      <t>ヨクネンド</t>
    </rPh>
    <rPh sb="34" eb="36">
      <t>ゼンブ</t>
    </rPh>
    <rPh sb="36" eb="38">
      <t>キョウヨウ</t>
    </rPh>
    <rPh sb="38" eb="40">
      <t>カイシ</t>
    </rPh>
    <rPh sb="48" eb="50">
      <t>ケイエイ</t>
    </rPh>
    <rPh sb="56" eb="58">
      <t>イッパン</t>
    </rPh>
    <rPh sb="58" eb="60">
      <t>カイケイ</t>
    </rPh>
    <rPh sb="63" eb="66">
      <t>クリイレキン</t>
    </rPh>
    <rPh sb="67" eb="69">
      <t>イゾン</t>
    </rPh>
    <rPh sb="73" eb="75">
      <t>ジョウキョウ</t>
    </rPh>
    <rPh sb="79" eb="82">
      <t>ホンシセツ</t>
    </rPh>
    <rPh sb="83" eb="86">
      <t>カニュウリツ</t>
    </rPh>
    <rPh sb="95" eb="97">
      <t>コンゴ</t>
    </rPh>
    <rPh sb="98" eb="101">
      <t>シュウニュウゾウ</t>
    </rPh>
    <rPh sb="102" eb="104">
      <t>ミコ</t>
    </rPh>
    <rPh sb="112" eb="113">
      <t>ヒ</t>
    </rPh>
    <rPh sb="114" eb="115">
      <t>ツヅ</t>
    </rPh>
    <rPh sb="116" eb="118">
      <t>ケイヒ</t>
    </rPh>
    <rPh sb="119" eb="121">
      <t>サクゲン</t>
    </rPh>
    <rPh sb="122" eb="123">
      <t>ツト</t>
    </rPh>
    <rPh sb="129" eb="135">
      <t>ケイエイキバンキョウカ</t>
    </rPh>
    <rPh sb="138" eb="140">
      <t>レイワ</t>
    </rPh>
    <rPh sb="141" eb="143">
      <t>ネンド</t>
    </rPh>
    <rPh sb="145" eb="150">
      <t>コウエイキギョウホウ</t>
    </rPh>
    <rPh sb="151" eb="153">
      <t>テキヨウ</t>
    </rPh>
    <rPh sb="155" eb="157">
      <t>ミコ</t>
    </rPh>
    <phoneticPr fontId="4"/>
  </si>
  <si>
    <t>　効率的な設備投資や経費削減を行い、一般会計からの繰入金を抑制し、経営改善に努める。また、経営基盤の強化として、令和６年度からの公営企業法の適用を目指す。</t>
    <rPh sb="1" eb="4">
      <t>コウリツテキ</t>
    </rPh>
    <rPh sb="5" eb="7">
      <t>セツビ</t>
    </rPh>
    <rPh sb="7" eb="9">
      <t>トウシ</t>
    </rPh>
    <rPh sb="10" eb="12">
      <t>ケイヒ</t>
    </rPh>
    <rPh sb="12" eb="14">
      <t>サクゲン</t>
    </rPh>
    <rPh sb="15" eb="16">
      <t>オコナ</t>
    </rPh>
    <rPh sb="18" eb="20">
      <t>イッパン</t>
    </rPh>
    <rPh sb="20" eb="22">
      <t>カイケイ</t>
    </rPh>
    <rPh sb="25" eb="27">
      <t>クリイレ</t>
    </rPh>
    <rPh sb="27" eb="28">
      <t>キン</t>
    </rPh>
    <rPh sb="29" eb="31">
      <t>ヨクセイ</t>
    </rPh>
    <rPh sb="33" eb="35">
      <t>ケイエイ</t>
    </rPh>
    <rPh sb="35" eb="37">
      <t>カイゼン</t>
    </rPh>
    <rPh sb="38" eb="39">
      <t>ツト</t>
    </rPh>
    <rPh sb="45" eb="49">
      <t>ケイエイキバン</t>
    </rPh>
    <rPh sb="50" eb="52">
      <t>キョウカ</t>
    </rPh>
    <rPh sb="56" eb="58">
      <t>レイワ</t>
    </rPh>
    <rPh sb="59" eb="61">
      <t>ネンド</t>
    </rPh>
    <rPh sb="64" eb="69">
      <t>コウエイキギョウホウ</t>
    </rPh>
    <rPh sb="70" eb="72">
      <t>テキヨウ</t>
    </rPh>
    <rPh sb="73" eb="75">
      <t>メザ</t>
    </rPh>
    <phoneticPr fontId="4"/>
  </si>
  <si>
    <t>　供用開始から２０年が経過しており、管渠の更新には至ってないものの、真空ポンプや通報装置等、各種機器の修繕が発生している。今後は、令和２年度に策定した最適整備構想に則って整備を進めていく。</t>
    <rPh sb="1" eb="5">
      <t>キョウヨウカイシ</t>
    </rPh>
    <rPh sb="9" eb="10">
      <t>ネン</t>
    </rPh>
    <rPh sb="11" eb="13">
      <t>ケイカ</t>
    </rPh>
    <rPh sb="18" eb="20">
      <t>カンキョ</t>
    </rPh>
    <rPh sb="21" eb="23">
      <t>コウシン</t>
    </rPh>
    <rPh sb="25" eb="26">
      <t>イタ</t>
    </rPh>
    <rPh sb="34" eb="36">
      <t>シンクウ</t>
    </rPh>
    <rPh sb="40" eb="44">
      <t>ツウホウソウチ</t>
    </rPh>
    <rPh sb="44" eb="45">
      <t>トウ</t>
    </rPh>
    <rPh sb="46" eb="48">
      <t>カクシュ</t>
    </rPh>
    <rPh sb="48" eb="50">
      <t>キキ</t>
    </rPh>
    <rPh sb="51" eb="53">
      <t>シュウゼン</t>
    </rPh>
    <rPh sb="54" eb="56">
      <t>ハッセイ</t>
    </rPh>
    <rPh sb="61" eb="63">
      <t>コンゴ</t>
    </rPh>
    <rPh sb="65" eb="67">
      <t>レイワ</t>
    </rPh>
    <rPh sb="68" eb="70">
      <t>ネンド</t>
    </rPh>
    <rPh sb="71" eb="73">
      <t>サクテイ</t>
    </rPh>
    <rPh sb="75" eb="81">
      <t>サイテキセイビコウソウ</t>
    </rPh>
    <rPh sb="82" eb="83">
      <t>ノット</t>
    </rPh>
    <rPh sb="85" eb="87">
      <t>セイビ</t>
    </rPh>
    <rPh sb="88" eb="89">
      <t>スス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</si>
</sst>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8A-453A-A695-4B3CE543E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0.09</c:v>
                </c:pt>
                <c:pt idx="2">
                  <c:v>0.02</c:v>
                </c:pt>
                <c:pt idx="3">
                  <c:v>0.01</c:v>
                </c:pt>
                <c:pt idx="4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8A-453A-A695-4B3CE543E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44.33</c:v>
                </c:pt>
                <c:pt idx="1">
                  <c:v>41.24</c:v>
                </c:pt>
                <c:pt idx="2">
                  <c:v>38.14</c:v>
                </c:pt>
                <c:pt idx="3">
                  <c:v>38.14</c:v>
                </c:pt>
                <c:pt idx="4">
                  <c:v>41.24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DB-461B-8468-CE90B77FC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29.4</c:v>
                </c:pt>
                <c:pt idx="1">
                  <c:v>33.21</c:v>
                </c:pt>
                <c:pt idx="2">
                  <c:v>32.229999999999997</c:v>
                </c:pt>
                <c:pt idx="3">
                  <c:v>32.479999999999997</c:v>
                </c:pt>
                <c:pt idx="4">
                  <c:v>30.19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DB-461B-8468-CE90B77FC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C-4545-9939-D3120BCAD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63.77</c:v>
                </c:pt>
                <c:pt idx="1">
                  <c:v>79.98</c:v>
                </c:pt>
                <c:pt idx="2">
                  <c:v>80.8</c:v>
                </c:pt>
                <c:pt idx="3">
                  <c:v>79.2</c:v>
                </c:pt>
                <c:pt idx="4">
                  <c:v>79.09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7C-4545-9939-D3120BCAD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93.13</c:v>
                </c:pt>
                <c:pt idx="1">
                  <c:v>106.18</c:v>
                </c:pt>
                <c:pt idx="2">
                  <c:v>100.56</c:v>
                </c:pt>
                <c:pt idx="3">
                  <c:v>103.18</c:v>
                </c:pt>
                <c:pt idx="4">
                  <c:v>100.99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86-4E99-83C8-212337EAB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86-4E99-83C8-212337EAB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23-4803-9AA7-B32224517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23-4803-9AA7-B32224517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35-4220-95BA-423E0B5FB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35-4220-95BA-423E0B5FB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0B-4DA8-AA1D-4316973FA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0B-4DA8-AA1D-4316973FA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F2-4B8A-945F-10065F885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F2-4B8A-945F-10065F885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3F-4E7D-A21C-8606E9A73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1700.42</c:v>
                </c:pt>
                <c:pt idx="1">
                  <c:v>1060.8599999999999</c:v>
                </c:pt>
                <c:pt idx="2">
                  <c:v>1006.65</c:v>
                </c:pt>
                <c:pt idx="3">
                  <c:v>998.42</c:v>
                </c:pt>
                <c:pt idx="4">
                  <c:v>1095.52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3F-4E7D-A21C-8606E9A73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34.96</c:v>
                </c:pt>
                <c:pt idx="1">
                  <c:v>36.07</c:v>
                </c:pt>
                <c:pt idx="2">
                  <c:v>37.53</c:v>
                </c:pt>
                <c:pt idx="3">
                  <c:v>38.82</c:v>
                </c:pt>
                <c:pt idx="4">
                  <c:v>35.93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D-4467-B5E3-3343D716B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34.51</c:v>
                </c:pt>
                <c:pt idx="1">
                  <c:v>45.81</c:v>
                </c:pt>
                <c:pt idx="2">
                  <c:v>43.43</c:v>
                </c:pt>
                <c:pt idx="3">
                  <c:v>41.41</c:v>
                </c:pt>
                <c:pt idx="4">
                  <c:v>39.64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7D-4467-B5E3-3343D716B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305.39</c:v>
                </c:pt>
                <c:pt idx="1">
                  <c:v>310.8</c:v>
                </c:pt>
                <c:pt idx="2">
                  <c:v>311.43</c:v>
                </c:pt>
                <c:pt idx="3">
                  <c:v>300.57</c:v>
                </c:pt>
                <c:pt idx="4">
                  <c:v>296.83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1F-40CD-BB78-748648D45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476.11</c:v>
                </c:pt>
                <c:pt idx="1">
                  <c:v>383.92</c:v>
                </c:pt>
                <c:pt idx="2">
                  <c:v>400.44</c:v>
                </c:pt>
                <c:pt idx="3">
                  <c:v>417.56</c:v>
                </c:pt>
                <c:pt idx="4">
                  <c:v>449.72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F-40CD-BB78-748648D45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【1,042.34】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L64" sqref="BL64:BZ6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徳島県　海陽町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漁業集落排水</v>
      </c>
      <c r="Q8" s="72"/>
      <c r="R8" s="72"/>
      <c r="S8" s="72"/>
      <c r="T8" s="72"/>
      <c r="U8" s="72"/>
      <c r="V8" s="72"/>
      <c r="W8" s="72" t="str">
        <f>データ!L6</f>
        <v>H2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8975</v>
      </c>
      <c r="AM8" s="69"/>
      <c r="AN8" s="69"/>
      <c r="AO8" s="69"/>
      <c r="AP8" s="69"/>
      <c r="AQ8" s="69"/>
      <c r="AR8" s="69"/>
      <c r="AS8" s="69"/>
      <c r="AT8" s="68">
        <f>データ!T6</f>
        <v>327.67</v>
      </c>
      <c r="AU8" s="68"/>
      <c r="AV8" s="68"/>
      <c r="AW8" s="68"/>
      <c r="AX8" s="68"/>
      <c r="AY8" s="68"/>
      <c r="AZ8" s="68"/>
      <c r="BA8" s="68"/>
      <c r="BB8" s="68">
        <f>データ!U6</f>
        <v>27.39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1.53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2090</v>
      </c>
      <c r="AE10" s="69"/>
      <c r="AF10" s="69"/>
      <c r="AG10" s="69"/>
      <c r="AH10" s="69"/>
      <c r="AI10" s="69"/>
      <c r="AJ10" s="69"/>
      <c r="AK10" s="2"/>
      <c r="AL10" s="69">
        <f>データ!V6</f>
        <v>136</v>
      </c>
      <c r="AM10" s="69"/>
      <c r="AN10" s="69"/>
      <c r="AO10" s="69"/>
      <c r="AP10" s="69"/>
      <c r="AQ10" s="69"/>
      <c r="AR10" s="69"/>
      <c r="AS10" s="69"/>
      <c r="AT10" s="68">
        <f>データ!W6</f>
        <v>7.0000000000000007E-2</v>
      </c>
      <c r="AU10" s="68"/>
      <c r="AV10" s="68"/>
      <c r="AW10" s="68"/>
      <c r="AX10" s="68"/>
      <c r="AY10" s="68"/>
      <c r="AZ10" s="68"/>
      <c r="BA10" s="68"/>
      <c r="BB10" s="68">
        <f>データ!X6</f>
        <v>1942.86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118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120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119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【1,042.34】</v>
      </c>
      <c r="I86" s="26" t="str">
        <f>データ!CA6</f>
        <v>【42.60】</v>
      </c>
      <c r="J86" s="26" t="str">
        <f>データ!CL6</f>
        <v>【410.22】</v>
      </c>
      <c r="K86" s="26" t="str">
        <f>データ!CW6</f>
        <v>【32.98】</v>
      </c>
      <c r="L86" s="26" t="str">
        <f>データ!DH6</f>
        <v>【80.45】</v>
      </c>
      <c r="M86" s="26" t="s">
        <v>43</v>
      </c>
      <c r="N86" s="26" t="s">
        <v>44</v>
      </c>
      <c r="O86" s="26" t="str">
        <f>データ!EO6</f>
        <v>【1.09】</v>
      </c>
    </row>
  </sheetData>
  <sheetProtection algorithmName="SHA-512" hashValue="/tBElosfvIw7dgw9ukaEZqhgM5dBQAJxZL/pzIKUN+Qz7vJN2gFPt3rw0jIDfaQYXkG0G2c8mAze8WmVRn9rrA==" saltValue="1L/h54EOw99tNVIghRTU7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2020</v>
      </c>
      <c r="C6" s="33">
        <f t="shared" ref="C6:X6" si="3">C7</f>
        <v>363880</v>
      </c>
      <c r="D6" s="33">
        <f t="shared" si="3"/>
        <v>47</v>
      </c>
      <c r="E6" s="33">
        <f t="shared" si="3"/>
        <v>17</v>
      </c>
      <c r="F6" s="33">
        <f t="shared" si="3"/>
        <v>6</v>
      </c>
      <c r="G6" s="33">
        <f t="shared" si="3"/>
        <v>0</v>
      </c>
      <c r="H6" s="33" t="str">
        <f t="shared" si="3"/>
        <v>徳島県　海陽町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漁業集落排水</v>
      </c>
      <c r="L6" s="33" t="str">
        <f t="shared" si="3"/>
        <v>H2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1.53</v>
      </c>
      <c r="Q6" s="34">
        <f t="shared" si="3"/>
        <v>100</v>
      </c>
      <c r="R6" s="34">
        <f t="shared" si="3"/>
        <v>2090</v>
      </c>
      <c r="S6" s="34">
        <f t="shared" si="3"/>
        <v>8975</v>
      </c>
      <c r="T6" s="34">
        <f t="shared" si="3"/>
        <v>327.67</v>
      </c>
      <c r="U6" s="34">
        <f t="shared" si="3"/>
        <v>27.39</v>
      </c>
      <c r="V6" s="34">
        <f t="shared" si="3"/>
        <v>136</v>
      </c>
      <c r="W6" s="34">
        <f t="shared" si="3"/>
        <v>7.0000000000000007E-2</v>
      </c>
      <c r="X6" s="34">
        <f t="shared" si="3"/>
        <v>1942.86</v>
      </c>
      <c r="Y6" s="35">
        <f>IF(Y7="",NA(),Y7)</f>
        <v>93.13</v>
      </c>
      <c r="Z6" s="35">
        <f t="shared" ref="Z6:AH6" si="4">IF(Z7="",NA(),Z7)</f>
        <v>106.18</v>
      </c>
      <c r="AA6" s="35">
        <f t="shared" si="4"/>
        <v>100.56</v>
      </c>
      <c r="AB6" s="35">
        <f t="shared" si="4"/>
        <v>103.18</v>
      </c>
      <c r="AC6" s="35">
        <f t="shared" si="4"/>
        <v>100.99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1700.42</v>
      </c>
      <c r="BL6" s="35">
        <f t="shared" si="7"/>
        <v>1060.8599999999999</v>
      </c>
      <c r="BM6" s="35">
        <f t="shared" si="7"/>
        <v>1006.65</v>
      </c>
      <c r="BN6" s="35">
        <f t="shared" si="7"/>
        <v>998.42</v>
      </c>
      <c r="BO6" s="35">
        <f t="shared" si="7"/>
        <v>1095.52</v>
      </c>
      <c r="BP6" s="34" t="str">
        <f>IF(BP7="","",IF(BP7="-","【-】","【"&amp;SUBSTITUTE(TEXT(BP7,"#,##0.00"),"-","△")&amp;"】"))</f>
        <v>【1,042.34】</v>
      </c>
      <c r="BQ6" s="35">
        <f>IF(BQ7="",NA(),BQ7)</f>
        <v>34.96</v>
      </c>
      <c r="BR6" s="35">
        <f t="shared" ref="BR6:BZ6" si="8">IF(BR7="",NA(),BR7)</f>
        <v>36.07</v>
      </c>
      <c r="BS6" s="35">
        <f t="shared" si="8"/>
        <v>37.53</v>
      </c>
      <c r="BT6" s="35">
        <f t="shared" si="8"/>
        <v>38.82</v>
      </c>
      <c r="BU6" s="35">
        <f t="shared" si="8"/>
        <v>35.93</v>
      </c>
      <c r="BV6" s="35">
        <f t="shared" si="8"/>
        <v>34.51</v>
      </c>
      <c r="BW6" s="35">
        <f t="shared" si="8"/>
        <v>45.81</v>
      </c>
      <c r="BX6" s="35">
        <f t="shared" si="8"/>
        <v>43.43</v>
      </c>
      <c r="BY6" s="35">
        <f t="shared" si="8"/>
        <v>41.41</v>
      </c>
      <c r="BZ6" s="35">
        <f t="shared" si="8"/>
        <v>39.64</v>
      </c>
      <c r="CA6" s="34" t="str">
        <f>IF(CA7="","",IF(CA7="-","【-】","【"&amp;SUBSTITUTE(TEXT(CA7,"#,##0.00"),"-","△")&amp;"】"))</f>
        <v>【42.60】</v>
      </c>
      <c r="CB6" s="35">
        <f>IF(CB7="",NA(),CB7)</f>
        <v>305.39</v>
      </c>
      <c r="CC6" s="35">
        <f t="shared" ref="CC6:CK6" si="9">IF(CC7="",NA(),CC7)</f>
        <v>310.8</v>
      </c>
      <c r="CD6" s="35">
        <f t="shared" si="9"/>
        <v>311.43</v>
      </c>
      <c r="CE6" s="35">
        <f t="shared" si="9"/>
        <v>300.57</v>
      </c>
      <c r="CF6" s="35">
        <f t="shared" si="9"/>
        <v>296.83</v>
      </c>
      <c r="CG6" s="35">
        <f t="shared" si="9"/>
        <v>476.11</v>
      </c>
      <c r="CH6" s="35">
        <f t="shared" si="9"/>
        <v>383.92</v>
      </c>
      <c r="CI6" s="35">
        <f t="shared" si="9"/>
        <v>400.44</v>
      </c>
      <c r="CJ6" s="35">
        <f t="shared" si="9"/>
        <v>417.56</v>
      </c>
      <c r="CK6" s="35">
        <f t="shared" si="9"/>
        <v>449.72</v>
      </c>
      <c r="CL6" s="34" t="str">
        <f>IF(CL7="","",IF(CL7="-","【-】","【"&amp;SUBSTITUTE(TEXT(CL7,"#,##0.00"),"-","△")&amp;"】"))</f>
        <v>【410.22】</v>
      </c>
      <c r="CM6" s="35">
        <f>IF(CM7="",NA(),CM7)</f>
        <v>44.33</v>
      </c>
      <c r="CN6" s="35">
        <f t="shared" ref="CN6:CV6" si="10">IF(CN7="",NA(),CN7)</f>
        <v>41.24</v>
      </c>
      <c r="CO6" s="35">
        <f t="shared" si="10"/>
        <v>38.14</v>
      </c>
      <c r="CP6" s="35">
        <f t="shared" si="10"/>
        <v>38.14</v>
      </c>
      <c r="CQ6" s="35">
        <f t="shared" si="10"/>
        <v>41.24</v>
      </c>
      <c r="CR6" s="35">
        <f t="shared" si="10"/>
        <v>29.4</v>
      </c>
      <c r="CS6" s="35">
        <f t="shared" si="10"/>
        <v>33.21</v>
      </c>
      <c r="CT6" s="35">
        <f t="shared" si="10"/>
        <v>32.229999999999997</v>
      </c>
      <c r="CU6" s="35">
        <f t="shared" si="10"/>
        <v>32.479999999999997</v>
      </c>
      <c r="CV6" s="35">
        <f t="shared" si="10"/>
        <v>30.19</v>
      </c>
      <c r="CW6" s="34" t="str">
        <f>IF(CW7="","",IF(CW7="-","【-】","【"&amp;SUBSTITUTE(TEXT(CW7,"#,##0.00"),"-","△")&amp;"】"))</f>
        <v>【32.98】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63.77</v>
      </c>
      <c r="DD6" s="35">
        <f t="shared" si="11"/>
        <v>79.98</v>
      </c>
      <c r="DE6" s="35">
        <f t="shared" si="11"/>
        <v>80.8</v>
      </c>
      <c r="DF6" s="35">
        <f t="shared" si="11"/>
        <v>79.2</v>
      </c>
      <c r="DG6" s="35">
        <f t="shared" si="11"/>
        <v>79.09</v>
      </c>
      <c r="DH6" s="34" t="str">
        <f>IF(DH7="","",IF(DH7="-","【-】","【"&amp;SUBSTITUTE(TEXT(DH7,"#,##0.00"),"-","△")&amp;"】"))</f>
        <v>【80.45】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4">
        <f t="shared" si="14"/>
        <v>0</v>
      </c>
      <c r="EK6" s="35">
        <f t="shared" si="14"/>
        <v>0.09</v>
      </c>
      <c r="EL6" s="35">
        <f t="shared" si="14"/>
        <v>0.02</v>
      </c>
      <c r="EM6" s="35">
        <f t="shared" si="14"/>
        <v>0.01</v>
      </c>
      <c r="EN6" s="35">
        <f t="shared" si="14"/>
        <v>1.6</v>
      </c>
      <c r="EO6" s="34" t="str">
        <f>IF(EO7="","",IF(EO7="-","【-】","【"&amp;SUBSTITUTE(TEXT(EO7,"#,##0.00"),"-","△")&amp;"】"))</f>
        <v>【1.09】</v>
      </c>
    </row>
    <row r="7" spans="1:145" s="36" customFormat="1" x14ac:dyDescent="0.15">
      <c r="A7" s="28"/>
      <c r="B7" s="37">
        <v>2020</v>
      </c>
      <c r="C7" s="37">
        <v>363880</v>
      </c>
      <c r="D7" s="37">
        <v>47</v>
      </c>
      <c r="E7" s="37">
        <v>17</v>
      </c>
      <c r="F7" s="37">
        <v>6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1.53</v>
      </c>
      <c r="Q7" s="38">
        <v>100</v>
      </c>
      <c r="R7" s="38">
        <v>2090</v>
      </c>
      <c r="S7" s="38">
        <v>8975</v>
      </c>
      <c r="T7" s="38">
        <v>327.67</v>
      </c>
      <c r="U7" s="38">
        <v>27.39</v>
      </c>
      <c r="V7" s="38">
        <v>136</v>
      </c>
      <c r="W7" s="38">
        <v>7.0000000000000007E-2</v>
      </c>
      <c r="X7" s="38">
        <v>1942.86</v>
      </c>
      <c r="Y7" s="38">
        <v>93.13</v>
      </c>
      <c r="Z7" s="38">
        <v>106.18</v>
      </c>
      <c r="AA7" s="38">
        <v>100.56</v>
      </c>
      <c r="AB7" s="38">
        <v>103.18</v>
      </c>
      <c r="AC7" s="38">
        <v>100.99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1700.42</v>
      </c>
      <c r="BL7" s="38">
        <v>1060.8599999999999</v>
      </c>
      <c r="BM7" s="38">
        <v>1006.65</v>
      </c>
      <c r="BN7" s="38">
        <v>998.42</v>
      </c>
      <c r="BO7" s="38">
        <v>1095.52</v>
      </c>
      <c r="BP7" s="38">
        <v>1042.3399999999999</v>
      </c>
      <c r="BQ7" s="38">
        <v>34.96</v>
      </c>
      <c r="BR7" s="38">
        <v>36.07</v>
      </c>
      <c r="BS7" s="38">
        <v>37.53</v>
      </c>
      <c r="BT7" s="38">
        <v>38.82</v>
      </c>
      <c r="BU7" s="38">
        <v>35.93</v>
      </c>
      <c r="BV7" s="38">
        <v>34.51</v>
      </c>
      <c r="BW7" s="38">
        <v>45.81</v>
      </c>
      <c r="BX7" s="38">
        <v>43.43</v>
      </c>
      <c r="BY7" s="38">
        <v>41.41</v>
      </c>
      <c r="BZ7" s="38">
        <v>39.64</v>
      </c>
      <c r="CA7" s="38">
        <v>42.6</v>
      </c>
      <c r="CB7" s="38">
        <v>305.39</v>
      </c>
      <c r="CC7" s="38">
        <v>310.8</v>
      </c>
      <c r="CD7" s="38">
        <v>311.43</v>
      </c>
      <c r="CE7" s="38">
        <v>300.57</v>
      </c>
      <c r="CF7" s="38">
        <v>296.83</v>
      </c>
      <c r="CG7" s="38">
        <v>476.11</v>
      </c>
      <c r="CH7" s="38">
        <v>383.92</v>
      </c>
      <c r="CI7" s="38">
        <v>400.44</v>
      </c>
      <c r="CJ7" s="38">
        <v>417.56</v>
      </c>
      <c r="CK7" s="38">
        <v>449.72</v>
      </c>
      <c r="CL7" s="38">
        <v>410.22</v>
      </c>
      <c r="CM7" s="38">
        <v>44.33</v>
      </c>
      <c r="CN7" s="38">
        <v>41.24</v>
      </c>
      <c r="CO7" s="38">
        <v>38.14</v>
      </c>
      <c r="CP7" s="38">
        <v>38.14</v>
      </c>
      <c r="CQ7" s="38">
        <v>41.24</v>
      </c>
      <c r="CR7" s="38">
        <v>29.4</v>
      </c>
      <c r="CS7" s="38">
        <v>33.21</v>
      </c>
      <c r="CT7" s="38">
        <v>32.229999999999997</v>
      </c>
      <c r="CU7" s="38">
        <v>32.479999999999997</v>
      </c>
      <c r="CV7" s="38">
        <v>30.19</v>
      </c>
      <c r="CW7" s="38">
        <v>32.979999999999997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63.77</v>
      </c>
      <c r="DD7" s="38">
        <v>79.98</v>
      </c>
      <c r="DE7" s="38">
        <v>80.8</v>
      </c>
      <c r="DF7" s="38">
        <v>79.2</v>
      </c>
      <c r="DG7" s="38">
        <v>79.09</v>
      </c>
      <c r="DH7" s="38">
        <v>80.45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</v>
      </c>
      <c r="EK7" s="38">
        <v>0.09</v>
      </c>
      <c r="EL7" s="38">
        <v>0.02</v>
      </c>
      <c r="EM7" s="38">
        <v>0.01</v>
      </c>
      <c r="EN7" s="38">
        <v>1.6</v>
      </c>
      <c r="EO7" s="38">
        <v>1.0900000000000001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114</v>
      </c>
      <c r="E13" t="s">
        <v>115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2021-12-03T08:05:53Z</dcterms:created>
  <dcterms:modified xsi:type="dcterms:W3CDTF">2022-01-31T08:47:04Z</dcterms:modified>
  <cp:category/>
</cp:coreProperties>
</file>