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下水道（志摩）\10.調査\調査（市町村課）\【経営比較分析表】18松茂町_送付用\"/>
    </mc:Choice>
  </mc:AlternateContent>
  <xr:revisionPtr revIDLastSave="0" documentId="13_ncr:1_{4DEA69FE-EAED-40B0-8056-28629C06E266}" xr6:coauthVersionLast="46" xr6:coauthVersionMax="46" xr10:uidLastSave="{00000000-0000-0000-0000-000000000000}"/>
  <workbookProtection workbookAlgorithmName="SHA-512" workbookHashValue="SyIXzV/oP89SYffgKV9Jm9Es40R3U0AY0V7BkGPc7PggiiMkRtfhC0l/TBM2/7s7CqlQ0Om0pAYj/MQ7U6VqUQ==" workbookSaltValue="rXnuG93lVOXqr9P6zly20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<sst xmlns="http://schemas.openxmlformats.org/spreadsheetml/2006/main" count="236" uniqueCount="119">
  <si>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</si>
  <si>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</si>
  <si>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</si>
  <si>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</si>
  <si>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</si>
  <si>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</si>
  <si>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</si>
  <si>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</si>
  <si>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</si>
  <si>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</si>
  <si>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</si>
  <si>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</si>
  <si>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</si>
  <si>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</si>
  <si>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</si>
  <si>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</si>
  <si>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</si>
  <si>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</si>
  <si>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</si>
  <si>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</si>
  <si>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</si>
  <si>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</si>
  <si>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</si>
  <si>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</si>
  <si>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</si>
  <si>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</si>
  <si>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</si>
  <si>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</si>
  <si>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</si>
  <si>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</si>
  <si>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</si>
  <si>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</si>
  <si>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</si>
  <si>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</si>
  <si>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</si>
  <si>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</si>
  <si>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</si>
  <si>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</si>
  <si>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</si>
  <si>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</si>
  <si>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</si>
  <si>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</si>
  <si>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</si>
  <si>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</si>
  <si>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</si>
  <si>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</si>
  <si>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</si>
  <si>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</si>
  <si>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</si>
  <si>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</si>
  <si>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</si>
  <si>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</si>
  <si>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</si>
  <si>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</si>
  <si>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</si>
  <si>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</si>
  <si>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</si>
  <si>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</si>
  <si>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</si>
  <si>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</si>
  <si>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</si>
  <si>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</si>
  <si>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</si>
  <si>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</si>
  <si>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</si>
  <si>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</si>
  <si>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</si>
  <si>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</si>
  <si>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</si>
  <si>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</si>
  <si>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</si>
  <si>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</si>
  <si>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</si>
  <si>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</si>
  <si>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</si>
  <si>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</si>
  <si>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</si>
  <si>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</si>
  <si>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</si>
  <si>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</si>
  <si>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</si>
  <si>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</si>
  <si>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</si>
  <si>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</si>
  <si>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</si>
  <si>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</si>
  <si>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</si>
  <si>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</si>
  <si>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</si>
  <si>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</si>
  <si>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</si>
  <si>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</si>
  <si>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</si>
  <si>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</si>
  <si>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</si>
  <si>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</si>
  <si>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</si>
  <si>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</si>
  <si>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松茂町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</si>
  <si>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</si>
  <si>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</si>
  <si>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</si>
  <si>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</si>
  <si>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</si>
  <si>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</si>
  <si>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</si>
  <si>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</si>
  <si>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</si>
  <si>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</si>
  <si>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</si>
  <si>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</si>
  <si>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</si>
  <si>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</si>
  <si>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</si>
  <si>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</si>
  <si>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</si>
  <si>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が100％を下回っており、単年度の収支が赤字であるのは、農業集落排水への接続率が伸び悩んでおり、使用料収入と維持管理費等の収支がアンバランスであることが原因といえる。また収益については、使用料収入では維持管理費や地方債償還金が賄いきれていないため、一般会計からの繰入金に依存している状態である。　　　　　　　　　　経費回収率についても100％を下回っている。平成28年度に使用料金の算定方式を改正したため、当該指標は改善されたが、本年度は施設の維持管理費の増加のため、前年度に比べて減少した。　　　　　　　　　　　　　　　　　　　　　　　　　　　　　　　水洗化率は過去5年間の伸び率が横ばいで、平均値より20％下回っている。　　　　　　　　　　　　　　　　　　すべての数値を100％に近づけるためには、接続率を上げ、使用料収入の増加と汚水処理費の削減が必要である。</t>
    <phoneticPr fontId="4"/>
  </si>
  <si>
    <t>農業集落排水汚水処理場や中継ポンプ場の故障や修繕にかかる費用は年々増加してきているが、管渠に関しては、更新や修繕は行っていない。　　　　　令和２年度に農業集落排水施設等の劣化状況等を調べる機能診断調査及び最適整備構想を策定した。この構想に基づき農業集落排水処理施設の更新を費用の平準化と併せて実施する。</t>
    <rPh sb="22" eb="24">
      <t>シュウゼン</t>
    </rPh>
    <rPh sb="28" eb="30">
      <t>ヒヨウ</t>
    </rPh>
    <rPh sb="136" eb="138">
      <t>ヒヨウ</t>
    </rPh>
    <rPh sb="139" eb="142">
      <t>ヘイジュンカ</t>
    </rPh>
    <rPh sb="143" eb="144">
      <t>アワ</t>
    </rPh>
    <rPh sb="146" eb="148">
      <t>ジッシ</t>
    </rPh>
    <phoneticPr fontId="4"/>
  </si>
  <si>
    <t>農業集落排水事業の収益的収支比率や経費回収率が100％を下回っており、施設の維持管理に掛かる費用や地方債の償還金が、一般会計からの繰入金がなければ使用料収入では賄えない経営状況にある。
今後は、未接続世帯へ農業集落排水地区の農業用排水の水質保全及び生活環境の改善への理解を得るための啓発に一層取り組み、接続率の向上、使用料収入の増加に向けた取組みと汚水処理費の削減が必要である。　　　　　　　　　　　　　　　　　　　　　　　　　　　　　　　　　　　　　　　　　　　　　　　　　　　　　　　　　　　　　　　　　　　　　　　　　　　　　　　　　　　　　　　　　　また、公営企業会計の適用により、経営状況を比較可能な形で的確に把握した上で、経営基盤の強化と財政マネジメントの向上に取り組む。</t>
    <rPh sb="144" eb="146">
      <t>イッソウ</t>
    </rPh>
    <rPh sb="146" eb="147">
      <t>ト</t>
    </rPh>
    <rPh sb="148" eb="149">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</si>
</sst>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36-4E17-8B3C-5A096234BB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5B36-4E17-8B3C-5A096234BB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76.41</c:v>
                </c:pt>
                <c:pt idx="1">
                  <c:v>76.319999999999993</c:v>
                </c:pt>
                <c:pt idx="2">
                  <c:v>74.44</c:v>
                </c:pt>
                <c:pt idx="3">
                  <c:v>77.55</c:v>
                </c:pt>
                <c:pt idx="4">
                  <c:v>76.59</c:v>
                </c:pt>
              </c:numCache>
            </c:numRef>
          </c:val>
          <c:extLst>
            <c:ext xmlns:c16="http://schemas.microsoft.com/office/drawing/2014/chart" uri="{C3380CC4-5D6E-409C-BE32-E72D297353CC}">
              <c16:uniqueId val="{00000000-8AEB-47F0-B9F4-E67994A65F6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EB-47F0-B9F4-E67994A65F6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CA-4BC0-B909-6FEB3E3843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CA-4BC0-B909-6FEB3E3843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58-4D64-A2BF-8A6CDE83C5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58-4D64-A2BF-8A6CDE83C5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65-4DC8-993B-19F303DE43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65-4DC8-993B-19F303DE43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46-4247-ADBA-3FA8BAC9A6D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46-4247-ADBA-3FA8BAC9A6D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56-4FCA-BD09-AF246D7BA73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4256-4FCA-BD09-AF246D7BA73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65.69</c:v>
                </c:pt>
                <c:pt idx="1">
                  <c:v>62.71</c:v>
                </c:pt>
                <c:pt idx="2">
                  <c:v>57.41</c:v>
                </c:pt>
                <c:pt idx="3">
                  <c:v>47.76</c:v>
                </c:pt>
                <c:pt idx="4">
                  <c:v>36.67</c:v>
                </c:pt>
              </c:numCache>
            </c:numRef>
          </c:val>
          <c:extLst>
            <c:ext xmlns:c16="http://schemas.microsoft.com/office/drawing/2014/chart" uri="{C3380CC4-5D6E-409C-BE32-E72D297353CC}">
              <c16:uniqueId val="{00000000-A350-44C8-8DD2-8505ED946D6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A350-44C8-8DD2-8505ED946D6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208.09</c:v>
                </c:pt>
                <c:pt idx="1">
                  <c:v>230.66</c:v>
                </c:pt>
                <c:pt idx="2">
                  <c:v>252.07</c:v>
                </c:pt>
                <c:pt idx="3">
                  <c:v>305.5</c:v>
                </c:pt>
                <c:pt idx="4">
                  <c:v>395.31</c:v>
                </c:pt>
              </c:numCache>
            </c:numRef>
          </c:val>
          <c:extLst>
            <c:ext xmlns:c16="http://schemas.microsoft.com/office/drawing/2014/chart" uri="{C3380CC4-5D6E-409C-BE32-E72D297353CC}">
              <c16:uniqueId val="{00000000-8B25-4C4E-8D4E-088C9B2DEC5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8B25-4C4E-8D4E-088C9B2DEC5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55.43</c:v>
                </c:pt>
                <c:pt idx="1">
                  <c:v>53.78</c:v>
                </c:pt>
                <c:pt idx="2">
                  <c:v>55.1</c:v>
                </c:pt>
                <c:pt idx="3">
                  <c:v>54.61</c:v>
                </c:pt>
                <c:pt idx="4">
                  <c:v>58.72</c:v>
                </c:pt>
              </c:numCache>
            </c:numRef>
          </c:val>
          <c:extLst>
            <c:ext xmlns:c16="http://schemas.microsoft.com/office/drawing/2014/chart" uri="{C3380CC4-5D6E-409C-BE32-E72D297353CC}">
              <c16:uniqueId val="{00000000-9C65-4420-913F-7F82B1FDA2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9C65-4420-913F-7F82B1FDA2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64.31</c:v>
                </c:pt>
                <c:pt idx="1">
                  <c:v>63.03</c:v>
                </c:pt>
                <c:pt idx="2">
                  <c:v>65.260000000000005</c:v>
                </c:pt>
                <c:pt idx="3">
                  <c:v>64.33</c:v>
                </c:pt>
                <c:pt idx="4">
                  <c:v>64.040000000000006</c:v>
                </c:pt>
              </c:numCache>
            </c:numRef>
          </c:val>
          <c:extLst>
            <c:ext xmlns:c16="http://schemas.microsoft.com/office/drawing/2014/chart" uri="{C3380CC4-5D6E-409C-BE32-E72D297353CC}">
              <c16:uniqueId val="{00000000-C6AA-4F28-B07F-B427C6FFB80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C6AA-4F28-B07F-B427C6FFB80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C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松茂町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14950</v>
      </c>
      <c r="AM8" s="69"/>
      <c r="AN8" s="69"/>
      <c r="AO8" s="69"/>
      <c r="AP8" s="69"/>
      <c r="AQ8" s="69"/>
      <c r="AR8" s="69"/>
      <c r="AS8" s="69"/>
      <c r="AT8" s="68">
        <f>データ!T6</f>
        <v>14.24</v>
      </c>
      <c r="AU8" s="68"/>
      <c r="AV8" s="68"/>
      <c r="AW8" s="68"/>
      <c r="AX8" s="68"/>
      <c r="AY8" s="68"/>
      <c r="AZ8" s="68"/>
      <c r="BA8" s="68"/>
      <c r="BB8" s="68">
        <f>データ!U6</f>
        <v>1049.8599999999999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10.93</v>
      </c>
      <c r="Q10" s="68"/>
      <c r="R10" s="68"/>
      <c r="S10" s="68"/>
      <c r="T10" s="68"/>
      <c r="U10" s="68"/>
      <c r="V10" s="68"/>
      <c r="W10" s="68">
        <f>データ!Q6</f>
        <v>100</v>
      </c>
      <c r="X10" s="68"/>
      <c r="Y10" s="68"/>
      <c r="Z10" s="68"/>
      <c r="AA10" s="68"/>
      <c r="AB10" s="68"/>
      <c r="AC10" s="68"/>
      <c r="AD10" s="69">
        <f>データ!R6</f>
        <v>2669</v>
      </c>
      <c r="AE10" s="69"/>
      <c r="AF10" s="69"/>
      <c r="AG10" s="69"/>
      <c r="AH10" s="69"/>
      <c r="AI10" s="69"/>
      <c r="AJ10" s="69"/>
      <c r="AK10" s="2"/>
      <c r="AL10" s="69">
        <f>データ!V6</f>
        <v>1624</v>
      </c>
      <c r="AM10" s="69"/>
      <c r="AN10" s="69"/>
      <c r="AO10" s="69"/>
      <c r="AP10" s="69"/>
      <c r="AQ10" s="69"/>
      <c r="AR10" s="69"/>
      <c r="AS10" s="69"/>
      <c r="AT10" s="68">
        <f>データ!W6</f>
        <v>1.2</v>
      </c>
      <c r="AU10" s="68"/>
      <c r="AV10" s="68"/>
      <c r="AW10" s="68"/>
      <c r="AX10" s="68"/>
      <c r="AY10" s="68"/>
      <c r="AZ10" s="68"/>
      <c r="BA10" s="68"/>
      <c r="BB10" s="68">
        <f>データ!X6</f>
        <v>1353.33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0oEv6/MQ0pk5DIk1PaZP0YtF0ORjsmyK7Bk7mB3hcIsV+VSaXbZ7C9AUGysYK8hs2nt00STWuKleVBCVj6GCQw==" saltValue="4rgItRKuI17Mt84kotKT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364011</v>
      </c>
      <c r="D6" s="33">
        <f t="shared" si="3"/>
        <v>47</v>
      </c>
      <c r="E6" s="33">
        <f t="shared" si="3"/>
        <v>17</v>
      </c>
      <c r="F6" s="33">
        <f t="shared" si="3"/>
        <v>5</v>
      </c>
      <c r="G6" s="33">
        <f t="shared" si="3"/>
        <v>0</v>
      </c>
      <c r="H6" s="33" t="str">
        <f t="shared" si="3"/>
        <v>徳島県　松茂町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10.93</v>
      </c>
      <c r="Q6" s="34">
        <f t="shared" si="3"/>
        <v>100</v>
      </c>
      <c r="R6" s="34">
        <f t="shared" si="3"/>
        <v>2669</v>
      </c>
      <c r="S6" s="34">
        <f t="shared" si="3"/>
        <v>14950</v>
      </c>
      <c r="T6" s="34">
        <f t="shared" si="3"/>
        <v>14.24</v>
      </c>
      <c r="U6" s="34">
        <f t="shared" si="3"/>
        <v>1049.8599999999999</v>
      </c>
      <c r="V6" s="34">
        <f t="shared" si="3"/>
        <v>1624</v>
      </c>
      <c r="W6" s="34">
        <f t="shared" si="3"/>
        <v>1.2</v>
      </c>
      <c r="X6" s="34">
        <f t="shared" si="3"/>
        <v>1353.33</v>
      </c>
      <c r="Y6" s="35">
        <f>IF(Y7="",NA(),Y7)</f>
        <v>76.41</v>
      </c>
      <c r="Z6" s="35">
        <f t="shared" ref="Z6:AH6" si="4">IF(Z7="",NA(),Z7)</f>
        <v>76.319999999999993</v>
      </c>
      <c r="AA6" s="35">
        <f t="shared" si="4"/>
        <v>74.44</v>
      </c>
      <c r="AB6" s="35">
        <f t="shared" si="4"/>
        <v>77.55</v>
      </c>
      <c r="AC6" s="35">
        <f t="shared" si="4"/>
        <v>76.59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65.69</v>
      </c>
      <c r="BR6" s="35">
        <f t="shared" ref="BR6:BZ6" si="8">IF(BR7="",NA(),BR7)</f>
        <v>62.71</v>
      </c>
      <c r="BS6" s="35">
        <f t="shared" si="8"/>
        <v>57.41</v>
      </c>
      <c r="BT6" s="35">
        <f t="shared" si="8"/>
        <v>47.76</v>
      </c>
      <c r="BU6" s="35">
        <f t="shared" si="8"/>
        <v>36.67</v>
      </c>
      <c r="BV6" s="35">
        <f t="shared" si="8"/>
        <v>55.32</v>
      </c>
      <c r="BW6" s="35">
        <f t="shared" si="8"/>
        <v>59.8</v>
      </c>
      <c r="BX6" s="35">
        <f t="shared" si="8"/>
        <v>57.77</v>
      </c>
      <c r="BY6" s="35">
        <f t="shared" si="8"/>
        <v>57.31</v>
      </c>
      <c r="BZ6" s="35">
        <f t="shared" si="8"/>
        <v>57.08</v>
      </c>
      <c r="CA6" s="34" t="str">
        <f>IF(CA7="","",IF(CA7="-","【-】","【"&amp;SUBSTITUTE(TEXT(CA7,"#,##0.00"),"-","△")&amp;"】"))</f>
        <v>【60.94】</v>
      </c>
      <c r="CB6" s="35">
        <f>IF(CB7="",NA(),CB7)</f>
        <v>208.09</v>
      </c>
      <c r="CC6" s="35">
        <f t="shared" ref="CC6:CK6" si="9">IF(CC7="",NA(),CC7)</f>
        <v>230.66</v>
      </c>
      <c r="CD6" s="35">
        <f t="shared" si="9"/>
        <v>252.07</v>
      </c>
      <c r="CE6" s="35">
        <f t="shared" si="9"/>
        <v>305.5</v>
      </c>
      <c r="CF6" s="35">
        <f t="shared" si="9"/>
        <v>395.31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55.43</v>
      </c>
      <c r="CN6" s="35">
        <f t="shared" ref="CN6:CV6" si="10">IF(CN7="",NA(),CN7)</f>
        <v>53.78</v>
      </c>
      <c r="CO6" s="35">
        <f t="shared" si="10"/>
        <v>55.1</v>
      </c>
      <c r="CP6" s="35">
        <f t="shared" si="10"/>
        <v>54.61</v>
      </c>
      <c r="CQ6" s="35">
        <f t="shared" si="10"/>
        <v>58.72</v>
      </c>
      <c r="CR6" s="35">
        <f t="shared" si="10"/>
        <v>60.65</v>
      </c>
      <c r="CS6" s="35">
        <f t="shared" si="10"/>
        <v>51.75</v>
      </c>
      <c r="CT6" s="35">
        <f t="shared" si="10"/>
        <v>50.68</v>
      </c>
      <c r="CU6" s="35">
        <f t="shared" si="10"/>
        <v>50.14</v>
      </c>
      <c r="CV6" s="35">
        <f t="shared" si="10"/>
        <v>54.83</v>
      </c>
      <c r="CW6" s="34" t="str">
        <f>IF(CW7="","",IF(CW7="-","【-】","【"&amp;SUBSTITUTE(TEXT(CW7,"#,##0.00"),"-","△")&amp;"】"))</f>
        <v>【54.84】</v>
      </c>
      <c r="CX6" s="35">
        <f>IF(CX7="",NA(),CX7)</f>
        <v>64.31</v>
      </c>
      <c r="CY6" s="35">
        <f t="shared" ref="CY6:DG6" si="11">IF(CY7="",NA(),CY7)</f>
        <v>63.03</v>
      </c>
      <c r="CZ6" s="35">
        <f t="shared" si="11"/>
        <v>65.260000000000005</v>
      </c>
      <c r="DA6" s="35">
        <f t="shared" si="11"/>
        <v>64.33</v>
      </c>
      <c r="DB6" s="35">
        <f t="shared" si="11"/>
        <v>64.040000000000006</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364011</v>
      </c>
      <c r="D7" s="37">
        <v>47</v>
      </c>
      <c r="E7" s="37">
        <v>17</v>
      </c>
      <c r="F7" s="37">
        <v>5</v>
      </c>
      <c r="G7" s="37">
        <v>0</v>
      </c>
      <c r="H7" s="37" t="s">
        <v>98</v>
      </c>
      <c r="I7" s="37" t="s">
        <v>99</v>
      </c>
      <c r="J7" s="37" t="s">
        <v>100</v>
      </c>
      <c r="K7" s="37" t="s">
        <v>101</v>
      </c>
      <c r="L7" s="37" t="s">
        <v>102</v>
      </c>
      <c r="M7" s="37" t="s">
        <v>103</v>
      </c>
      <c r="N7" s="38" t="s">
        <v>104</v>
      </c>
      <c r="O7" s="38" t="s">
        <v>105</v>
      </c>
      <c r="P7" s="38">
        <v>10.93</v>
      </c>
      <c r="Q7" s="38">
        <v>100</v>
      </c>
      <c r="R7" s="38">
        <v>2669</v>
      </c>
      <c r="S7" s="38">
        <v>14950</v>
      </c>
      <c r="T7" s="38">
        <v>14.24</v>
      </c>
      <c r="U7" s="38">
        <v>1049.8599999999999</v>
      </c>
      <c r="V7" s="38">
        <v>1624</v>
      </c>
      <c r="W7" s="38">
        <v>1.2</v>
      </c>
      <c r="X7" s="38">
        <v>1353.33</v>
      </c>
      <c r="Y7" s="38">
        <v>76.41</v>
      </c>
      <c r="Z7" s="38">
        <v>76.319999999999993</v>
      </c>
      <c r="AA7" s="38">
        <v>74.44</v>
      </c>
      <c r="AB7" s="38">
        <v>77.55</v>
      </c>
      <c r="AC7" s="38">
        <v>76.59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65.69</v>
      </c>
      <c r="BR7" s="38">
        <v>62.71</v>
      </c>
      <c r="BS7" s="38">
        <v>57.41</v>
      </c>
      <c r="BT7" s="38">
        <v>47.76</v>
      </c>
      <c r="BU7" s="38">
        <v>36.67</v>
      </c>
      <c r="BV7" s="38">
        <v>55.32</v>
      </c>
      <c r="BW7" s="38">
        <v>59.8</v>
      </c>
      <c r="BX7" s="38">
        <v>57.77</v>
      </c>
      <c r="BY7" s="38">
        <v>57.31</v>
      </c>
      <c r="BZ7" s="38">
        <v>57.08</v>
      </c>
      <c r="CA7" s="38">
        <v>60.94</v>
      </c>
      <c r="CB7" s="38">
        <v>208.09</v>
      </c>
      <c r="CC7" s="38">
        <v>230.66</v>
      </c>
      <c r="CD7" s="38">
        <v>252.07</v>
      </c>
      <c r="CE7" s="38">
        <v>305.5</v>
      </c>
      <c r="CF7" s="38">
        <v>395.31</v>
      </c>
      <c r="CG7" s="38">
        <v>283.17</v>
      </c>
      <c r="CH7" s="38">
        <v>263.76</v>
      </c>
      <c r="CI7" s="38">
        <v>274.35000000000002</v>
      </c>
      <c r="CJ7" s="38">
        <v>273.52</v>
      </c>
      <c r="CK7" s="38">
        <v>274.99</v>
      </c>
      <c r="CL7" s="38">
        <v>253.04</v>
      </c>
      <c r="CM7" s="38">
        <v>55.43</v>
      </c>
      <c r="CN7" s="38">
        <v>53.78</v>
      </c>
      <c r="CO7" s="38">
        <v>55.1</v>
      </c>
      <c r="CP7" s="38">
        <v>54.61</v>
      </c>
      <c r="CQ7" s="38">
        <v>58.72</v>
      </c>
      <c r="CR7" s="38">
        <v>60.65</v>
      </c>
      <c r="CS7" s="38">
        <v>51.75</v>
      </c>
      <c r="CT7" s="38">
        <v>50.68</v>
      </c>
      <c r="CU7" s="38">
        <v>50.14</v>
      </c>
      <c r="CV7" s="38">
        <v>54.83</v>
      </c>
      <c r="CW7" s="38">
        <v>54.84</v>
      </c>
      <c r="CX7" s="38">
        <v>64.31</v>
      </c>
      <c r="CY7" s="38">
        <v>63.03</v>
      </c>
      <c r="CZ7" s="38">
        <v>65.260000000000005</v>
      </c>
      <c r="DA7" s="38">
        <v>64.33</v>
      </c>
      <c r="DB7" s="38">
        <v>64.040000000000006</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志摩研治</cp:lastModifiedBy>
  <cp:lastPrinted>2022-02-04T02:48:21Z</cp:lastPrinted>
  <dcterms:created xsi:type="dcterms:W3CDTF">2021-12-03T08:01:39Z</dcterms:created>
  <dcterms:modified xsi:type="dcterms:W3CDTF">2022-02-04T02:55:18Z</dcterms:modified>
  <cp:category/>
</cp:coreProperties>
</file>