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C:\Users\0421\Desktop\"/>
    </mc:Choice>
  </mc:AlternateContent>
  <xr:revisionPtr revIDLastSave="0" documentId="13_ncr:1_{A13421E0-7B4E-4B82-9150-AB1367C96572}" xr6:coauthVersionLast="36" xr6:coauthVersionMax="36" xr10:uidLastSave="{00000000-0000-0000-0000-000000000000}"/>
  <workbookProtection workbookAlgorithmName="SHA-512" workbookHashValue="orkLYLhSA4tH4d/tiFUFELYbOATky5eR8DnEMPG4iIUyiSb1tFQL+6B6Wi9dcD9m5t92JZUyUZOkHCGtoZQYbg==" workbookSaltValue="WCL3kNPmelXHDLzQ0akaAQ==" workbookSpinCount="100000" lockStructure="1"/>
  <bookViews>
    <workbookView xWindow="0" yWindow="0" windowWidth="12585" windowHeight="949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I10" i="4"/>
  <c r="BB8" i="4"/>
  <c r="AL8" i="4"/>
  <c r="W8" i="4"/>
  <c r="P8" i="4"/>
  <c r="I8" i="4"/>
  <c r="B6"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<sst xmlns="http://schemas.openxmlformats.org/spreadsheetml/2006/main" count="236" uniqueCount="121">
  <si>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</si>
  <si>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</si>
  <si>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</si>
  <si>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</si>
  <si>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</si>
  <si>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</si>
  <si>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</si>
  <si>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</si>
  <si>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</si>
  <si>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</si>
  <si>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</si>
  <si>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</si>
  <si>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</si>
  <si>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</si>
  <si>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</si>
  <si>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</si>
  <si>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</si>
  <si>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</si>
  <si>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</si>
  <si>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</si>
  <si>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</si>
  <si>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</si>
  <si>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</si>
  <si>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</si>
  <si>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</si>
  <si>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</si>
  <si>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</si>
  <si>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</si>
  <si>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</si>
  <si>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</si>
  <si>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</si>
  <si>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</si>
  <si>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</si>
  <si>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</si>
  <si>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</si>
  <si>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</si>
  <si>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</si>
  <si>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</si>
  <si>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</si>
  <si>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</si>
  <si>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</si>
  <si>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</si>
  <si>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</si>
  <si>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</si>
  <si>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</si>
  <si>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</si>
  <si>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</si>
  <si>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</si>
  <si>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</si>
  <si>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</si>
  <si>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</si>
  <si>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</si>
  <si>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</si>
  <si>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</si>
  <si>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</si>
  <si>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</si>
  <si>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</si>
  <si>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</si>
  <si>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</si>
  <si>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</si>
  <si>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</si>
  <si>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</si>
  <si>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</si>
  <si>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</si>
  <si>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</si>
  <si>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</si>
  <si>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</si>
  <si>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</si>
  <si>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</si>
  <si>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</si>
  <si>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</si>
  <si>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</si>
  <si>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</si>
  <si>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</si>
  <si>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</si>
  <si>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</si>
  <si>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</si>
  <si>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</si>
  <si>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</si>
  <si>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</si>
  <si>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</si>
  <si>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</si>
  <si>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</si>
  <si>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</si>
  <si>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</si>
  <si>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</si>
  <si>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</si>
  <si>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</si>
  <si>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</si>
  <si>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</si>
  <si>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</si>
  <si>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</si>
  <si>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</si>
  <si>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</si>
  <si>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</si>
  <si>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</si>
  <si>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</si>
  <si>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</si>
  <si>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勝浦町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</si>
  <si>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</si>
  <si>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</si>
  <si>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</si>
  <si>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</si>
  <si>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</si>
  <si>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</si>
  <si>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</si>
  <si>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</si>
  <si>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</si>
  <si>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</si>
  <si>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</si>
  <si>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</si>
  <si>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</si>
  <si>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</si>
  <si>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</si>
  <si>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</si>
  <si>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</si>
  <si>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</si>
  <si>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</si>
  <si>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本町の農業集落排水事業において、経営の健全性を示す収益的収支比率（表①）の値は、40％台を推移していたが、平成29年度以降やや改善傾向にあり、令和元年度において100％となっている。
　収益的収支比率（表①）と経費回収率（表⑤）で見てみると、表①の値は改善されているが、表⑤の値は悪化傾向である。これらの指標から、本事業の大部分が料金収入以外の収入で賄われていることを意味している。
　水洗化率（表⑧）については、各年とも70％前後で推移しており、全国平均と比較しても低く、施設への接続率が低い状態が続いており、水洗化率の向上にむけた普及啓発を行っていく必要がある。
　また、汚水処理原価（表⑥）については、平成27年度以降、維持管理費等の増加に伴い、悪化傾向となっているため、今後、維持管理費の削減や接続率の向上による有収水量を増加させる取り組みなど改善が必要である。</t>
    <phoneticPr fontId="4"/>
  </si>
  <si>
    <t>本施設は、供用開始から約25年が経過し老朽化が進んでおり、故障箇所も多くなってきている。平成23年度から平成27年度にかけて、処理場の機能強化を実施してきたが、限定的な改修であるため施設全体の機能回復に至っていない。
　また、管路部分においては、不明水の流入があると思われるが、流入箇所の特定等十分な対策が出来ていない状況である。
令和２年度に施設の機能診断と最適整備構想の策定を行っており、今後、適切な施設の運営を行うため機能強化事業を実施していく。</t>
    <rPh sb="166" eb="168">
      <t>レイワ</t>
    </rPh>
    <rPh sb="169" eb="171">
      <t>ネンド</t>
    </rPh>
    <phoneticPr fontId="4"/>
  </si>
  <si>
    <t>ここ数年の施設の維持管理費や修繕費等の事業費の増加により、使用料以外の収入が増加してきている。
　今後は、さらに施設の老朽化に伴う維持管理費等の増加が見込まれる一方で、処理区域内人口の減少による料金収入の減額が予想される。そのような中、安定的な経営に向かうためには、使用料の増額や汚水処理原価をさらに下げる方策を検討する必要があり経営改善に向け取り組んで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</si>
</sst>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6B-42D2-A895-3E6CED64EA2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1F6B-42D2-A895-3E6CED64EA2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62.22</c:v>
                </c:pt>
                <c:pt idx="1">
                  <c:v>65.19</c:v>
                </c:pt>
                <c:pt idx="2">
                  <c:v>64.81</c:v>
                </c:pt>
                <c:pt idx="3">
                  <c:v>62.59</c:v>
                </c:pt>
                <c:pt idx="4">
                  <c:v>59.63</c:v>
                </c:pt>
              </c:numCache>
            </c:numRef>
          </c:val>
          <c:extLst>
            <c:ext xmlns:c16="http://schemas.microsoft.com/office/drawing/2014/chart" uri="{C3380CC4-5D6E-409C-BE32-E72D297353CC}">
              <c16:uniqueId val="{00000000-9320-485C-A1DA-DF916867BA1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9320-485C-A1DA-DF916867BA1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69.680000000000007</c:v>
                </c:pt>
                <c:pt idx="1">
                  <c:v>72.31</c:v>
                </c:pt>
                <c:pt idx="2">
                  <c:v>74.25</c:v>
                </c:pt>
                <c:pt idx="3">
                  <c:v>73.13</c:v>
                </c:pt>
                <c:pt idx="4">
                  <c:v>72.849999999999994</c:v>
                </c:pt>
              </c:numCache>
            </c:numRef>
          </c:val>
          <c:extLst>
            <c:ext xmlns:c16="http://schemas.microsoft.com/office/drawing/2014/chart" uri="{C3380CC4-5D6E-409C-BE32-E72D297353CC}">
              <c16:uniqueId val="{00000000-1DEF-4FC7-95AB-2361B4A937A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1DEF-4FC7-95AB-2361B4A937A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44.41</c:v>
                </c:pt>
                <c:pt idx="1">
                  <c:v>58.32</c:v>
                </c:pt>
                <c:pt idx="2">
                  <c:v>66.14</c:v>
                </c:pt>
                <c:pt idx="3">
                  <c:v>100</c:v>
                </c:pt>
                <c:pt idx="4">
                  <c:v>98.26</c:v>
                </c:pt>
              </c:numCache>
            </c:numRef>
          </c:val>
          <c:extLst>
            <c:ext xmlns:c16="http://schemas.microsoft.com/office/drawing/2014/chart" uri="{C3380CC4-5D6E-409C-BE32-E72D297353CC}">
              <c16:uniqueId val="{00000000-40CA-4677-8D8F-8B6DB51F9B1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CA-4677-8D8F-8B6DB51F9B1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21-488C-BFC5-CB1C29F6125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21-488C-BFC5-CB1C29F6125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9D-480B-9165-471323AF48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9D-480B-9165-471323AF48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93-404C-9036-375D57AA133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93-404C-9036-375D57AA133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A3-437E-8C9D-7A16D80C460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A3-437E-8C9D-7A16D80C460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D3-4C1C-8108-F6513F395EA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17D3-4C1C-8108-F6513F395EA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61.08</c:v>
                </c:pt>
                <c:pt idx="1">
                  <c:v>44.66</c:v>
                </c:pt>
                <c:pt idx="2">
                  <c:v>39.44</c:v>
                </c:pt>
                <c:pt idx="3">
                  <c:v>31.77</c:v>
                </c:pt>
                <c:pt idx="4">
                  <c:v>27.44</c:v>
                </c:pt>
              </c:numCache>
            </c:numRef>
          </c:val>
          <c:extLst>
            <c:ext xmlns:c16="http://schemas.microsoft.com/office/drawing/2014/chart" uri="{C3380CC4-5D6E-409C-BE32-E72D297353CC}">
              <c16:uniqueId val="{00000000-92FD-4CEF-8826-BD8A7F361DA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92FD-4CEF-8826-BD8A7F361DA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218.35</c:v>
                </c:pt>
                <c:pt idx="1">
                  <c:v>278.12</c:v>
                </c:pt>
                <c:pt idx="2">
                  <c:v>318.64</c:v>
                </c:pt>
                <c:pt idx="3">
                  <c:v>418.41</c:v>
                </c:pt>
                <c:pt idx="4">
                  <c:v>515.25</c:v>
                </c:pt>
              </c:numCache>
            </c:numRef>
          </c:val>
          <c:extLst>
            <c:ext xmlns:c16="http://schemas.microsoft.com/office/drawing/2014/chart" uri="{C3380CC4-5D6E-409C-BE32-E72D297353CC}">
              <c16:uniqueId val="{00000000-C1EA-4577-B3D2-C4DA6BACB25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C1EA-4577-B3D2-C4DA6BACB25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1"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勝浦町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5053</v>
      </c>
      <c r="AM8" s="51"/>
      <c r="AN8" s="51"/>
      <c r="AO8" s="51"/>
      <c r="AP8" s="51"/>
      <c r="AQ8" s="51"/>
      <c r="AR8" s="51"/>
      <c r="AS8" s="51"/>
      <c r="AT8" s="46">
        <f>データ!T6</f>
        <v>69.83</v>
      </c>
      <c r="AU8" s="46"/>
      <c r="AV8" s="46"/>
      <c r="AW8" s="46"/>
      <c r="AX8" s="46"/>
      <c r="AY8" s="46"/>
      <c r="AZ8" s="46"/>
      <c r="BA8" s="46"/>
      <c r="BB8" s="46">
        <f>データ!U6</f>
        <v>72.36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12.21</v>
      </c>
      <c r="Q10" s="46"/>
      <c r="R10" s="46"/>
      <c r="S10" s="46"/>
      <c r="T10" s="46"/>
      <c r="U10" s="46"/>
      <c r="V10" s="46"/>
      <c r="W10" s="46">
        <f>データ!Q6</f>
        <v>100</v>
      </c>
      <c r="X10" s="46"/>
      <c r="Y10" s="46"/>
      <c r="Z10" s="46"/>
      <c r="AA10" s="46"/>
      <c r="AB10" s="46"/>
      <c r="AC10" s="46"/>
      <c r="AD10" s="51">
        <f>データ!R6</f>
        <v>3138</v>
      </c>
      <c r="AE10" s="51"/>
      <c r="AF10" s="51"/>
      <c r="AG10" s="51"/>
      <c r="AH10" s="51"/>
      <c r="AI10" s="51"/>
      <c r="AJ10" s="51"/>
      <c r="AK10" s="2"/>
      <c r="AL10" s="51">
        <f>データ!V6</f>
        <v>615</v>
      </c>
      <c r="AM10" s="51"/>
      <c r="AN10" s="51"/>
      <c r="AO10" s="51"/>
      <c r="AP10" s="51"/>
      <c r="AQ10" s="51"/>
      <c r="AR10" s="51"/>
      <c r="AS10" s="51"/>
      <c r="AT10" s="46">
        <f>データ!W6</f>
        <v>0.26</v>
      </c>
      <c r="AU10" s="46"/>
      <c r="AV10" s="46"/>
      <c r="AW10" s="46"/>
      <c r="AX10" s="46"/>
      <c r="AY10" s="46"/>
      <c r="AZ10" s="46"/>
      <c r="BA10" s="46"/>
      <c r="BB10" s="46">
        <f>データ!X6</f>
        <v>2365.38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ficwmz5qp7qnu3p0Mm30YtkdbvbJ5EtXdzmuTryZD/be4KL/jbZA5yZhqQc2zQJuk6HU+6HC2B39sbeSs9sZQA==" saltValue="mf1to2xp6nlnvVoydOofO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363014</v>
      </c>
      <c r="D6" s="33">
        <f t="shared" si="3"/>
        <v>47</v>
      </c>
      <c r="E6" s="33">
        <f t="shared" si="3"/>
        <v>17</v>
      </c>
      <c r="F6" s="33">
        <f t="shared" si="3"/>
        <v>5</v>
      </c>
      <c r="G6" s="33">
        <f t="shared" si="3"/>
        <v>0</v>
      </c>
      <c r="H6" s="33" t="str">
        <f t="shared" si="3"/>
        <v>徳島県　勝浦町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12.21</v>
      </c>
      <c r="Q6" s="34">
        <f t="shared" si="3"/>
        <v>100</v>
      </c>
      <c r="R6" s="34">
        <f t="shared" si="3"/>
        <v>3138</v>
      </c>
      <c r="S6" s="34">
        <f t="shared" si="3"/>
        <v>5053</v>
      </c>
      <c r="T6" s="34">
        <f t="shared" si="3"/>
        <v>69.83</v>
      </c>
      <c r="U6" s="34">
        <f t="shared" si="3"/>
        <v>72.36</v>
      </c>
      <c r="V6" s="34">
        <f t="shared" si="3"/>
        <v>615</v>
      </c>
      <c r="W6" s="34">
        <f t="shared" si="3"/>
        <v>0.26</v>
      </c>
      <c r="X6" s="34">
        <f t="shared" si="3"/>
        <v>2365.38</v>
      </c>
      <c r="Y6" s="35">
        <f>IF(Y7="",NA(),Y7)</f>
        <v>44.41</v>
      </c>
      <c r="Z6" s="35">
        <f t="shared" ref="Z6:AH6" si="4">IF(Z7="",NA(),Z7)</f>
        <v>58.32</v>
      </c>
      <c r="AA6" s="35">
        <f t="shared" si="4"/>
        <v>66.14</v>
      </c>
      <c r="AB6" s="35">
        <f t="shared" si="4"/>
        <v>100</v>
      </c>
      <c r="AC6" s="35">
        <f t="shared" si="4"/>
        <v>98.26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61.08</v>
      </c>
      <c r="BR6" s="35">
        <f t="shared" ref="BR6:BZ6" si="8">IF(BR7="",NA(),BR7)</f>
        <v>44.66</v>
      </c>
      <c r="BS6" s="35">
        <f t="shared" si="8"/>
        <v>39.44</v>
      </c>
      <c r="BT6" s="35">
        <f t="shared" si="8"/>
        <v>31.77</v>
      </c>
      <c r="BU6" s="35">
        <f t="shared" si="8"/>
        <v>27.44</v>
      </c>
      <c r="BV6" s="35">
        <f t="shared" si="8"/>
        <v>55.32</v>
      </c>
      <c r="BW6" s="35">
        <f t="shared" si="8"/>
        <v>59.8</v>
      </c>
      <c r="BX6" s="35">
        <f t="shared" si="8"/>
        <v>57.77</v>
      </c>
      <c r="BY6" s="35">
        <f t="shared" si="8"/>
        <v>57.31</v>
      </c>
      <c r="BZ6" s="35">
        <f t="shared" si="8"/>
        <v>57.08</v>
      </c>
      <c r="CA6" s="34" t="str">
        <f>IF(CA7="","",IF(CA7="-","【-】","【"&amp;SUBSTITUTE(TEXT(CA7,"#,##0.00"),"-","△")&amp;"】"))</f>
        <v>【60.94】</v>
      </c>
      <c r="CB6" s="35">
        <f>IF(CB7="",NA(),CB7)</f>
        <v>218.35</v>
      </c>
      <c r="CC6" s="35">
        <f t="shared" ref="CC6:CK6" si="9">IF(CC7="",NA(),CC7)</f>
        <v>278.12</v>
      </c>
      <c r="CD6" s="35">
        <f t="shared" si="9"/>
        <v>318.64</v>
      </c>
      <c r="CE6" s="35">
        <f t="shared" si="9"/>
        <v>418.41</v>
      </c>
      <c r="CF6" s="35">
        <f t="shared" si="9"/>
        <v>515.25</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62.22</v>
      </c>
      <c r="CN6" s="35">
        <f t="shared" ref="CN6:CV6" si="10">IF(CN7="",NA(),CN7)</f>
        <v>65.19</v>
      </c>
      <c r="CO6" s="35">
        <f t="shared" si="10"/>
        <v>64.81</v>
      </c>
      <c r="CP6" s="35">
        <f t="shared" si="10"/>
        <v>62.59</v>
      </c>
      <c r="CQ6" s="35">
        <f t="shared" si="10"/>
        <v>59.63</v>
      </c>
      <c r="CR6" s="35">
        <f t="shared" si="10"/>
        <v>60.65</v>
      </c>
      <c r="CS6" s="35">
        <f t="shared" si="10"/>
        <v>51.75</v>
      </c>
      <c r="CT6" s="35">
        <f t="shared" si="10"/>
        <v>50.68</v>
      </c>
      <c r="CU6" s="35">
        <f t="shared" si="10"/>
        <v>50.14</v>
      </c>
      <c r="CV6" s="35">
        <f t="shared" si="10"/>
        <v>54.83</v>
      </c>
      <c r="CW6" s="34" t="str">
        <f>IF(CW7="","",IF(CW7="-","【-】","【"&amp;SUBSTITUTE(TEXT(CW7,"#,##0.00"),"-","△")&amp;"】"))</f>
        <v>【54.84】</v>
      </c>
      <c r="CX6" s="35">
        <f>IF(CX7="",NA(),CX7)</f>
        <v>69.680000000000007</v>
      </c>
      <c r="CY6" s="35">
        <f t="shared" ref="CY6:DG6" si="11">IF(CY7="",NA(),CY7)</f>
        <v>72.31</v>
      </c>
      <c r="CZ6" s="35">
        <f t="shared" si="11"/>
        <v>74.25</v>
      </c>
      <c r="DA6" s="35">
        <f t="shared" si="11"/>
        <v>73.13</v>
      </c>
      <c r="DB6" s="35">
        <f t="shared" si="11"/>
        <v>72.849999999999994</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363014</v>
      </c>
      <c r="D7" s="37">
        <v>47</v>
      </c>
      <c r="E7" s="37">
        <v>17</v>
      </c>
      <c r="F7" s="37">
        <v>5</v>
      </c>
      <c r="G7" s="37">
        <v>0</v>
      </c>
      <c r="H7" s="37" t="s">
        <v>98</v>
      </c>
      <c r="I7" s="37" t="s">
        <v>99</v>
      </c>
      <c r="J7" s="37" t="s">
        <v>100</v>
      </c>
      <c r="K7" s="37" t="s">
        <v>101</v>
      </c>
      <c r="L7" s="37" t="s">
        <v>102</v>
      </c>
      <c r="M7" s="37" t="s">
        <v>103</v>
      </c>
      <c r="N7" s="38" t="s">
        <v>104</v>
      </c>
      <c r="O7" s="38" t="s">
        <v>105</v>
      </c>
      <c r="P7" s="38">
        <v>12.21</v>
      </c>
      <c r="Q7" s="38">
        <v>100</v>
      </c>
      <c r="R7" s="38">
        <v>3138</v>
      </c>
      <c r="S7" s="38">
        <v>5053</v>
      </c>
      <c r="T7" s="38">
        <v>69.83</v>
      </c>
      <c r="U7" s="38">
        <v>72.36</v>
      </c>
      <c r="V7" s="38">
        <v>615</v>
      </c>
      <c r="W7" s="38">
        <v>0.26</v>
      </c>
      <c r="X7" s="38">
        <v>2365.38</v>
      </c>
      <c r="Y7" s="38">
        <v>44.41</v>
      </c>
      <c r="Z7" s="38">
        <v>58.32</v>
      </c>
      <c r="AA7" s="38">
        <v>66.14</v>
      </c>
      <c r="AB7" s="38">
        <v>100</v>
      </c>
      <c r="AC7" s="38">
        <v>98.26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61.08</v>
      </c>
      <c r="BR7" s="38">
        <v>44.66</v>
      </c>
      <c r="BS7" s="38">
        <v>39.44</v>
      </c>
      <c r="BT7" s="38">
        <v>31.77</v>
      </c>
      <c r="BU7" s="38">
        <v>27.44</v>
      </c>
      <c r="BV7" s="38">
        <v>55.32</v>
      </c>
      <c r="BW7" s="38">
        <v>59.8</v>
      </c>
      <c r="BX7" s="38">
        <v>57.77</v>
      </c>
      <c r="BY7" s="38">
        <v>57.31</v>
      </c>
      <c r="BZ7" s="38">
        <v>57.08</v>
      </c>
      <c r="CA7" s="38">
        <v>60.94</v>
      </c>
      <c r="CB7" s="38">
        <v>218.35</v>
      </c>
      <c r="CC7" s="38">
        <v>278.12</v>
      </c>
      <c r="CD7" s="38">
        <v>318.64</v>
      </c>
      <c r="CE7" s="38">
        <v>418.41</v>
      </c>
      <c r="CF7" s="38">
        <v>515.25</v>
      </c>
      <c r="CG7" s="38">
        <v>283.17</v>
      </c>
      <c r="CH7" s="38">
        <v>263.76</v>
      </c>
      <c r="CI7" s="38">
        <v>274.35000000000002</v>
      </c>
      <c r="CJ7" s="38">
        <v>273.52</v>
      </c>
      <c r="CK7" s="38">
        <v>274.99</v>
      </c>
      <c r="CL7" s="38">
        <v>253.04</v>
      </c>
      <c r="CM7" s="38">
        <v>62.22</v>
      </c>
      <c r="CN7" s="38">
        <v>65.19</v>
      </c>
      <c r="CO7" s="38">
        <v>64.81</v>
      </c>
      <c r="CP7" s="38">
        <v>62.59</v>
      </c>
      <c r="CQ7" s="38">
        <v>59.63</v>
      </c>
      <c r="CR7" s="38">
        <v>60.65</v>
      </c>
      <c r="CS7" s="38">
        <v>51.75</v>
      </c>
      <c r="CT7" s="38">
        <v>50.68</v>
      </c>
      <c r="CU7" s="38">
        <v>50.14</v>
      </c>
      <c r="CV7" s="38">
        <v>54.83</v>
      </c>
      <c r="CW7" s="38">
        <v>54.84</v>
      </c>
      <c r="CX7" s="38">
        <v>69.680000000000007</v>
      </c>
      <c r="CY7" s="38">
        <v>72.31</v>
      </c>
      <c r="CZ7" s="38">
        <v>74.25</v>
      </c>
      <c r="DA7" s="38">
        <v>73.13</v>
      </c>
      <c r="DB7" s="38">
        <v>72.849999999999994</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421</cp:lastModifiedBy>
  <cp:lastPrinted>2022-01-28T05:04:15Z</cp:lastPrinted>
  <dcterms:created xsi:type="dcterms:W3CDTF">2021-12-03T08:01:34Z</dcterms:created>
  <dcterms:modified xsi:type="dcterms:W3CDTF">2022-01-28T05:17:02Z</dcterms:modified>
  <cp:category/>
</cp:coreProperties>
</file>