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harima.teruya\Desktop\!調査一時保管\R4_2_4〆 公営企業に係る経営比較分析表の分析表(令和2年度決算)の分析等について\!提出\"/>
    </mc:Choice>
  </mc:AlternateContent>
  <xr:revisionPtr revIDLastSave="0" documentId="13_ncr:1_{A59E7811-181C-4B52-B5CC-288507698FF9}" xr6:coauthVersionLast="44" xr6:coauthVersionMax="44" xr10:uidLastSave="{00000000-0000-0000-0000-000000000000}"/>
  <workbookProtection workbookAlgorithmName="SHA-512" workbookHashValue="e7gVAOH/iySuepegbTvwCXzWL2blEV3JgHYetA7QhQjXHr69+ijPkWsThAm+E94iXGaOcU326W/Y/d29dti8xw==" workbookSaltValue="c3AqqxXF1FQYMiQHTklzlw==" workbookSpinCount="100000" lockStructure="1"/>
  <bookViews>
    <workbookView xWindow="-28920" yWindow="-4800" windowWidth="29040" windowHeight="1599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AL8" i="4" s="1"/>
  <c r="R6" i="5"/>
  <c r="Q6" i="5"/>
  <c r="W10" i="4" s="1"/>
  <c r="P6" i="5"/>
  <c r="P10" i="4" s="1"/>
  <c r="O6" i="5"/>
  <c r="I10" i="4" s="1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J86" i="4"/>
  <c r="I86" i="4"/>
  <c r="AL10" i="4"/>
  <c r="AD10" i="4"/>
  <c r="B10" i="4"/>
  <c r="P8" i="4"/>
  <c r="I8" i="4"/>
</calcChain>
</file>

<file path=xl/sharedStrings.xml><?xml version="1.0" encoding="utf-8"?>
<sst xmlns="http://schemas.openxmlformats.org/spreadsheetml/2006/main" count="236" uniqueCount="120">
  <si>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</si>
  <si>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</si>
  <si>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</si>
  <si>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</si>
  <si>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</si>
  <si>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</si>
  <si>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</si>
  <si>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</si>
  <si>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</si>
  <si>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</si>
  <si>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</si>
  <si>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</si>
  <si>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</si>
  <si>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</si>
  <si>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</si>
  <si>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</si>
  <si>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</si>
  <si>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</si>
  <si>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</si>
  <si>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</si>
  <si>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</si>
  <si>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</si>
  <si>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</si>
  <si>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</si>
  <si>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</si>
  <si>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</si>
  <si>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</si>
  <si>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</si>
  <si>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</si>
  <si>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</si>
  <si>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</si>
  <si>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</si>
  <si>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</si>
  <si>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</si>
  <si>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</si>
  <si>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</si>
  <si>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</si>
  <si>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</si>
  <si>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</si>
  <si>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</si>
  <si>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</si>
  <si>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</si>
  <si>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</si>
  <si>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</si>
  <si>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</si>
  <si>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</si>
  <si>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</si>
  <si>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</si>
  <si>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</si>
  <si>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</si>
  <si>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</si>
  <si>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</si>
  <si>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</si>
  <si>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</si>
  <si>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</si>
  <si>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</si>
  <si>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</si>
  <si>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</si>
  <si>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</si>
  <si>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</si>
  <si>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</si>
  <si>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</si>
  <si>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</si>
  <si>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</si>
  <si>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</si>
  <si>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</si>
  <si>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</si>
  <si>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</si>
  <si>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</si>
  <si>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</si>
  <si>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</si>
  <si>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</si>
  <si>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</si>
  <si>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</si>
  <si>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</si>
  <si>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</si>
  <si>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</si>
  <si>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</si>
  <si>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</si>
  <si>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</si>
  <si>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</si>
  <si>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</si>
  <si>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</si>
  <si>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</si>
  <si>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</si>
  <si>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</si>
  <si>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</si>
  <si>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</si>
  <si>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</si>
  <si>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</si>
  <si>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</si>
  <si>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</si>
  <si>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</si>
  <si>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</si>
  <si>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</si>
  <si>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</si>
  <si>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</si>
  <si>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</si>
  <si>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</si>
  <si>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徳島県　美波町</t>
  </si>
  <si>
    <t>法非適用</t>
  </si>
  <si>
    <t>下水道事業</t>
  </si>
  <si>
    <t>公共下水道</t>
  </si>
  <si>
    <t>Cc2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</si>
  <si>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</si>
  <si>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</si>
  <si>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</si>
  <si>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</si>
  <si>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</si>
  <si>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</si>
  <si>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</si>
  <si>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</si>
  <si>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</si>
  <si>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</si>
  <si>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</si>
  <si>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</si>
  <si>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</si>
  <si>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収益的収支比率は100％以上であり、健全である。しかし、使用料以外の収入である一般会計からの繰入金に依存している。
　平成30年度のみ、収益的収支比率が高くなっているが、これは起債対象外である基本設計委託を複数行ったせいで、一般会計繰入金が増加し、それに伴い総収益額も増加するが、一方、総費用には建設改良費は含まれないため、収益的収支比率という計算方法では、収入だけが増えた形になったためである。
　平成28年度は、経費回収率は100％を超えており、汚水処理原価も低く抑えられてきた。
　施設利用率は類似団体と比較して低く、施設の処理能力に余裕がある。
　その反面、水洗化率は比較的良い状態である。</t>
    <phoneticPr fontId="4"/>
  </si>
  <si>
    <t>　供用開始が平成17年と新しいため、管渠の更新、老朽化対策は、今のところ必要とされていない。
　処理場及びマンホールポンプ等の機器類は、計画的に更新していく必要がある。</t>
    <phoneticPr fontId="4"/>
  </si>
  <si>
    <t>　おおむね健全であると認められる。しかし、一般会計からの繰入金に依存しているため、引き続き効率的な経営に努める必要がある。
　施設の処理能力に余裕があるため、汚水処理エリアを計画的に広げていく必要がある。
　計画的な汚泥処理に取り組み、維持管理費の低減に努める必要がある。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</si>
</sst>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5F-47B4-99EE-E42635EEC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0.21</c:v>
                </c:pt>
                <c:pt idx="1">
                  <c:v>0.15</c:v>
                </c:pt>
                <c:pt idx="2">
                  <c:v>0.25</c:v>
                </c:pt>
                <c:pt idx="3">
                  <c:v>0.15</c:v>
                </c:pt>
                <c:pt idx="4">
                  <c:v>1.65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5F-47B4-99EE-E42635EEC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23.46</c:v>
                </c:pt>
                <c:pt idx="1">
                  <c:v>23.88</c:v>
                </c:pt>
                <c:pt idx="2">
                  <c:v>22.87</c:v>
                </c:pt>
                <c:pt idx="3">
                  <c:v>22.87</c:v>
                </c:pt>
                <c:pt idx="4">
                  <c:v>22.95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C3-416C-81FF-269C358B6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40.75</c:v>
                </c:pt>
                <c:pt idx="1">
                  <c:v>42.4</c:v>
                </c:pt>
                <c:pt idx="2">
                  <c:v>45.44</c:v>
                </c:pt>
                <c:pt idx="3">
                  <c:v>50.94</c:v>
                </c:pt>
                <c:pt idx="4">
                  <c:v>50.53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C3-416C-81FF-269C358B6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75.75</c:v>
                </c:pt>
                <c:pt idx="1">
                  <c:v>74.760000000000005</c:v>
                </c:pt>
                <c:pt idx="2">
                  <c:v>73.81</c:v>
                </c:pt>
                <c:pt idx="3">
                  <c:v>73.16</c:v>
                </c:pt>
                <c:pt idx="4">
                  <c:v>70.98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0C-4794-857C-17396AB6B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64.97</c:v>
                </c:pt>
                <c:pt idx="1">
                  <c:v>65.77</c:v>
                </c:pt>
                <c:pt idx="2">
                  <c:v>65.97</c:v>
                </c:pt>
                <c:pt idx="3">
                  <c:v>82.55</c:v>
                </c:pt>
                <c:pt idx="4">
                  <c:v>82.08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0C-4794-857C-17396AB6B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103.91</c:v>
                </c:pt>
                <c:pt idx="1">
                  <c:v>109.59</c:v>
                </c:pt>
                <c:pt idx="2">
                  <c:v>122.67</c:v>
                </c:pt>
                <c:pt idx="3">
                  <c:v>104.72</c:v>
                </c:pt>
                <c:pt idx="4">
                  <c:v>103.15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69-47C2-A464-1D2629170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69-47C2-A464-1D2629170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10-4E78-B9D3-C1BEC3E40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10-4E78-B9D3-C1BEC3E40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6-487B-98F3-105E4AFB1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D6-487B-98F3-105E4AFB1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83-4D89-8BFB-F10947532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83-4D89-8BFB-F10947532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0-4302-95C8-F42788AC6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C0-4302-95C8-F42788AC6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85-47DF-8360-D2C5F7C7C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1193.49</c:v>
                </c:pt>
                <c:pt idx="1">
                  <c:v>876.19</c:v>
                </c:pt>
                <c:pt idx="2">
                  <c:v>722.53</c:v>
                </c:pt>
                <c:pt idx="3">
                  <c:v>1001.3</c:v>
                </c:pt>
                <c:pt idx="4">
                  <c:v>1050.51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85-47DF-8360-D2C5F7C7C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118.72</c:v>
                </c:pt>
                <c:pt idx="1">
                  <c:v>93.52</c:v>
                </c:pt>
                <c:pt idx="2">
                  <c:v>93.76</c:v>
                </c:pt>
                <c:pt idx="3">
                  <c:v>93.51</c:v>
                </c:pt>
                <c:pt idx="4">
                  <c:v>94.87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6-42FB-9D5B-1924EADD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65.569999999999993</c:v>
                </c:pt>
                <c:pt idx="1">
                  <c:v>75.7</c:v>
                </c:pt>
                <c:pt idx="2">
                  <c:v>74.61</c:v>
                </c:pt>
                <c:pt idx="3">
                  <c:v>81.88</c:v>
                </c:pt>
                <c:pt idx="4">
                  <c:v>82.65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B6-42FB-9D5B-1924EADD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117.94</c:v>
                </c:pt>
                <c:pt idx="1">
                  <c:v>150</c:v>
                </c:pt>
                <c:pt idx="2">
                  <c:v>150</c:v>
                </c:pt>
                <c:pt idx="3">
                  <c:v>149.99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7-4B4E-BE61-FD6807923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263.04000000000002</c:v>
                </c:pt>
                <c:pt idx="1">
                  <c:v>230.04</c:v>
                </c:pt>
                <c:pt idx="2">
                  <c:v>233.5</c:v>
                </c:pt>
                <c:pt idx="3">
                  <c:v>187.55</c:v>
                </c:pt>
                <c:pt idx="4">
                  <c:v>186.3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37-4B4E-BE61-FD6807923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【705.21】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N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徳島県　美波町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公共下水道</v>
      </c>
      <c r="Q8" s="72"/>
      <c r="R8" s="72"/>
      <c r="S8" s="72"/>
      <c r="T8" s="72"/>
      <c r="U8" s="72"/>
      <c r="V8" s="72"/>
      <c r="W8" s="72" t="str">
        <f>データ!L6</f>
        <v>Cc2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6434</v>
      </c>
      <c r="AM8" s="69"/>
      <c r="AN8" s="69"/>
      <c r="AO8" s="69"/>
      <c r="AP8" s="69"/>
      <c r="AQ8" s="69"/>
      <c r="AR8" s="69"/>
      <c r="AS8" s="69"/>
      <c r="AT8" s="68">
        <f>データ!T6</f>
        <v>140.74</v>
      </c>
      <c r="AU8" s="68"/>
      <c r="AV8" s="68"/>
      <c r="AW8" s="68"/>
      <c r="AX8" s="68"/>
      <c r="AY8" s="68"/>
      <c r="AZ8" s="68"/>
      <c r="BA8" s="68"/>
      <c r="BB8" s="68">
        <f>データ!U6</f>
        <v>45.72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17.100000000000001</v>
      </c>
      <c r="Q10" s="68"/>
      <c r="R10" s="68"/>
      <c r="S10" s="68"/>
      <c r="T10" s="68"/>
      <c r="U10" s="68"/>
      <c r="V10" s="68"/>
      <c r="W10" s="68">
        <f>データ!Q6</f>
        <v>111.91</v>
      </c>
      <c r="X10" s="68"/>
      <c r="Y10" s="68"/>
      <c r="Z10" s="68"/>
      <c r="AA10" s="68"/>
      <c r="AB10" s="68"/>
      <c r="AC10" s="68"/>
      <c r="AD10" s="69">
        <f>データ!R6</f>
        <v>2590</v>
      </c>
      <c r="AE10" s="69"/>
      <c r="AF10" s="69"/>
      <c r="AG10" s="69"/>
      <c r="AH10" s="69"/>
      <c r="AI10" s="69"/>
      <c r="AJ10" s="69"/>
      <c r="AK10" s="2"/>
      <c r="AL10" s="69">
        <f>データ!V6</f>
        <v>1089</v>
      </c>
      <c r="AM10" s="69"/>
      <c r="AN10" s="69"/>
      <c r="AO10" s="69"/>
      <c r="AP10" s="69"/>
      <c r="AQ10" s="69"/>
      <c r="AR10" s="69"/>
      <c r="AS10" s="69"/>
      <c r="AT10" s="68">
        <f>データ!W6</f>
        <v>0.4</v>
      </c>
      <c r="AU10" s="68"/>
      <c r="AV10" s="68"/>
      <c r="AW10" s="68"/>
      <c r="AX10" s="68"/>
      <c r="AY10" s="68"/>
      <c r="AZ10" s="68"/>
      <c r="BA10" s="68"/>
      <c r="BB10" s="68">
        <f>データ!X6</f>
        <v>2722.5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117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118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119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【705.21】</v>
      </c>
      <c r="I86" s="26" t="str">
        <f>データ!CA6</f>
        <v>【98.96】</v>
      </c>
      <c r="J86" s="26" t="str">
        <f>データ!CL6</f>
        <v>【134.52】</v>
      </c>
      <c r="K86" s="26" t="str">
        <f>データ!CW6</f>
        <v>【59.57】</v>
      </c>
      <c r="L86" s="26" t="str">
        <f>データ!DH6</f>
        <v>【95.57】</v>
      </c>
      <c r="M86" s="26" t="s">
        <v>43</v>
      </c>
      <c r="N86" s="26" t="s">
        <v>45</v>
      </c>
      <c r="O86" s="26" t="str">
        <f>データ!EO6</f>
        <v>【0.30】</v>
      </c>
    </row>
  </sheetData>
  <sheetProtection algorithmName="SHA-512" hashValue="x9M7bxmoYOGLnvG+JNdJFaFNgvC0dr8M7FKSIBVT+Ur7mpEdfRVQLgdVWw1m0n5XGxM4tzZQ0viTwOGXC55/1g==" saltValue="6i6yi9jAdPEOmXM+tdBrUQ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48</v>
      </c>
      <c r="B3" s="29" t="s">
        <v>49</v>
      </c>
      <c r="C3" s="29" t="s">
        <v>50</v>
      </c>
      <c r="D3" s="29" t="s">
        <v>51</v>
      </c>
      <c r="E3" s="29" t="s">
        <v>52</v>
      </c>
      <c r="F3" s="29" t="s">
        <v>53</v>
      </c>
      <c r="G3" s="29" t="s">
        <v>54</v>
      </c>
      <c r="H3" s="77" t="s">
        <v>55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70</v>
      </c>
      <c r="B5" s="31"/>
      <c r="C5" s="31"/>
      <c r="D5" s="31"/>
      <c r="E5" s="31"/>
      <c r="F5" s="31"/>
      <c r="G5" s="31"/>
      <c r="H5" s="32" t="s">
        <v>71</v>
      </c>
      <c r="I5" s="32" t="s">
        <v>72</v>
      </c>
      <c r="J5" s="32" t="s">
        <v>73</v>
      </c>
      <c r="K5" s="32" t="s">
        <v>74</v>
      </c>
      <c r="L5" s="32" t="s">
        <v>75</v>
      </c>
      <c r="M5" s="32" t="s">
        <v>5</v>
      </c>
      <c r="N5" s="32" t="s">
        <v>76</v>
      </c>
      <c r="O5" s="32" t="s">
        <v>77</v>
      </c>
      <c r="P5" s="32" t="s">
        <v>78</v>
      </c>
      <c r="Q5" s="32" t="s">
        <v>79</v>
      </c>
      <c r="R5" s="32" t="s">
        <v>80</v>
      </c>
      <c r="S5" s="32" t="s">
        <v>81</v>
      </c>
      <c r="T5" s="32" t="s">
        <v>82</v>
      </c>
      <c r="U5" s="32" t="s">
        <v>83</v>
      </c>
      <c r="V5" s="32" t="s">
        <v>84</v>
      </c>
      <c r="W5" s="32" t="s">
        <v>85</v>
      </c>
      <c r="X5" s="32" t="s">
        <v>86</v>
      </c>
      <c r="Y5" s="32" t="s">
        <v>87</v>
      </c>
      <c r="Z5" s="32" t="s">
        <v>88</v>
      </c>
      <c r="AA5" s="32" t="s">
        <v>89</v>
      </c>
      <c r="AB5" s="32" t="s">
        <v>90</v>
      </c>
      <c r="AC5" s="32" t="s">
        <v>91</v>
      </c>
      <c r="AD5" s="32" t="s">
        <v>92</v>
      </c>
      <c r="AE5" s="32" t="s">
        <v>93</v>
      </c>
      <c r="AF5" s="32" t="s">
        <v>94</v>
      </c>
      <c r="AG5" s="32" t="s">
        <v>95</v>
      </c>
      <c r="AH5" s="32" t="s">
        <v>96</v>
      </c>
      <c r="AI5" s="32" t="s">
        <v>31</v>
      </c>
      <c r="AJ5" s="32" t="s">
        <v>87</v>
      </c>
      <c r="AK5" s="32" t="s">
        <v>88</v>
      </c>
      <c r="AL5" s="32" t="s">
        <v>89</v>
      </c>
      <c r="AM5" s="32" t="s">
        <v>90</v>
      </c>
      <c r="AN5" s="32" t="s">
        <v>91</v>
      </c>
      <c r="AO5" s="32" t="s">
        <v>92</v>
      </c>
      <c r="AP5" s="32" t="s">
        <v>93</v>
      </c>
      <c r="AQ5" s="32" t="s">
        <v>94</v>
      </c>
      <c r="AR5" s="32" t="s">
        <v>95</v>
      </c>
      <c r="AS5" s="32" t="s">
        <v>96</v>
      </c>
      <c r="AT5" s="32" t="s">
        <v>97</v>
      </c>
      <c r="AU5" s="32" t="s">
        <v>87</v>
      </c>
      <c r="AV5" s="32" t="s">
        <v>88</v>
      </c>
      <c r="AW5" s="32" t="s">
        <v>89</v>
      </c>
      <c r="AX5" s="32" t="s">
        <v>90</v>
      </c>
      <c r="AY5" s="32" t="s">
        <v>91</v>
      </c>
      <c r="AZ5" s="32" t="s">
        <v>92</v>
      </c>
      <c r="BA5" s="32" t="s">
        <v>93</v>
      </c>
      <c r="BB5" s="32" t="s">
        <v>94</v>
      </c>
      <c r="BC5" s="32" t="s">
        <v>95</v>
      </c>
      <c r="BD5" s="32" t="s">
        <v>96</v>
      </c>
      <c r="BE5" s="32" t="s">
        <v>97</v>
      </c>
      <c r="BF5" s="32" t="s">
        <v>87</v>
      </c>
      <c r="BG5" s="32" t="s">
        <v>88</v>
      </c>
      <c r="BH5" s="32" t="s">
        <v>89</v>
      </c>
      <c r="BI5" s="32" t="s">
        <v>90</v>
      </c>
      <c r="BJ5" s="32" t="s">
        <v>91</v>
      </c>
      <c r="BK5" s="32" t="s">
        <v>92</v>
      </c>
      <c r="BL5" s="32" t="s">
        <v>93</v>
      </c>
      <c r="BM5" s="32" t="s">
        <v>94</v>
      </c>
      <c r="BN5" s="32" t="s">
        <v>95</v>
      </c>
      <c r="BO5" s="32" t="s">
        <v>96</v>
      </c>
      <c r="BP5" s="32" t="s">
        <v>97</v>
      </c>
      <c r="BQ5" s="32" t="s">
        <v>87</v>
      </c>
      <c r="BR5" s="32" t="s">
        <v>88</v>
      </c>
      <c r="BS5" s="32" t="s">
        <v>89</v>
      </c>
      <c r="BT5" s="32" t="s">
        <v>90</v>
      </c>
      <c r="BU5" s="32" t="s">
        <v>91</v>
      </c>
      <c r="BV5" s="32" t="s">
        <v>92</v>
      </c>
      <c r="BW5" s="32" t="s">
        <v>93</v>
      </c>
      <c r="BX5" s="32" t="s">
        <v>94</v>
      </c>
      <c r="BY5" s="32" t="s">
        <v>95</v>
      </c>
      <c r="BZ5" s="32" t="s">
        <v>96</v>
      </c>
      <c r="CA5" s="32" t="s">
        <v>97</v>
      </c>
      <c r="CB5" s="32" t="s">
        <v>87</v>
      </c>
      <c r="CC5" s="32" t="s">
        <v>88</v>
      </c>
      <c r="CD5" s="32" t="s">
        <v>89</v>
      </c>
      <c r="CE5" s="32" t="s">
        <v>90</v>
      </c>
      <c r="CF5" s="32" t="s">
        <v>91</v>
      </c>
      <c r="CG5" s="32" t="s">
        <v>92</v>
      </c>
      <c r="CH5" s="32" t="s">
        <v>93</v>
      </c>
      <c r="CI5" s="32" t="s">
        <v>94</v>
      </c>
      <c r="CJ5" s="32" t="s">
        <v>95</v>
      </c>
      <c r="CK5" s="32" t="s">
        <v>96</v>
      </c>
      <c r="CL5" s="32" t="s">
        <v>97</v>
      </c>
      <c r="CM5" s="32" t="s">
        <v>87</v>
      </c>
      <c r="CN5" s="32" t="s">
        <v>88</v>
      </c>
      <c r="CO5" s="32" t="s">
        <v>89</v>
      </c>
      <c r="CP5" s="32" t="s">
        <v>90</v>
      </c>
      <c r="CQ5" s="32" t="s">
        <v>91</v>
      </c>
      <c r="CR5" s="32" t="s">
        <v>92</v>
      </c>
      <c r="CS5" s="32" t="s">
        <v>93</v>
      </c>
      <c r="CT5" s="32" t="s">
        <v>94</v>
      </c>
      <c r="CU5" s="32" t="s">
        <v>95</v>
      </c>
      <c r="CV5" s="32" t="s">
        <v>96</v>
      </c>
      <c r="CW5" s="32" t="s">
        <v>97</v>
      </c>
      <c r="CX5" s="32" t="s">
        <v>87</v>
      </c>
      <c r="CY5" s="32" t="s">
        <v>88</v>
      </c>
      <c r="CZ5" s="32" t="s">
        <v>89</v>
      </c>
      <c r="DA5" s="32" t="s">
        <v>90</v>
      </c>
      <c r="DB5" s="32" t="s">
        <v>91</v>
      </c>
      <c r="DC5" s="32" t="s">
        <v>92</v>
      </c>
      <c r="DD5" s="32" t="s">
        <v>93</v>
      </c>
      <c r="DE5" s="32" t="s">
        <v>94</v>
      </c>
      <c r="DF5" s="32" t="s">
        <v>95</v>
      </c>
      <c r="DG5" s="32" t="s">
        <v>96</v>
      </c>
      <c r="DH5" s="32" t="s">
        <v>97</v>
      </c>
      <c r="DI5" s="32" t="s">
        <v>87</v>
      </c>
      <c r="DJ5" s="32" t="s">
        <v>88</v>
      </c>
      <c r="DK5" s="32" t="s">
        <v>89</v>
      </c>
      <c r="DL5" s="32" t="s">
        <v>90</v>
      </c>
      <c r="DM5" s="32" t="s">
        <v>91</v>
      </c>
      <c r="DN5" s="32" t="s">
        <v>92</v>
      </c>
      <c r="DO5" s="32" t="s">
        <v>93</v>
      </c>
      <c r="DP5" s="32" t="s">
        <v>94</v>
      </c>
      <c r="DQ5" s="32" t="s">
        <v>95</v>
      </c>
      <c r="DR5" s="32" t="s">
        <v>96</v>
      </c>
      <c r="DS5" s="32" t="s">
        <v>97</v>
      </c>
      <c r="DT5" s="32" t="s">
        <v>87</v>
      </c>
      <c r="DU5" s="32" t="s">
        <v>88</v>
      </c>
      <c r="DV5" s="32" t="s">
        <v>89</v>
      </c>
      <c r="DW5" s="32" t="s">
        <v>90</v>
      </c>
      <c r="DX5" s="32" t="s">
        <v>91</v>
      </c>
      <c r="DY5" s="32" t="s">
        <v>92</v>
      </c>
      <c r="DZ5" s="32" t="s">
        <v>93</v>
      </c>
      <c r="EA5" s="32" t="s">
        <v>94</v>
      </c>
      <c r="EB5" s="32" t="s">
        <v>95</v>
      </c>
      <c r="EC5" s="32" t="s">
        <v>96</v>
      </c>
      <c r="ED5" s="32" t="s">
        <v>97</v>
      </c>
      <c r="EE5" s="32" t="s">
        <v>87</v>
      </c>
      <c r="EF5" s="32" t="s">
        <v>88</v>
      </c>
      <c r="EG5" s="32" t="s">
        <v>89</v>
      </c>
      <c r="EH5" s="32" t="s">
        <v>90</v>
      </c>
      <c r="EI5" s="32" t="s">
        <v>91</v>
      </c>
      <c r="EJ5" s="32" t="s">
        <v>92</v>
      </c>
      <c r="EK5" s="32" t="s">
        <v>93</v>
      </c>
      <c r="EL5" s="32" t="s">
        <v>94</v>
      </c>
      <c r="EM5" s="32" t="s">
        <v>95</v>
      </c>
      <c r="EN5" s="32" t="s">
        <v>96</v>
      </c>
      <c r="EO5" s="32" t="s">
        <v>97</v>
      </c>
    </row>
    <row r="6" spans="1:145" s="36" customFormat="1" x14ac:dyDescent="0.15">
      <c r="A6" s="28" t="s">
        <v>98</v>
      </c>
      <c r="B6" s="33">
        <f>B7</f>
        <v>2020</v>
      </c>
      <c r="C6" s="33">
        <f t="shared" ref="C6:X6" si="3">C7</f>
        <v>363871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徳島県　美波町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17.100000000000001</v>
      </c>
      <c r="Q6" s="34">
        <f t="shared" si="3"/>
        <v>111.91</v>
      </c>
      <c r="R6" s="34">
        <f t="shared" si="3"/>
        <v>2590</v>
      </c>
      <c r="S6" s="34">
        <f t="shared" si="3"/>
        <v>6434</v>
      </c>
      <c r="T6" s="34">
        <f t="shared" si="3"/>
        <v>140.74</v>
      </c>
      <c r="U6" s="34">
        <f t="shared" si="3"/>
        <v>45.72</v>
      </c>
      <c r="V6" s="34">
        <f t="shared" si="3"/>
        <v>1089</v>
      </c>
      <c r="W6" s="34">
        <f t="shared" si="3"/>
        <v>0.4</v>
      </c>
      <c r="X6" s="34">
        <f t="shared" si="3"/>
        <v>2722.5</v>
      </c>
      <c r="Y6" s="35">
        <f>IF(Y7="",NA(),Y7)</f>
        <v>103.91</v>
      </c>
      <c r="Z6" s="35">
        <f t="shared" ref="Z6:AH6" si="4">IF(Z7="",NA(),Z7)</f>
        <v>109.59</v>
      </c>
      <c r="AA6" s="35">
        <f t="shared" si="4"/>
        <v>122.67</v>
      </c>
      <c r="AB6" s="35">
        <f t="shared" si="4"/>
        <v>104.72</v>
      </c>
      <c r="AC6" s="35">
        <f t="shared" si="4"/>
        <v>103.15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1193.49</v>
      </c>
      <c r="BL6" s="35">
        <f t="shared" si="7"/>
        <v>876.19</v>
      </c>
      <c r="BM6" s="35">
        <f t="shared" si="7"/>
        <v>722.53</v>
      </c>
      <c r="BN6" s="35">
        <f t="shared" si="7"/>
        <v>1001.3</v>
      </c>
      <c r="BO6" s="35">
        <f t="shared" si="7"/>
        <v>1050.51</v>
      </c>
      <c r="BP6" s="34" t="str">
        <f>IF(BP7="","",IF(BP7="-","【-】","【"&amp;SUBSTITUTE(TEXT(BP7,"#,##0.00"),"-","△")&amp;"】"))</f>
        <v>【705.21】</v>
      </c>
      <c r="BQ6" s="35">
        <f>IF(BQ7="",NA(),BQ7)</f>
        <v>118.72</v>
      </c>
      <c r="BR6" s="35">
        <f t="shared" ref="BR6:BZ6" si="8">IF(BR7="",NA(),BR7)</f>
        <v>93.52</v>
      </c>
      <c r="BS6" s="35">
        <f t="shared" si="8"/>
        <v>93.76</v>
      </c>
      <c r="BT6" s="35">
        <f t="shared" si="8"/>
        <v>93.51</v>
      </c>
      <c r="BU6" s="35">
        <f t="shared" si="8"/>
        <v>94.87</v>
      </c>
      <c r="BV6" s="35">
        <f t="shared" si="8"/>
        <v>65.569999999999993</v>
      </c>
      <c r="BW6" s="35">
        <f t="shared" si="8"/>
        <v>75.7</v>
      </c>
      <c r="BX6" s="35">
        <f t="shared" si="8"/>
        <v>74.61</v>
      </c>
      <c r="BY6" s="35">
        <f t="shared" si="8"/>
        <v>81.88</v>
      </c>
      <c r="BZ6" s="35">
        <f t="shared" si="8"/>
        <v>82.65</v>
      </c>
      <c r="CA6" s="34" t="str">
        <f>IF(CA7="","",IF(CA7="-","【-】","【"&amp;SUBSTITUTE(TEXT(CA7,"#,##0.00"),"-","△")&amp;"】"))</f>
        <v>【98.96】</v>
      </c>
      <c r="CB6" s="35">
        <f>IF(CB7="",NA(),CB7)</f>
        <v>117.94</v>
      </c>
      <c r="CC6" s="35">
        <f t="shared" ref="CC6:CK6" si="9">IF(CC7="",NA(),CC7)</f>
        <v>150</v>
      </c>
      <c r="CD6" s="35">
        <f t="shared" si="9"/>
        <v>150</v>
      </c>
      <c r="CE6" s="35">
        <f t="shared" si="9"/>
        <v>149.99</v>
      </c>
      <c r="CF6" s="35">
        <f t="shared" si="9"/>
        <v>150</v>
      </c>
      <c r="CG6" s="35">
        <f t="shared" si="9"/>
        <v>263.04000000000002</v>
      </c>
      <c r="CH6" s="35">
        <f t="shared" si="9"/>
        <v>230.04</v>
      </c>
      <c r="CI6" s="35">
        <f t="shared" si="9"/>
        <v>233.5</v>
      </c>
      <c r="CJ6" s="35">
        <f t="shared" si="9"/>
        <v>187.55</v>
      </c>
      <c r="CK6" s="35">
        <f t="shared" si="9"/>
        <v>186.3</v>
      </c>
      <c r="CL6" s="34" t="str">
        <f>IF(CL7="","",IF(CL7="-","【-】","【"&amp;SUBSTITUTE(TEXT(CL7,"#,##0.00"),"-","△")&amp;"】"))</f>
        <v>【134.52】</v>
      </c>
      <c r="CM6" s="35">
        <f>IF(CM7="",NA(),CM7)</f>
        <v>23.46</v>
      </c>
      <c r="CN6" s="35">
        <f t="shared" ref="CN6:CV6" si="10">IF(CN7="",NA(),CN7)</f>
        <v>23.88</v>
      </c>
      <c r="CO6" s="35">
        <f t="shared" si="10"/>
        <v>22.87</v>
      </c>
      <c r="CP6" s="35">
        <f t="shared" si="10"/>
        <v>22.87</v>
      </c>
      <c r="CQ6" s="35">
        <f t="shared" si="10"/>
        <v>22.95</v>
      </c>
      <c r="CR6" s="35">
        <f t="shared" si="10"/>
        <v>40.75</v>
      </c>
      <c r="CS6" s="35">
        <f t="shared" si="10"/>
        <v>42.4</v>
      </c>
      <c r="CT6" s="35">
        <f t="shared" si="10"/>
        <v>45.44</v>
      </c>
      <c r="CU6" s="35">
        <f t="shared" si="10"/>
        <v>50.94</v>
      </c>
      <c r="CV6" s="35">
        <f t="shared" si="10"/>
        <v>50.53</v>
      </c>
      <c r="CW6" s="34" t="str">
        <f>IF(CW7="","",IF(CW7="-","【-】","【"&amp;SUBSTITUTE(TEXT(CW7,"#,##0.00"),"-","△")&amp;"】"))</f>
        <v>【59.57】</v>
      </c>
      <c r="CX6" s="35">
        <f>IF(CX7="",NA(),CX7)</f>
        <v>75.75</v>
      </c>
      <c r="CY6" s="35">
        <f t="shared" ref="CY6:DG6" si="11">IF(CY7="",NA(),CY7)</f>
        <v>74.760000000000005</v>
      </c>
      <c r="CZ6" s="35">
        <f t="shared" si="11"/>
        <v>73.81</v>
      </c>
      <c r="DA6" s="35">
        <f t="shared" si="11"/>
        <v>73.16</v>
      </c>
      <c r="DB6" s="35">
        <f t="shared" si="11"/>
        <v>70.98</v>
      </c>
      <c r="DC6" s="35">
        <f t="shared" si="11"/>
        <v>64.97</v>
      </c>
      <c r="DD6" s="35">
        <f t="shared" si="11"/>
        <v>65.77</v>
      </c>
      <c r="DE6" s="35">
        <f t="shared" si="11"/>
        <v>65.97</v>
      </c>
      <c r="DF6" s="35">
        <f t="shared" si="11"/>
        <v>82.55</v>
      </c>
      <c r="DG6" s="35">
        <f t="shared" si="11"/>
        <v>82.08</v>
      </c>
      <c r="DH6" s="34" t="str">
        <f>IF(DH7="","",IF(DH7="-","【-】","【"&amp;SUBSTITUTE(TEXT(DH7,"#,##0.00"),"-","△")&amp;"】"))</f>
        <v>【95.57】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0.21</v>
      </c>
      <c r="EK6" s="35">
        <f t="shared" si="14"/>
        <v>0.15</v>
      </c>
      <c r="EL6" s="35">
        <f t="shared" si="14"/>
        <v>0.25</v>
      </c>
      <c r="EM6" s="35">
        <f t="shared" si="14"/>
        <v>0.15</v>
      </c>
      <c r="EN6" s="35">
        <f t="shared" si="14"/>
        <v>1.65</v>
      </c>
      <c r="EO6" s="34" t="str">
        <f>IF(EO7="","",IF(EO7="-","【-】","【"&amp;SUBSTITUTE(TEXT(EO7,"#,##0.00"),"-","△")&amp;"】"))</f>
        <v>【0.30】</v>
      </c>
    </row>
    <row r="7" spans="1:145" s="36" customFormat="1" x14ac:dyDescent="0.15">
      <c r="A7" s="28"/>
      <c r="B7" s="37">
        <v>2020</v>
      </c>
      <c r="C7" s="37">
        <v>363871</v>
      </c>
      <c r="D7" s="37">
        <v>47</v>
      </c>
      <c r="E7" s="37">
        <v>17</v>
      </c>
      <c r="F7" s="37">
        <v>1</v>
      </c>
      <c r="G7" s="37">
        <v>0</v>
      </c>
      <c r="H7" s="37" t="s">
        <v>99</v>
      </c>
      <c r="I7" s="37" t="s">
        <v>100</v>
      </c>
      <c r="J7" s="37" t="s">
        <v>101</v>
      </c>
      <c r="K7" s="37" t="s">
        <v>102</v>
      </c>
      <c r="L7" s="37" t="s">
        <v>103</v>
      </c>
      <c r="M7" s="37" t="s">
        <v>104</v>
      </c>
      <c r="N7" s="38" t="s">
        <v>105</v>
      </c>
      <c r="O7" s="38" t="s">
        <v>106</v>
      </c>
      <c r="P7" s="38">
        <v>17.100000000000001</v>
      </c>
      <c r="Q7" s="38">
        <v>111.91</v>
      </c>
      <c r="R7" s="38">
        <v>2590</v>
      </c>
      <c r="S7" s="38">
        <v>6434</v>
      </c>
      <c r="T7" s="38">
        <v>140.74</v>
      </c>
      <c r="U7" s="38">
        <v>45.72</v>
      </c>
      <c r="V7" s="38">
        <v>1089</v>
      </c>
      <c r="W7" s="38">
        <v>0.4</v>
      </c>
      <c r="X7" s="38">
        <v>2722.5</v>
      </c>
      <c r="Y7" s="38">
        <v>103.91</v>
      </c>
      <c r="Z7" s="38">
        <v>109.59</v>
      </c>
      <c r="AA7" s="38">
        <v>122.67</v>
      </c>
      <c r="AB7" s="38">
        <v>104.72</v>
      </c>
      <c r="AC7" s="38">
        <v>103.15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1193.49</v>
      </c>
      <c r="BL7" s="38">
        <v>876.19</v>
      </c>
      <c r="BM7" s="38">
        <v>722.53</v>
      </c>
      <c r="BN7" s="38">
        <v>1001.3</v>
      </c>
      <c r="BO7" s="38">
        <v>1050.51</v>
      </c>
      <c r="BP7" s="38">
        <v>705.21</v>
      </c>
      <c r="BQ7" s="38">
        <v>118.72</v>
      </c>
      <c r="BR7" s="38">
        <v>93.52</v>
      </c>
      <c r="BS7" s="38">
        <v>93.76</v>
      </c>
      <c r="BT7" s="38">
        <v>93.51</v>
      </c>
      <c r="BU7" s="38">
        <v>94.87</v>
      </c>
      <c r="BV7" s="38">
        <v>65.569999999999993</v>
      </c>
      <c r="BW7" s="38">
        <v>75.7</v>
      </c>
      <c r="BX7" s="38">
        <v>74.61</v>
      </c>
      <c r="BY7" s="38">
        <v>81.88</v>
      </c>
      <c r="BZ7" s="38">
        <v>82.65</v>
      </c>
      <c r="CA7" s="38">
        <v>98.96</v>
      </c>
      <c r="CB7" s="38">
        <v>117.94</v>
      </c>
      <c r="CC7" s="38">
        <v>150</v>
      </c>
      <c r="CD7" s="38">
        <v>150</v>
      </c>
      <c r="CE7" s="38">
        <v>149.99</v>
      </c>
      <c r="CF7" s="38">
        <v>150</v>
      </c>
      <c r="CG7" s="38">
        <v>263.04000000000002</v>
      </c>
      <c r="CH7" s="38">
        <v>230.04</v>
      </c>
      <c r="CI7" s="38">
        <v>233.5</v>
      </c>
      <c r="CJ7" s="38">
        <v>187.55</v>
      </c>
      <c r="CK7" s="38">
        <v>186.3</v>
      </c>
      <c r="CL7" s="38">
        <v>134.52000000000001</v>
      </c>
      <c r="CM7" s="38">
        <v>23.46</v>
      </c>
      <c r="CN7" s="38">
        <v>23.88</v>
      </c>
      <c r="CO7" s="38">
        <v>22.87</v>
      </c>
      <c r="CP7" s="38">
        <v>22.87</v>
      </c>
      <c r="CQ7" s="38">
        <v>22.95</v>
      </c>
      <c r="CR7" s="38">
        <v>40.75</v>
      </c>
      <c r="CS7" s="38">
        <v>42.4</v>
      </c>
      <c r="CT7" s="38">
        <v>45.44</v>
      </c>
      <c r="CU7" s="38">
        <v>50.94</v>
      </c>
      <c r="CV7" s="38">
        <v>50.53</v>
      </c>
      <c r="CW7" s="38">
        <v>59.57</v>
      </c>
      <c r="CX7" s="38">
        <v>75.75</v>
      </c>
      <c r="CY7" s="38">
        <v>74.760000000000005</v>
      </c>
      <c r="CZ7" s="38">
        <v>73.81</v>
      </c>
      <c r="DA7" s="38">
        <v>73.16</v>
      </c>
      <c r="DB7" s="38">
        <v>70.98</v>
      </c>
      <c r="DC7" s="38">
        <v>64.97</v>
      </c>
      <c r="DD7" s="38">
        <v>65.77</v>
      </c>
      <c r="DE7" s="38">
        <v>65.97</v>
      </c>
      <c r="DF7" s="38">
        <v>82.55</v>
      </c>
      <c r="DG7" s="38">
        <v>82.08</v>
      </c>
      <c r="DH7" s="38">
        <v>95.57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0.21</v>
      </c>
      <c r="EK7" s="38">
        <v>0.15</v>
      </c>
      <c r="EL7" s="38">
        <v>0.25</v>
      </c>
      <c r="EM7" s="38">
        <v>0.15</v>
      </c>
      <c r="EN7" s="38">
        <v>1.65</v>
      </c>
      <c r="EO7" s="38">
        <v>0.3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107</v>
      </c>
      <c r="C9" s="40" t="s">
        <v>108</v>
      </c>
      <c r="D9" s="40" t="s">
        <v>109</v>
      </c>
      <c r="E9" s="40" t="s">
        <v>110</v>
      </c>
      <c r="F9" s="40" t="s">
        <v>111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49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113</v>
      </c>
    </row>
    <row r="13" spans="1:145" x14ac:dyDescent="0.15">
      <c r="B13" t="s">
        <v>114</v>
      </c>
      <c r="C13" t="s">
        <v>114</v>
      </c>
      <c r="D13" t="s">
        <v>114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2021-12-03T07:46:37Z</dcterms:created>
  <dcterms:modified xsi:type="dcterms:W3CDTF">2022-01-12T00:53:35Z</dcterms:modified>
  <cp:category/>
</cp:coreProperties>
</file>