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harima.teruya\Desktop\!調査一時保管\R4_2_4〆 公営企業に係る経営比較分析表の分析表(令和2年度決算)の分析等について\!提出\"/>
    </mc:Choice>
  </mc:AlternateContent>
  <xr:revisionPtr revIDLastSave="0" documentId="13_ncr:1_{598D189C-58F8-44A0-A35C-4D1882719E7F}" xr6:coauthVersionLast="44" xr6:coauthVersionMax="44" xr10:uidLastSave="{00000000-0000-0000-0000-000000000000}"/>
  <workbookProtection workbookAlgorithmName="SHA-512" workbookHashValue="+nhhjFbOp9GATz0e7SgmpRDVDY8onIibaZh3wAF7IY/6hPM771r5cZKa+8Qvpc80sFuQmls1ps784DsEzTFSkg==" workbookSaltValue="cl2IOdH7PGasQL29vOqpTQ==" workbookSpinCount="100000" lockStructure="1"/>
  <bookViews>
    <workbookView xWindow="-28920" yWindow="-4800" windowWidth="29040" windowHeight="15990" xr2:uid="{00000000-000D-0000-FFFF-FFFF00000000}"/>
  </bookViews>
  <sheets>
    <sheet name="法非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AT10" i="4" s="1"/>
  <c r="U6" i="5"/>
  <c r="T6" i="5"/>
  <c r="S6" i="5"/>
  <c r="R6" i="5"/>
  <c r="AL8" i="4" s="1"/>
  <c r="Q6" i="5"/>
  <c r="P6" i="5"/>
  <c r="P10" i="4" s="1"/>
  <c r="O6" i="5"/>
  <c r="I10" i="4" s="1"/>
  <c r="N6" i="5"/>
  <c r="B10" i="4" s="1"/>
  <c r="M6" i="5"/>
  <c r="L6" i="5"/>
  <c r="K6" i="5"/>
  <c r="J6" i="5"/>
  <c r="I8" i="4" s="1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K85" i="4"/>
  <c r="J85" i="4"/>
  <c r="E85" i="4"/>
  <c r="AL10" i="4"/>
  <c r="W10" i="4"/>
  <c r="BB8" i="4"/>
  <c r="AT8" i="4"/>
  <c r="AD8" i="4"/>
  <c r="W8" i="4"/>
  <c r="P8" i="4"/>
  <c r="B8" i="4"/>
  <c r="B6" i="4"/>
</calcChain>
</file>

<file path=xl/sharedStrings.xml><?xml version="1.0" encoding="utf-8"?>
<sst xmlns="http://schemas.openxmlformats.org/spreadsheetml/2006/main" count="233" uniqueCount="118">
  <si>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</si>
  <si>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</si>
  <si>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</si>
  <si>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</si>
  <si>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</si>
  <si>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</si>
  <si>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</si>
  <si>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</si>
  <si>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</si>
  <si>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</si>
  <si>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</si>
  <si>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</si>
  <si>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</si>
  <si>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</si>
  <si>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</si>
  <si>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</si>
  <si>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</si>
  <si>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</si>
  <si>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</si>
  <si>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</si>
  <si>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</si>
  <si>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</si>
  <si>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</si>
  <si>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</si>
  <si>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</si>
  <si>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</si>
  <si>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</si>
  <si>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</si>
  <si>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</si>
  <si>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</si>
  <si>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</si>
  <si>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</si>
  <si>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</si>
  <si>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</si>
  <si>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</si>
  <si>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</si>
  <si>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</si>
  <si>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</si>
  <si>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</si>
  <si>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</si>
  <si>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</si>
  <si>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</si>
  <si>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</si>
  <si>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</si>
  <si>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</si>
  <si>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</si>
  <si>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</si>
  <si>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</si>
  <si>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</si>
  <si>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</si>
  <si>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</si>
  <si>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</si>
  <si>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</si>
  <si>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</si>
  <si>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</si>
  <si>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</si>
  <si>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</si>
  <si>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</si>
  <si>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</si>
  <si>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</si>
  <si>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</si>
  <si>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</si>
  <si>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</si>
  <si>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</si>
  <si>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</si>
  <si>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</si>
  <si>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</si>
  <si>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</si>
  <si>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</si>
  <si>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</si>
  <si>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</si>
  <si>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</si>
  <si>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</si>
  <si>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</si>
  <si>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</si>
  <si>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</si>
  <si>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</si>
  <si>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</si>
  <si>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</si>
  <si>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</si>
  <si>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</si>
  <si>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</si>
  <si>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</si>
  <si>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</si>
  <si>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</si>
  <si>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</si>
  <si>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</si>
  <si>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</si>
  <si>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</si>
  <si>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</si>
  <si>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</si>
  <si>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</si>
  <si>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</si>
  <si>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</si>
  <si>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</si>
  <si>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徳島県　美波町</t>
  </si>
  <si>
    <t>法非適用</t>
  </si>
  <si>
    <t>水道事業</t>
  </si>
  <si>
    <t>簡易水道事業</t>
  </si>
  <si>
    <t>D4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</si>
  <si>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</si>
  <si>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</si>
  <si>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</si>
  <si>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</si>
  <si>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</si>
  <si>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</si>
  <si>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</si>
  <si>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</si>
  <si>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</si>
  <si>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</si>
  <si>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</si>
  <si>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</si>
  <si>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</si>
  <si>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</si>
  <si>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</si>
  <si>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収益的収支比率、料金回収率、給水原価、有収率では類似団体と比較し、健全な数値であることがうかがえる。老朽設備の更新、施設の整備に着手し企業債借入が増加、企業債残高対給水収益比率は上昇している。令和2年度の企業債残高対給水収益比率は、経営統合の影響により、当該値が算出されない。今後も企業債借入の増加が予測され経営の健全性・効率性を注視する必要がある。</t>
    <rPh sb="97" eb="99">
      <t>レイワ</t>
    </rPh>
    <rPh sb="100" eb="102">
      <t>ネンド</t>
    </rPh>
    <rPh sb="103" eb="106">
      <t>キギョウサイ</t>
    </rPh>
    <rPh sb="106" eb="108">
      <t>ザンダカ</t>
    </rPh>
    <rPh sb="108" eb="109">
      <t>タイ</t>
    </rPh>
    <rPh sb="109" eb="111">
      <t>キュウスイ</t>
    </rPh>
    <rPh sb="111" eb="113">
      <t>シュウエキ</t>
    </rPh>
    <rPh sb="113" eb="115">
      <t>ヒリツ</t>
    </rPh>
    <rPh sb="117" eb="119">
      <t>ケイエイ</t>
    </rPh>
    <rPh sb="119" eb="121">
      <t>トウゴウ</t>
    </rPh>
    <rPh sb="122" eb="124">
      <t>エイキョウ</t>
    </rPh>
    <rPh sb="128" eb="130">
      <t>トウガイ</t>
    </rPh>
    <rPh sb="130" eb="131">
      <t>チ</t>
    </rPh>
    <rPh sb="132" eb="134">
      <t>サンシュツ</t>
    </rPh>
    <phoneticPr fontId="4"/>
  </si>
  <si>
    <t>　給水区域全域で施設設備の老朽化が進んでいる。法定耐用年数を超えた管路はないが、管路の多くは３０年以上経過しており、近いうちに法定耐用年数を迎えることとなる。今後、投資財源を確保し優先・計画的に老朽設備の更新や施設整備を行う必要がある。</t>
    <rPh sb="58" eb="59">
      <t>チカ</t>
    </rPh>
    <phoneticPr fontId="4"/>
  </si>
  <si>
    <t>　過疎高齢化が進み、人口の減少が止まらない状況で、料金収入は減少傾向にある。設備・施設の多くは老朽化しており、近いうちに法定耐用年数を迎えることとなるため、管路更新のための財源確保が必要で、経営の抜本的改革が求められる状況である。経営戦略に基づき経営健全化に取り組み、老朽施設設備の更新を効率的に行う必要がある。</t>
    <rPh sb="55" eb="56">
      <t>チカ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</si>
</sst>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&quot;H&quot;yy"/>
    <numFmt numFmtId="180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1.32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2A-40EA-9249-55018AECC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3072"/>
        <c:axId val="21408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0.53</c:v>
                </c:pt>
                <c:pt idx="1">
                  <c:v>0.72</c:v>
                </c:pt>
                <c:pt idx="2">
                  <c:v>0.53</c:v>
                </c:pt>
                <c:pt idx="3">
                  <c:v>0.71</c:v>
                </c:pt>
                <c:pt idx="4">
                  <c:v>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2A-40EA-9249-55018AECC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3072"/>
        <c:axId val="214084992"/>
      </c:lineChart>
      <c:dateAx>
        <c:axId val="2140830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992"/>
        <c:crosses val="autoZero"/>
        <c:auto val="1"/>
        <c:lblOffset val="100"/>
        <c:baseTimeUnit val="years"/>
      </c:dateAx>
      <c:valAx>
        <c:axId val="21408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46.94</c:v>
                </c:pt>
                <c:pt idx="1">
                  <c:v>45.33</c:v>
                </c:pt>
                <c:pt idx="2">
                  <c:v>43.7</c:v>
                </c:pt>
                <c:pt idx="3">
                  <c:v>41.1</c:v>
                </c:pt>
                <c:pt idx="4">
                  <c:v>38.409999999999997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7A-4263-ADDF-10CA8B10AE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21824"/>
        <c:axId val="20223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55.9</c:v>
                </c:pt>
                <c:pt idx="1">
                  <c:v>57.3</c:v>
                </c:pt>
                <c:pt idx="2">
                  <c:v>56.76</c:v>
                </c:pt>
                <c:pt idx="3">
                  <c:v>56.04</c:v>
                </c:pt>
                <c:pt idx="4">
                  <c:v>49.08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7A-4263-ADDF-10CA8B10AE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21824"/>
        <c:axId val="202232192"/>
      </c:lineChart>
      <c:dateAx>
        <c:axId val="2022218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32192"/>
        <c:crosses val="autoZero"/>
        <c:auto val="1"/>
        <c:lblOffset val="100"/>
        <c:baseTimeUnit val="years"/>
      </c:dateAx>
      <c:valAx>
        <c:axId val="20223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2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82.66</c:v>
                </c:pt>
                <c:pt idx="1">
                  <c:v>83.27</c:v>
                </c:pt>
                <c:pt idx="2">
                  <c:v>82.42</c:v>
                </c:pt>
                <c:pt idx="3">
                  <c:v>83.15</c:v>
                </c:pt>
                <c:pt idx="4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49-4C71-8736-6E68365830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74688"/>
        <c:axId val="20227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73.28</c:v>
                </c:pt>
                <c:pt idx="1">
                  <c:v>72.42</c:v>
                </c:pt>
                <c:pt idx="2">
                  <c:v>73.069999999999993</c:v>
                </c:pt>
                <c:pt idx="3">
                  <c:v>72.78</c:v>
                </c:pt>
                <c:pt idx="4">
                  <c:v>71.27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49-4C71-8736-6E68365830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74688"/>
        <c:axId val="202276864"/>
      </c:lineChart>
      <c:dateAx>
        <c:axId val="2022746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76864"/>
        <c:crosses val="autoZero"/>
        <c:auto val="1"/>
        <c:lblOffset val="100"/>
        <c:baseTimeUnit val="years"/>
      </c:dateAx>
      <c:valAx>
        <c:axId val="20227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7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151.71</c:v>
                </c:pt>
                <c:pt idx="1">
                  <c:v>162.43</c:v>
                </c:pt>
                <c:pt idx="2">
                  <c:v>168.11</c:v>
                </c:pt>
                <c:pt idx="3">
                  <c:v>103.84</c:v>
                </c:pt>
                <c:pt idx="4">
                  <c:v>125.69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DD-49C5-92EC-FC2037407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96704"/>
        <c:axId val="21829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77.56</c:v>
                </c:pt>
                <c:pt idx="1">
                  <c:v>78.510000000000005</c:v>
                </c:pt>
                <c:pt idx="2">
                  <c:v>77.91</c:v>
                </c:pt>
                <c:pt idx="3">
                  <c:v>79.099999999999994</c:v>
                </c:pt>
                <c:pt idx="4">
                  <c:v>73.22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DD-49C5-92EC-FC2037407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96704"/>
        <c:axId val="218299776"/>
      </c:lineChart>
      <c:dateAx>
        <c:axId val="2182967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776"/>
        <c:crosses val="autoZero"/>
        <c:auto val="1"/>
        <c:lblOffset val="100"/>
        <c:baseTimeUnit val="years"/>
      </c:dateAx>
      <c:valAx>
        <c:axId val="21829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9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56-43CC-AE8F-B972997EC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1728"/>
        <c:axId val="7324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56-43CC-AE8F-B972997EC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1728"/>
        <c:axId val="73243648"/>
      </c:lineChart>
      <c:dateAx>
        <c:axId val="73241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3648"/>
        <c:crosses val="autoZero"/>
        <c:auto val="1"/>
        <c:lblOffset val="100"/>
        <c:baseTimeUnit val="years"/>
      </c:dateAx>
      <c:valAx>
        <c:axId val="7324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AF-40BA-B7AB-500FEE10B6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7728"/>
        <c:axId val="7325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AF-40BA-B7AB-500FEE10B6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7728"/>
        <c:axId val="73259648"/>
      </c:lineChart>
      <c:dateAx>
        <c:axId val="73257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9648"/>
        <c:crosses val="autoZero"/>
        <c:auto val="1"/>
        <c:lblOffset val="100"/>
        <c:baseTimeUnit val="years"/>
      </c:dateAx>
      <c:valAx>
        <c:axId val="7325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1C-4ACD-B802-B0FD21797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9264"/>
        <c:axId val="7334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1C-4ACD-B802-B0FD21797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9264"/>
        <c:axId val="73341184"/>
      </c:lineChart>
      <c:dateAx>
        <c:axId val="733392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1184"/>
        <c:crosses val="autoZero"/>
        <c:auto val="1"/>
        <c:lblOffset val="100"/>
        <c:baseTimeUnit val="years"/>
      </c:dateAx>
      <c:valAx>
        <c:axId val="7334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A2-4E5B-B8AF-2F6A5BA4BC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9360"/>
        <c:axId val="7336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A2-4E5B-B8AF-2F6A5BA4BC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9360"/>
        <c:axId val="73361280"/>
      </c:lineChart>
      <c:dateAx>
        <c:axId val="733593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1280"/>
        <c:crosses val="autoZero"/>
        <c:auto val="1"/>
        <c:lblOffset val="100"/>
        <c:baseTimeUnit val="years"/>
      </c:dateAx>
      <c:valAx>
        <c:axId val="7336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302.48</c:v>
                </c:pt>
                <c:pt idx="1">
                  <c:v>775.62</c:v>
                </c:pt>
                <c:pt idx="2">
                  <c:v>813.4</c:v>
                </c:pt>
                <c:pt idx="3">
                  <c:v>1224.28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6F-45FA-AB4E-C9635609A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75104"/>
        <c:axId val="7339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1144.79</c:v>
                </c:pt>
                <c:pt idx="1">
                  <c:v>1061.58</c:v>
                </c:pt>
                <c:pt idx="2">
                  <c:v>1007.7</c:v>
                </c:pt>
                <c:pt idx="3">
                  <c:v>1018.52</c:v>
                </c:pt>
                <c:pt idx="4">
                  <c:v>1128.72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6F-45FA-AB4E-C9635609A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75104"/>
        <c:axId val="73393664"/>
      </c:lineChart>
      <c:dateAx>
        <c:axId val="733751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93664"/>
        <c:crosses val="autoZero"/>
        <c:auto val="1"/>
        <c:lblOffset val="100"/>
        <c:baseTimeUnit val="years"/>
      </c:dateAx>
      <c:valAx>
        <c:axId val="7339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7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137.76</c:v>
                </c:pt>
                <c:pt idx="1">
                  <c:v>156.91999999999999</c:v>
                </c:pt>
                <c:pt idx="2">
                  <c:v>118.56</c:v>
                </c:pt>
                <c:pt idx="3">
                  <c:v>97.92</c:v>
                </c:pt>
                <c:pt idx="4">
                  <c:v>124.96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05-4625-A621-E115F9CA5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56896"/>
        <c:axId val="13987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56.04</c:v>
                </c:pt>
                <c:pt idx="1">
                  <c:v>58.52</c:v>
                </c:pt>
                <c:pt idx="2">
                  <c:v>59.22</c:v>
                </c:pt>
                <c:pt idx="3">
                  <c:v>58.79</c:v>
                </c:pt>
                <c:pt idx="4">
                  <c:v>41.84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05-4625-A621-E115F9CA5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6896"/>
        <c:axId val="139875456"/>
      </c:lineChart>
      <c:dateAx>
        <c:axId val="1398568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5456"/>
        <c:crosses val="autoZero"/>
        <c:auto val="1"/>
        <c:lblOffset val="100"/>
        <c:baseTimeUnit val="years"/>
      </c:dateAx>
      <c:valAx>
        <c:axId val="13987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5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107.77</c:v>
                </c:pt>
                <c:pt idx="1">
                  <c:v>95.41</c:v>
                </c:pt>
                <c:pt idx="2">
                  <c:v>126.33</c:v>
                </c:pt>
                <c:pt idx="3">
                  <c:v>143.04</c:v>
                </c:pt>
                <c:pt idx="4">
                  <c:v>129.99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C6-418E-9D83-DCABF739E5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9280"/>
        <c:axId val="20219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304.35000000000002</c:v>
                </c:pt>
                <c:pt idx="1">
                  <c:v>296.3</c:v>
                </c:pt>
                <c:pt idx="2">
                  <c:v>292.89999999999998</c:v>
                </c:pt>
                <c:pt idx="3">
                  <c:v>298.25</c:v>
                </c:pt>
                <c:pt idx="4">
                  <c:v>390.47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C6-418E-9D83-DCABF739E5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9280"/>
        <c:axId val="202195712"/>
      </c:lineChart>
      <c:dateAx>
        <c:axId val="1398892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195712"/>
        <c:crosses val="autoZero"/>
        <c:auto val="1"/>
        <c:lblOffset val="100"/>
        <c:baseTimeUnit val="years"/>
      </c:dateAx>
      <c:valAx>
        <c:axId val="20219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【949.15】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【71.88】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【288.19】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N16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徳島県　美波町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2" t="s">
        <v>1</v>
      </c>
      <c r="C7" s="72"/>
      <c r="D7" s="72"/>
      <c r="E7" s="72"/>
      <c r="F7" s="72"/>
      <c r="G7" s="72"/>
      <c r="H7" s="72"/>
      <c r="I7" s="72" t="s">
        <v>2</v>
      </c>
      <c r="J7" s="72"/>
      <c r="K7" s="72"/>
      <c r="L7" s="72"/>
      <c r="M7" s="72"/>
      <c r="N7" s="72"/>
      <c r="O7" s="72"/>
      <c r="P7" s="72" t="s">
        <v>3</v>
      </c>
      <c r="Q7" s="72"/>
      <c r="R7" s="72"/>
      <c r="S7" s="72"/>
      <c r="T7" s="72"/>
      <c r="U7" s="72"/>
      <c r="V7" s="72"/>
      <c r="W7" s="72" t="s">
        <v>4</v>
      </c>
      <c r="X7" s="72"/>
      <c r="Y7" s="72"/>
      <c r="Z7" s="72"/>
      <c r="AA7" s="72"/>
      <c r="AB7" s="72"/>
      <c r="AC7" s="72"/>
      <c r="AD7" s="72" t="s">
        <v>5</v>
      </c>
      <c r="AE7" s="72"/>
      <c r="AF7" s="72"/>
      <c r="AG7" s="72"/>
      <c r="AH7" s="72"/>
      <c r="AI7" s="72"/>
      <c r="AJ7" s="72"/>
      <c r="AK7" s="2"/>
      <c r="AL7" s="72" t="s">
        <v>6</v>
      </c>
      <c r="AM7" s="72"/>
      <c r="AN7" s="72"/>
      <c r="AO7" s="72"/>
      <c r="AP7" s="72"/>
      <c r="AQ7" s="72"/>
      <c r="AR7" s="72"/>
      <c r="AS7" s="72"/>
      <c r="AT7" s="72" t="s">
        <v>7</v>
      </c>
      <c r="AU7" s="72"/>
      <c r="AV7" s="72"/>
      <c r="AW7" s="72"/>
      <c r="AX7" s="72"/>
      <c r="AY7" s="72"/>
      <c r="AZ7" s="72"/>
      <c r="BA7" s="72"/>
      <c r="BB7" s="72" t="s">
        <v>8</v>
      </c>
      <c r="BC7" s="72"/>
      <c r="BD7" s="72"/>
      <c r="BE7" s="72"/>
      <c r="BF7" s="72"/>
      <c r="BG7" s="72"/>
      <c r="BH7" s="72"/>
      <c r="BI7" s="72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3" t="str">
        <f>データ!$I$6</f>
        <v>法非適用</v>
      </c>
      <c r="C8" s="73"/>
      <c r="D8" s="73"/>
      <c r="E8" s="73"/>
      <c r="F8" s="73"/>
      <c r="G8" s="73"/>
      <c r="H8" s="73"/>
      <c r="I8" s="73" t="str">
        <f>データ!$J$6</f>
        <v>水道事業</v>
      </c>
      <c r="J8" s="73"/>
      <c r="K8" s="73"/>
      <c r="L8" s="73"/>
      <c r="M8" s="73"/>
      <c r="N8" s="73"/>
      <c r="O8" s="73"/>
      <c r="P8" s="73" t="str">
        <f>データ!$K$6</f>
        <v>簡易水道事業</v>
      </c>
      <c r="Q8" s="73"/>
      <c r="R8" s="73"/>
      <c r="S8" s="73"/>
      <c r="T8" s="73"/>
      <c r="U8" s="73"/>
      <c r="V8" s="73"/>
      <c r="W8" s="73" t="str">
        <f>データ!$L$6</f>
        <v>D4</v>
      </c>
      <c r="X8" s="73"/>
      <c r="Y8" s="73"/>
      <c r="Z8" s="73"/>
      <c r="AA8" s="73"/>
      <c r="AB8" s="73"/>
      <c r="AC8" s="73"/>
      <c r="AD8" s="73" t="str">
        <f>データ!$M$6</f>
        <v>非設置</v>
      </c>
      <c r="AE8" s="73"/>
      <c r="AF8" s="73"/>
      <c r="AG8" s="73"/>
      <c r="AH8" s="73"/>
      <c r="AI8" s="73"/>
      <c r="AJ8" s="73"/>
      <c r="AK8" s="2"/>
      <c r="AL8" s="67">
        <f>データ!$R$6</f>
        <v>6434</v>
      </c>
      <c r="AM8" s="67"/>
      <c r="AN8" s="67"/>
      <c r="AO8" s="67"/>
      <c r="AP8" s="67"/>
      <c r="AQ8" s="67"/>
      <c r="AR8" s="67"/>
      <c r="AS8" s="67"/>
      <c r="AT8" s="66">
        <f>データ!$S$6</f>
        <v>140.74</v>
      </c>
      <c r="AU8" s="66"/>
      <c r="AV8" s="66"/>
      <c r="AW8" s="66"/>
      <c r="AX8" s="66"/>
      <c r="AY8" s="66"/>
      <c r="AZ8" s="66"/>
      <c r="BA8" s="66"/>
      <c r="BB8" s="66">
        <f>データ!$T$6</f>
        <v>45.72</v>
      </c>
      <c r="BC8" s="66"/>
      <c r="BD8" s="66"/>
      <c r="BE8" s="66"/>
      <c r="BF8" s="66"/>
      <c r="BG8" s="66"/>
      <c r="BH8" s="66"/>
      <c r="BI8" s="66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72" t="s">
        <v>12</v>
      </c>
      <c r="C9" s="72"/>
      <c r="D9" s="72"/>
      <c r="E9" s="72"/>
      <c r="F9" s="72"/>
      <c r="G9" s="72"/>
      <c r="H9" s="72"/>
      <c r="I9" s="72" t="s">
        <v>13</v>
      </c>
      <c r="J9" s="72"/>
      <c r="K9" s="72"/>
      <c r="L9" s="72"/>
      <c r="M9" s="72"/>
      <c r="N9" s="72"/>
      <c r="O9" s="72"/>
      <c r="P9" s="72" t="s">
        <v>14</v>
      </c>
      <c r="Q9" s="72"/>
      <c r="R9" s="72"/>
      <c r="S9" s="72"/>
      <c r="T9" s="72"/>
      <c r="U9" s="72"/>
      <c r="V9" s="72"/>
      <c r="W9" s="72" t="s">
        <v>15</v>
      </c>
      <c r="X9" s="72"/>
      <c r="Y9" s="72"/>
      <c r="Z9" s="72"/>
      <c r="AA9" s="72"/>
      <c r="AB9" s="72"/>
      <c r="AC9" s="72"/>
      <c r="AD9" s="2"/>
      <c r="AE9" s="2"/>
      <c r="AF9" s="2"/>
      <c r="AG9" s="2"/>
      <c r="AH9" s="3"/>
      <c r="AI9" s="2"/>
      <c r="AJ9" s="2"/>
      <c r="AK9" s="2"/>
      <c r="AL9" s="72" t="s">
        <v>16</v>
      </c>
      <c r="AM9" s="72"/>
      <c r="AN9" s="72"/>
      <c r="AO9" s="72"/>
      <c r="AP9" s="72"/>
      <c r="AQ9" s="72"/>
      <c r="AR9" s="72"/>
      <c r="AS9" s="72"/>
      <c r="AT9" s="72" t="s">
        <v>17</v>
      </c>
      <c r="AU9" s="72"/>
      <c r="AV9" s="72"/>
      <c r="AW9" s="72"/>
      <c r="AX9" s="72"/>
      <c r="AY9" s="72"/>
      <c r="AZ9" s="72"/>
      <c r="BA9" s="72"/>
      <c r="BB9" s="72" t="s">
        <v>18</v>
      </c>
      <c r="BC9" s="72"/>
      <c r="BD9" s="72"/>
      <c r="BE9" s="72"/>
      <c r="BF9" s="72"/>
      <c r="BG9" s="72"/>
      <c r="BH9" s="72"/>
      <c r="BI9" s="72"/>
      <c r="BJ9" s="3"/>
      <c r="BK9" s="3"/>
      <c r="BL9" s="64" t="s">
        <v>19</v>
      </c>
      <c r="BM9" s="65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6" t="str">
        <f>データ!$N$6</f>
        <v>-</v>
      </c>
      <c r="C10" s="66"/>
      <c r="D10" s="66"/>
      <c r="E10" s="66"/>
      <c r="F10" s="66"/>
      <c r="G10" s="66"/>
      <c r="H10" s="66"/>
      <c r="I10" s="66" t="str">
        <f>データ!$O$6</f>
        <v>該当数値なし</v>
      </c>
      <c r="J10" s="66"/>
      <c r="K10" s="66"/>
      <c r="L10" s="66"/>
      <c r="M10" s="66"/>
      <c r="N10" s="66"/>
      <c r="O10" s="66"/>
      <c r="P10" s="66">
        <f>データ!$P$6</f>
        <v>4.05</v>
      </c>
      <c r="Q10" s="66"/>
      <c r="R10" s="66"/>
      <c r="S10" s="66"/>
      <c r="T10" s="66"/>
      <c r="U10" s="66"/>
      <c r="V10" s="66"/>
      <c r="W10" s="67">
        <f>データ!$Q$6</f>
        <v>2640</v>
      </c>
      <c r="X10" s="67"/>
      <c r="Y10" s="67"/>
      <c r="Z10" s="67"/>
      <c r="AA10" s="67"/>
      <c r="AB10" s="67"/>
      <c r="AC10" s="67"/>
      <c r="AD10" s="2"/>
      <c r="AE10" s="2"/>
      <c r="AF10" s="2"/>
      <c r="AG10" s="2"/>
      <c r="AH10" s="2"/>
      <c r="AI10" s="2"/>
      <c r="AJ10" s="2"/>
      <c r="AK10" s="2"/>
      <c r="AL10" s="67">
        <f>データ!$U$6</f>
        <v>258</v>
      </c>
      <c r="AM10" s="67"/>
      <c r="AN10" s="67"/>
      <c r="AO10" s="67"/>
      <c r="AP10" s="67"/>
      <c r="AQ10" s="67"/>
      <c r="AR10" s="67"/>
      <c r="AS10" s="67"/>
      <c r="AT10" s="66">
        <f>データ!$V$6</f>
        <v>0.31</v>
      </c>
      <c r="AU10" s="66"/>
      <c r="AV10" s="66"/>
      <c r="AW10" s="66"/>
      <c r="AX10" s="66"/>
      <c r="AY10" s="66"/>
      <c r="AZ10" s="66"/>
      <c r="BA10" s="66"/>
      <c r="BB10" s="66">
        <f>データ!$W$6</f>
        <v>832.26</v>
      </c>
      <c r="BC10" s="66"/>
      <c r="BD10" s="66"/>
      <c r="BE10" s="66"/>
      <c r="BF10" s="66"/>
      <c r="BG10" s="66"/>
      <c r="BH10" s="66"/>
      <c r="BI10" s="66"/>
      <c r="BJ10" s="2"/>
      <c r="BK10" s="2"/>
      <c r="BL10" s="68" t="s">
        <v>21</v>
      </c>
      <c r="BM10" s="69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4" t="s">
        <v>25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15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0" t="s">
        <v>115</v>
      </c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2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0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2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0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2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0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2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0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2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0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2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0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2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0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2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0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2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0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2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0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2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0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2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0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2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0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2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0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2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0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2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0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2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0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2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0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2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0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2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0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2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0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2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0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2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0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2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0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2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0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2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0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2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0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2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3"/>
      <c r="BM44" s="54"/>
      <c r="BN44" s="54"/>
      <c r="BO44" s="54"/>
      <c r="BP44" s="54"/>
      <c r="BQ44" s="54"/>
      <c r="BR44" s="54"/>
      <c r="BS44" s="54"/>
      <c r="BT44" s="54"/>
      <c r="BU44" s="54"/>
      <c r="BV44" s="54"/>
      <c r="BW44" s="54"/>
      <c r="BX44" s="54"/>
      <c r="BY44" s="54"/>
      <c r="BZ44" s="55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4" t="s">
        <v>26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0" t="s">
        <v>116</v>
      </c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2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0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2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0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2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0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2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0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2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0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2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0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2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0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2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0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2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0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2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0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2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0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2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0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2"/>
    </row>
    <row r="60" spans="1:78" ht="13.5" customHeight="1" x14ac:dyDescent="0.15">
      <c r="A60" s="2"/>
      <c r="B60" s="61" t="s">
        <v>27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50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2"/>
    </row>
    <row r="61" spans="1:78" ht="13.5" customHeight="1" x14ac:dyDescent="0.15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50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52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0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2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3"/>
      <c r="BM63" s="54"/>
      <c r="BN63" s="54"/>
      <c r="BO63" s="54"/>
      <c r="BP63" s="54"/>
      <c r="BQ63" s="54"/>
      <c r="BR63" s="54"/>
      <c r="BS63" s="54"/>
      <c r="BT63" s="54"/>
      <c r="BU63" s="54"/>
      <c r="BV63" s="54"/>
      <c r="BW63" s="54"/>
      <c r="BX63" s="54"/>
      <c r="BY63" s="54"/>
      <c r="BZ63" s="55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4" t="s">
        <v>28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0" t="s">
        <v>117</v>
      </c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2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0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2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0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2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0"/>
      <c r="BM69" s="51"/>
      <c r="BN69" s="51"/>
      <c r="BO69" s="51"/>
      <c r="BP69" s="51"/>
      <c r="BQ69" s="51"/>
      <c r="BR69" s="51"/>
      <c r="BS69" s="51"/>
      <c r="BT69" s="51"/>
      <c r="BU69" s="51"/>
      <c r="BV69" s="51"/>
      <c r="BW69" s="51"/>
      <c r="BX69" s="51"/>
      <c r="BY69" s="51"/>
      <c r="BZ69" s="52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0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52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0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52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0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2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0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2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0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52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0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2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0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52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0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2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0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52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0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52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0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52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0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52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3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5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【78.36】</v>
      </c>
      <c r="F85" s="27" t="s">
        <v>41</v>
      </c>
      <c r="G85" s="27" t="s">
        <v>41</v>
      </c>
      <c r="H85" s="27" t="str">
        <f>データ!BO6</f>
        <v>【949.15】</v>
      </c>
      <c r="I85" s="27" t="str">
        <f>データ!BZ6</f>
        <v>【55.87】</v>
      </c>
      <c r="J85" s="27" t="str">
        <f>データ!CK6</f>
        <v>【288.19】</v>
      </c>
      <c r="K85" s="27" t="str">
        <f>データ!CV6</f>
        <v>【56.31】</v>
      </c>
      <c r="L85" s="27" t="str">
        <f>データ!DG6</f>
        <v>【71.88】</v>
      </c>
      <c r="M85" s="27" t="s">
        <v>41</v>
      </c>
      <c r="N85" s="27" t="s">
        <v>41</v>
      </c>
      <c r="O85" s="27" t="str">
        <f>データ!EN6</f>
        <v>【0.80】</v>
      </c>
    </row>
  </sheetData>
  <sheetProtection algorithmName="SHA-512" hashValue="DDr79FbTOF3DnENY11Dt9JsFvSLCe1Jhb7QUXkiKCRZZdDpIsxmJUufqz6ArRb4WbGT1XwxVFWHtYaAx/nPDNQ==" saltValue="C32mbKxVmgs3N6jHP/h47w==" spinCount="100000" sheet="1" objects="1" scenarios="1" formatCells="0" formatColumns="0" formatRows="0"/>
  <mergeCells count="44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42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43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44</v>
      </c>
      <c r="B3" s="30" t="s">
        <v>45</v>
      </c>
      <c r="C3" s="30" t="s">
        <v>46</v>
      </c>
      <c r="D3" s="30" t="s">
        <v>47</v>
      </c>
      <c r="E3" s="30" t="s">
        <v>48</v>
      </c>
      <c r="F3" s="30" t="s">
        <v>49</v>
      </c>
      <c r="G3" s="30" t="s">
        <v>50</v>
      </c>
      <c r="H3" s="77" t="s">
        <v>51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9"/>
      <c r="X3" s="83" t="s">
        <v>52</v>
      </c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 t="s">
        <v>53</v>
      </c>
      <c r="DI3" s="76"/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</row>
    <row r="4" spans="1:144" x14ac:dyDescent="0.15">
      <c r="A4" s="29" t="s">
        <v>54</v>
      </c>
      <c r="B4" s="31"/>
      <c r="C4" s="31"/>
      <c r="D4" s="31"/>
      <c r="E4" s="31"/>
      <c r="F4" s="31"/>
      <c r="G4" s="31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2"/>
      <c r="X4" s="76" t="s">
        <v>55</v>
      </c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 t="s">
        <v>56</v>
      </c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 t="s">
        <v>57</v>
      </c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 t="s">
        <v>58</v>
      </c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 t="s">
        <v>59</v>
      </c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 t="s">
        <v>60</v>
      </c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 t="s">
        <v>61</v>
      </c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 t="s">
        <v>62</v>
      </c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 t="s">
        <v>63</v>
      </c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 t="s">
        <v>64</v>
      </c>
      <c r="DT4" s="76"/>
      <c r="DU4" s="76"/>
      <c r="DV4" s="76"/>
      <c r="DW4" s="76"/>
      <c r="DX4" s="76"/>
      <c r="DY4" s="76"/>
      <c r="DZ4" s="76"/>
      <c r="EA4" s="76"/>
      <c r="EB4" s="76"/>
      <c r="EC4" s="76"/>
      <c r="ED4" s="76" t="s">
        <v>65</v>
      </c>
      <c r="EE4" s="76"/>
      <c r="EF4" s="76"/>
      <c r="EG4" s="76"/>
      <c r="EH4" s="76"/>
      <c r="EI4" s="76"/>
      <c r="EJ4" s="76"/>
      <c r="EK4" s="76"/>
      <c r="EL4" s="76"/>
      <c r="EM4" s="76"/>
      <c r="EN4" s="76"/>
    </row>
    <row r="5" spans="1:144" x14ac:dyDescent="0.15">
      <c r="A5" s="29" t="s">
        <v>66</v>
      </c>
      <c r="B5" s="32"/>
      <c r="C5" s="32"/>
      <c r="D5" s="32"/>
      <c r="E5" s="32"/>
      <c r="F5" s="32"/>
      <c r="G5" s="32"/>
      <c r="H5" s="33" t="s">
        <v>67</v>
      </c>
      <c r="I5" s="33" t="s">
        <v>68</v>
      </c>
      <c r="J5" s="33" t="s">
        <v>69</v>
      </c>
      <c r="K5" s="33" t="s">
        <v>70</v>
      </c>
      <c r="L5" s="33" t="s">
        <v>71</v>
      </c>
      <c r="M5" s="33" t="s">
        <v>72</v>
      </c>
      <c r="N5" s="33" t="s">
        <v>73</v>
      </c>
      <c r="O5" s="33" t="s">
        <v>74</v>
      </c>
      <c r="P5" s="33" t="s">
        <v>75</v>
      </c>
      <c r="Q5" s="33" t="s">
        <v>76</v>
      </c>
      <c r="R5" s="33" t="s">
        <v>77</v>
      </c>
      <c r="S5" s="33" t="s">
        <v>78</v>
      </c>
      <c r="T5" s="33" t="s">
        <v>79</v>
      </c>
      <c r="U5" s="33" t="s">
        <v>80</v>
      </c>
      <c r="V5" s="33" t="s">
        <v>81</v>
      </c>
      <c r="W5" s="33" t="s">
        <v>82</v>
      </c>
      <c r="X5" s="33" t="s">
        <v>83</v>
      </c>
      <c r="Y5" s="33" t="s">
        <v>84</v>
      </c>
      <c r="Z5" s="33" t="s">
        <v>85</v>
      </c>
      <c r="AA5" s="33" t="s">
        <v>86</v>
      </c>
      <c r="AB5" s="33" t="s">
        <v>87</v>
      </c>
      <c r="AC5" s="33" t="s">
        <v>88</v>
      </c>
      <c r="AD5" s="33" t="s">
        <v>89</v>
      </c>
      <c r="AE5" s="33" t="s">
        <v>90</v>
      </c>
      <c r="AF5" s="33" t="s">
        <v>91</v>
      </c>
      <c r="AG5" s="33" t="s">
        <v>92</v>
      </c>
      <c r="AH5" s="33" t="s">
        <v>29</v>
      </c>
      <c r="AI5" s="33" t="s">
        <v>83</v>
      </c>
      <c r="AJ5" s="33" t="s">
        <v>84</v>
      </c>
      <c r="AK5" s="33" t="s">
        <v>85</v>
      </c>
      <c r="AL5" s="33" t="s">
        <v>86</v>
      </c>
      <c r="AM5" s="33" t="s">
        <v>87</v>
      </c>
      <c r="AN5" s="33" t="s">
        <v>88</v>
      </c>
      <c r="AO5" s="33" t="s">
        <v>89</v>
      </c>
      <c r="AP5" s="33" t="s">
        <v>90</v>
      </c>
      <c r="AQ5" s="33" t="s">
        <v>91</v>
      </c>
      <c r="AR5" s="33" t="s">
        <v>92</v>
      </c>
      <c r="AS5" s="33" t="s">
        <v>93</v>
      </c>
      <c r="AT5" s="33" t="s">
        <v>83</v>
      </c>
      <c r="AU5" s="33" t="s">
        <v>84</v>
      </c>
      <c r="AV5" s="33" t="s">
        <v>85</v>
      </c>
      <c r="AW5" s="33" t="s">
        <v>86</v>
      </c>
      <c r="AX5" s="33" t="s">
        <v>87</v>
      </c>
      <c r="AY5" s="33" t="s">
        <v>88</v>
      </c>
      <c r="AZ5" s="33" t="s">
        <v>89</v>
      </c>
      <c r="BA5" s="33" t="s">
        <v>90</v>
      </c>
      <c r="BB5" s="33" t="s">
        <v>91</v>
      </c>
      <c r="BC5" s="33" t="s">
        <v>92</v>
      </c>
      <c r="BD5" s="33" t="s">
        <v>93</v>
      </c>
      <c r="BE5" s="33" t="s">
        <v>83</v>
      </c>
      <c r="BF5" s="33" t="s">
        <v>84</v>
      </c>
      <c r="BG5" s="33" t="s">
        <v>85</v>
      </c>
      <c r="BH5" s="33" t="s">
        <v>86</v>
      </c>
      <c r="BI5" s="33" t="s">
        <v>87</v>
      </c>
      <c r="BJ5" s="33" t="s">
        <v>88</v>
      </c>
      <c r="BK5" s="33" t="s">
        <v>89</v>
      </c>
      <c r="BL5" s="33" t="s">
        <v>90</v>
      </c>
      <c r="BM5" s="33" t="s">
        <v>91</v>
      </c>
      <c r="BN5" s="33" t="s">
        <v>92</v>
      </c>
      <c r="BO5" s="33" t="s">
        <v>93</v>
      </c>
      <c r="BP5" s="33" t="s">
        <v>83</v>
      </c>
      <c r="BQ5" s="33" t="s">
        <v>84</v>
      </c>
      <c r="BR5" s="33" t="s">
        <v>85</v>
      </c>
      <c r="BS5" s="33" t="s">
        <v>86</v>
      </c>
      <c r="BT5" s="33" t="s">
        <v>87</v>
      </c>
      <c r="BU5" s="33" t="s">
        <v>88</v>
      </c>
      <c r="BV5" s="33" t="s">
        <v>89</v>
      </c>
      <c r="BW5" s="33" t="s">
        <v>90</v>
      </c>
      <c r="BX5" s="33" t="s">
        <v>91</v>
      </c>
      <c r="BY5" s="33" t="s">
        <v>92</v>
      </c>
      <c r="BZ5" s="33" t="s">
        <v>93</v>
      </c>
      <c r="CA5" s="33" t="s">
        <v>83</v>
      </c>
      <c r="CB5" s="33" t="s">
        <v>84</v>
      </c>
      <c r="CC5" s="33" t="s">
        <v>85</v>
      </c>
      <c r="CD5" s="33" t="s">
        <v>86</v>
      </c>
      <c r="CE5" s="33" t="s">
        <v>87</v>
      </c>
      <c r="CF5" s="33" t="s">
        <v>88</v>
      </c>
      <c r="CG5" s="33" t="s">
        <v>89</v>
      </c>
      <c r="CH5" s="33" t="s">
        <v>90</v>
      </c>
      <c r="CI5" s="33" t="s">
        <v>91</v>
      </c>
      <c r="CJ5" s="33" t="s">
        <v>92</v>
      </c>
      <c r="CK5" s="33" t="s">
        <v>93</v>
      </c>
      <c r="CL5" s="33" t="s">
        <v>83</v>
      </c>
      <c r="CM5" s="33" t="s">
        <v>84</v>
      </c>
      <c r="CN5" s="33" t="s">
        <v>85</v>
      </c>
      <c r="CO5" s="33" t="s">
        <v>86</v>
      </c>
      <c r="CP5" s="33" t="s">
        <v>87</v>
      </c>
      <c r="CQ5" s="33" t="s">
        <v>88</v>
      </c>
      <c r="CR5" s="33" t="s">
        <v>89</v>
      </c>
      <c r="CS5" s="33" t="s">
        <v>90</v>
      </c>
      <c r="CT5" s="33" t="s">
        <v>91</v>
      </c>
      <c r="CU5" s="33" t="s">
        <v>92</v>
      </c>
      <c r="CV5" s="33" t="s">
        <v>93</v>
      </c>
      <c r="CW5" s="33" t="s">
        <v>83</v>
      </c>
      <c r="CX5" s="33" t="s">
        <v>84</v>
      </c>
      <c r="CY5" s="33" t="s">
        <v>85</v>
      </c>
      <c r="CZ5" s="33" t="s">
        <v>86</v>
      </c>
      <c r="DA5" s="33" t="s">
        <v>87</v>
      </c>
      <c r="DB5" s="33" t="s">
        <v>88</v>
      </c>
      <c r="DC5" s="33" t="s">
        <v>89</v>
      </c>
      <c r="DD5" s="33" t="s">
        <v>90</v>
      </c>
      <c r="DE5" s="33" t="s">
        <v>91</v>
      </c>
      <c r="DF5" s="33" t="s">
        <v>92</v>
      </c>
      <c r="DG5" s="33" t="s">
        <v>93</v>
      </c>
      <c r="DH5" s="33" t="s">
        <v>83</v>
      </c>
      <c r="DI5" s="33" t="s">
        <v>84</v>
      </c>
      <c r="DJ5" s="33" t="s">
        <v>85</v>
      </c>
      <c r="DK5" s="33" t="s">
        <v>86</v>
      </c>
      <c r="DL5" s="33" t="s">
        <v>87</v>
      </c>
      <c r="DM5" s="33" t="s">
        <v>88</v>
      </c>
      <c r="DN5" s="33" t="s">
        <v>89</v>
      </c>
      <c r="DO5" s="33" t="s">
        <v>90</v>
      </c>
      <c r="DP5" s="33" t="s">
        <v>91</v>
      </c>
      <c r="DQ5" s="33" t="s">
        <v>92</v>
      </c>
      <c r="DR5" s="33" t="s">
        <v>93</v>
      </c>
      <c r="DS5" s="33" t="s">
        <v>83</v>
      </c>
      <c r="DT5" s="33" t="s">
        <v>84</v>
      </c>
      <c r="DU5" s="33" t="s">
        <v>85</v>
      </c>
      <c r="DV5" s="33" t="s">
        <v>86</v>
      </c>
      <c r="DW5" s="33" t="s">
        <v>87</v>
      </c>
      <c r="DX5" s="33" t="s">
        <v>88</v>
      </c>
      <c r="DY5" s="33" t="s">
        <v>89</v>
      </c>
      <c r="DZ5" s="33" t="s">
        <v>90</v>
      </c>
      <c r="EA5" s="33" t="s">
        <v>91</v>
      </c>
      <c r="EB5" s="33" t="s">
        <v>92</v>
      </c>
      <c r="EC5" s="33" t="s">
        <v>93</v>
      </c>
      <c r="ED5" s="33" t="s">
        <v>83</v>
      </c>
      <c r="EE5" s="33" t="s">
        <v>84</v>
      </c>
      <c r="EF5" s="33" t="s">
        <v>85</v>
      </c>
      <c r="EG5" s="33" t="s">
        <v>86</v>
      </c>
      <c r="EH5" s="33" t="s">
        <v>87</v>
      </c>
      <c r="EI5" s="33" t="s">
        <v>88</v>
      </c>
      <c r="EJ5" s="33" t="s">
        <v>89</v>
      </c>
      <c r="EK5" s="33" t="s">
        <v>90</v>
      </c>
      <c r="EL5" s="33" t="s">
        <v>91</v>
      </c>
      <c r="EM5" s="33" t="s">
        <v>92</v>
      </c>
      <c r="EN5" s="33" t="s">
        <v>93</v>
      </c>
    </row>
    <row r="6" spans="1:144" s="37" customFormat="1" x14ac:dyDescent="0.15">
      <c r="A6" s="29" t="s">
        <v>94</v>
      </c>
      <c r="B6" s="34">
        <f>B7</f>
        <v>2020</v>
      </c>
      <c r="C6" s="34">
        <f t="shared" ref="C6:W6" si="3">C7</f>
        <v>363871</v>
      </c>
      <c r="D6" s="34">
        <f t="shared" si="3"/>
        <v>47</v>
      </c>
      <c r="E6" s="34">
        <f t="shared" si="3"/>
        <v>1</v>
      </c>
      <c r="F6" s="34">
        <f t="shared" si="3"/>
        <v>0</v>
      </c>
      <c r="G6" s="34">
        <f t="shared" si="3"/>
        <v>0</v>
      </c>
      <c r="H6" s="34" t="str">
        <f t="shared" si="3"/>
        <v>徳島県　美波町</v>
      </c>
      <c r="I6" s="34" t="str">
        <f t="shared" si="3"/>
        <v>法非適用</v>
      </c>
      <c r="J6" s="34" t="str">
        <f t="shared" si="3"/>
        <v>水道事業</v>
      </c>
      <c r="K6" s="34" t="str">
        <f t="shared" si="3"/>
        <v>簡易水道事業</v>
      </c>
      <c r="L6" s="34" t="str">
        <f t="shared" si="3"/>
        <v>D4</v>
      </c>
      <c r="M6" s="34" t="str">
        <f t="shared" si="3"/>
        <v>非設置</v>
      </c>
      <c r="N6" s="35" t="str">
        <f t="shared" si="3"/>
        <v>-</v>
      </c>
      <c r="O6" s="35" t="str">
        <f t="shared" si="3"/>
        <v>該当数値なし</v>
      </c>
      <c r="P6" s="35">
        <f t="shared" si="3"/>
        <v>4.05</v>
      </c>
      <c r="Q6" s="35">
        <f t="shared" si="3"/>
        <v>2640</v>
      </c>
      <c r="R6" s="35">
        <f t="shared" si="3"/>
        <v>6434</v>
      </c>
      <c r="S6" s="35">
        <f t="shared" si="3"/>
        <v>140.74</v>
      </c>
      <c r="T6" s="35">
        <f t="shared" si="3"/>
        <v>45.72</v>
      </c>
      <c r="U6" s="35">
        <f t="shared" si="3"/>
        <v>258</v>
      </c>
      <c r="V6" s="35">
        <f t="shared" si="3"/>
        <v>0.31</v>
      </c>
      <c r="W6" s="35">
        <f t="shared" si="3"/>
        <v>832.26</v>
      </c>
      <c r="X6" s="36">
        <f>IF(X7="",NA(),X7)</f>
        <v>151.71</v>
      </c>
      <c r="Y6" s="36">
        <f t="shared" ref="Y6:AG6" si="4">IF(Y7="",NA(),Y7)</f>
        <v>162.43</v>
      </c>
      <c r="Z6" s="36">
        <f t="shared" si="4"/>
        <v>168.11</v>
      </c>
      <c r="AA6" s="36">
        <f t="shared" si="4"/>
        <v>103.84</v>
      </c>
      <c r="AB6" s="36">
        <f t="shared" si="4"/>
        <v>125.69</v>
      </c>
      <c r="AC6" s="36">
        <f t="shared" si="4"/>
        <v>77.56</v>
      </c>
      <c r="AD6" s="36">
        <f t="shared" si="4"/>
        <v>78.510000000000005</v>
      </c>
      <c r="AE6" s="36">
        <f t="shared" si="4"/>
        <v>77.91</v>
      </c>
      <c r="AF6" s="36">
        <f t="shared" si="4"/>
        <v>79.099999999999994</v>
      </c>
      <c r="AG6" s="36">
        <f t="shared" si="4"/>
        <v>73.22</v>
      </c>
      <c r="AH6" s="35" t="str">
        <f>IF(AH7="","",IF(AH7="-","【-】","【"&amp;SUBSTITUTE(TEXT(AH7,"#,##0.00"),"-","△")&amp;"】"))</f>
        <v>【78.36】</v>
      </c>
      <c r="AI6" s="35" t="e">
        <f>IF(AI7="",NA(),AI7)</f>
        <v>#N/A</v>
      </c>
      <c r="AJ6" s="35" t="e">
        <f t="shared" ref="AJ6:AR6" si="5">IF(AJ7="",NA(),AJ7)</f>
        <v>#N/A</v>
      </c>
      <c r="AK6" s="35" t="e">
        <f t="shared" si="5"/>
        <v>#N/A</v>
      </c>
      <c r="AL6" s="35" t="e">
        <f t="shared" si="5"/>
        <v>#N/A</v>
      </c>
      <c r="AM6" s="35" t="e">
        <f t="shared" si="5"/>
        <v>#N/A</v>
      </c>
      <c r="AN6" s="35" t="e">
        <f t="shared" si="5"/>
        <v>#N/A</v>
      </c>
      <c r="AO6" s="35" t="e">
        <f t="shared" si="5"/>
        <v>#N/A</v>
      </c>
      <c r="AP6" s="35" t="e">
        <f t="shared" si="5"/>
        <v>#N/A</v>
      </c>
      <c r="AQ6" s="35" t="e">
        <f t="shared" si="5"/>
        <v>#N/A</v>
      </c>
      <c r="AR6" s="35" t="e">
        <f t="shared" si="5"/>
        <v>#N/A</v>
      </c>
      <c r="AS6" s="35" t="str">
        <f>IF(AS7="","",IF(AS7="-","【-】","【"&amp;SUBSTITUTE(TEXT(AS7,"#,##0.00"),"-","△")&amp;"】"))</f>
        <v/>
      </c>
      <c r="AT6" s="35" t="e">
        <f>IF(AT7="",NA(),AT7)</f>
        <v>#N/A</v>
      </c>
      <c r="AU6" s="35" t="e">
        <f t="shared" ref="AU6:BC6" si="6">IF(AU7="",NA(),AU7)</f>
        <v>#N/A</v>
      </c>
      <c r="AV6" s="35" t="e">
        <f t="shared" si="6"/>
        <v>#N/A</v>
      </c>
      <c r="AW6" s="35" t="e">
        <f t="shared" si="6"/>
        <v>#N/A</v>
      </c>
      <c r="AX6" s="35" t="e">
        <f t="shared" si="6"/>
        <v>#N/A</v>
      </c>
      <c r="AY6" s="35" t="e">
        <f t="shared" si="6"/>
        <v>#N/A</v>
      </c>
      <c r="AZ6" s="35" t="e">
        <f t="shared" si="6"/>
        <v>#N/A</v>
      </c>
      <c r="BA6" s="35" t="e">
        <f t="shared" si="6"/>
        <v>#N/A</v>
      </c>
      <c r="BB6" s="35" t="e">
        <f t="shared" si="6"/>
        <v>#N/A</v>
      </c>
      <c r="BC6" s="35" t="e">
        <f t="shared" si="6"/>
        <v>#N/A</v>
      </c>
      <c r="BD6" s="35" t="str">
        <f>IF(BD7="","",IF(BD7="-","【-】","【"&amp;SUBSTITUTE(TEXT(BD7,"#,##0.00"),"-","△")&amp;"】"))</f>
        <v/>
      </c>
      <c r="BE6" s="36">
        <f>IF(BE7="",NA(),BE7)</f>
        <v>302.48</v>
      </c>
      <c r="BF6" s="36">
        <f t="shared" ref="BF6:BN6" si="7">IF(BF7="",NA(),BF7)</f>
        <v>775.62</v>
      </c>
      <c r="BG6" s="36">
        <f t="shared" si="7"/>
        <v>813.4</v>
      </c>
      <c r="BH6" s="36">
        <f t="shared" si="7"/>
        <v>1224.28</v>
      </c>
      <c r="BI6" s="35">
        <f t="shared" si="7"/>
        <v>0</v>
      </c>
      <c r="BJ6" s="36">
        <f t="shared" si="7"/>
        <v>1144.79</v>
      </c>
      <c r="BK6" s="36">
        <f t="shared" si="7"/>
        <v>1061.58</v>
      </c>
      <c r="BL6" s="36">
        <f t="shared" si="7"/>
        <v>1007.7</v>
      </c>
      <c r="BM6" s="36">
        <f t="shared" si="7"/>
        <v>1018.52</v>
      </c>
      <c r="BN6" s="36">
        <f t="shared" si="7"/>
        <v>1128.72</v>
      </c>
      <c r="BO6" s="35" t="str">
        <f>IF(BO7="","",IF(BO7="-","【-】","【"&amp;SUBSTITUTE(TEXT(BO7,"#,##0.00"),"-","△")&amp;"】"))</f>
        <v>【949.15】</v>
      </c>
      <c r="BP6" s="36">
        <f>IF(BP7="",NA(),BP7)</f>
        <v>137.76</v>
      </c>
      <c r="BQ6" s="36">
        <f t="shared" ref="BQ6:BY6" si="8">IF(BQ7="",NA(),BQ7)</f>
        <v>156.91999999999999</v>
      </c>
      <c r="BR6" s="36">
        <f t="shared" si="8"/>
        <v>118.56</v>
      </c>
      <c r="BS6" s="36">
        <f t="shared" si="8"/>
        <v>97.92</v>
      </c>
      <c r="BT6" s="36">
        <f t="shared" si="8"/>
        <v>124.96</v>
      </c>
      <c r="BU6" s="36">
        <f t="shared" si="8"/>
        <v>56.04</v>
      </c>
      <c r="BV6" s="36">
        <f t="shared" si="8"/>
        <v>58.52</v>
      </c>
      <c r="BW6" s="36">
        <f t="shared" si="8"/>
        <v>59.22</v>
      </c>
      <c r="BX6" s="36">
        <f t="shared" si="8"/>
        <v>58.79</v>
      </c>
      <c r="BY6" s="36">
        <f t="shared" si="8"/>
        <v>41.84</v>
      </c>
      <c r="BZ6" s="35" t="str">
        <f>IF(BZ7="","",IF(BZ7="-","【-】","【"&amp;SUBSTITUTE(TEXT(BZ7,"#,##0.00"),"-","△")&amp;"】"))</f>
        <v>【55.87】</v>
      </c>
      <c r="CA6" s="36">
        <f>IF(CA7="",NA(),CA7)</f>
        <v>107.77</v>
      </c>
      <c r="CB6" s="36">
        <f t="shared" ref="CB6:CJ6" si="9">IF(CB7="",NA(),CB7)</f>
        <v>95.41</v>
      </c>
      <c r="CC6" s="36">
        <f t="shared" si="9"/>
        <v>126.33</v>
      </c>
      <c r="CD6" s="36">
        <f t="shared" si="9"/>
        <v>143.04</v>
      </c>
      <c r="CE6" s="36">
        <f t="shared" si="9"/>
        <v>129.99</v>
      </c>
      <c r="CF6" s="36">
        <f t="shared" si="9"/>
        <v>304.35000000000002</v>
      </c>
      <c r="CG6" s="36">
        <f t="shared" si="9"/>
        <v>296.3</v>
      </c>
      <c r="CH6" s="36">
        <f t="shared" si="9"/>
        <v>292.89999999999998</v>
      </c>
      <c r="CI6" s="36">
        <f t="shared" si="9"/>
        <v>298.25</v>
      </c>
      <c r="CJ6" s="36">
        <f t="shared" si="9"/>
        <v>390.47</v>
      </c>
      <c r="CK6" s="35" t="str">
        <f>IF(CK7="","",IF(CK7="-","【-】","【"&amp;SUBSTITUTE(TEXT(CK7,"#,##0.00"),"-","△")&amp;"】"))</f>
        <v>【288.19】</v>
      </c>
      <c r="CL6" s="36">
        <f>IF(CL7="",NA(),CL7)</f>
        <v>46.94</v>
      </c>
      <c r="CM6" s="36">
        <f t="shared" ref="CM6:CU6" si="10">IF(CM7="",NA(),CM7)</f>
        <v>45.33</v>
      </c>
      <c r="CN6" s="36">
        <f t="shared" si="10"/>
        <v>43.7</v>
      </c>
      <c r="CO6" s="36">
        <f t="shared" si="10"/>
        <v>41.1</v>
      </c>
      <c r="CP6" s="36">
        <f t="shared" si="10"/>
        <v>38.409999999999997</v>
      </c>
      <c r="CQ6" s="36">
        <f t="shared" si="10"/>
        <v>55.9</v>
      </c>
      <c r="CR6" s="36">
        <f t="shared" si="10"/>
        <v>57.3</v>
      </c>
      <c r="CS6" s="36">
        <f t="shared" si="10"/>
        <v>56.76</v>
      </c>
      <c r="CT6" s="36">
        <f t="shared" si="10"/>
        <v>56.04</v>
      </c>
      <c r="CU6" s="36">
        <f t="shared" si="10"/>
        <v>49.08</v>
      </c>
      <c r="CV6" s="35" t="str">
        <f>IF(CV7="","",IF(CV7="-","【-】","【"&amp;SUBSTITUTE(TEXT(CV7,"#,##0.00"),"-","△")&amp;"】"))</f>
        <v>【56.31】</v>
      </c>
      <c r="CW6" s="36">
        <f>IF(CW7="",NA(),CW7)</f>
        <v>82.66</v>
      </c>
      <c r="CX6" s="36">
        <f t="shared" ref="CX6:DF6" si="11">IF(CX7="",NA(),CX7)</f>
        <v>83.27</v>
      </c>
      <c r="CY6" s="36">
        <f t="shared" si="11"/>
        <v>82.42</v>
      </c>
      <c r="CZ6" s="36">
        <f t="shared" si="11"/>
        <v>83.15</v>
      </c>
      <c r="DA6" s="36">
        <f t="shared" si="11"/>
        <v>90</v>
      </c>
      <c r="DB6" s="36">
        <f t="shared" si="11"/>
        <v>73.28</v>
      </c>
      <c r="DC6" s="36">
        <f t="shared" si="11"/>
        <v>72.42</v>
      </c>
      <c r="DD6" s="36">
        <f t="shared" si="11"/>
        <v>73.069999999999993</v>
      </c>
      <c r="DE6" s="36">
        <f t="shared" si="11"/>
        <v>72.78</v>
      </c>
      <c r="DF6" s="36">
        <f t="shared" si="11"/>
        <v>71.27</v>
      </c>
      <c r="DG6" s="35" t="str">
        <f>IF(DG7="","",IF(DG7="-","【-】","【"&amp;SUBSTITUTE(TEXT(DG7,"#,##0.00"),"-","△")&amp;"】"))</f>
        <v>【71.88】</v>
      </c>
      <c r="DH6" s="35" t="e">
        <f>IF(DH7="",NA(),DH7)</f>
        <v>#N/A</v>
      </c>
      <c r="DI6" s="35" t="e">
        <f t="shared" ref="DI6:DQ6" si="12">IF(DI7="",NA(),DI7)</f>
        <v>#N/A</v>
      </c>
      <c r="DJ6" s="35" t="e">
        <f t="shared" si="12"/>
        <v>#N/A</v>
      </c>
      <c r="DK6" s="35" t="e">
        <f t="shared" si="12"/>
        <v>#N/A</v>
      </c>
      <c r="DL6" s="35" t="e">
        <f t="shared" si="12"/>
        <v>#N/A</v>
      </c>
      <c r="DM6" s="35" t="e">
        <f t="shared" si="12"/>
        <v>#N/A</v>
      </c>
      <c r="DN6" s="35" t="e">
        <f t="shared" si="12"/>
        <v>#N/A</v>
      </c>
      <c r="DO6" s="35" t="e">
        <f t="shared" si="12"/>
        <v>#N/A</v>
      </c>
      <c r="DP6" s="35" t="e">
        <f t="shared" si="12"/>
        <v>#N/A</v>
      </c>
      <c r="DQ6" s="35" t="e">
        <f t="shared" si="12"/>
        <v>#N/A</v>
      </c>
      <c r="DR6" s="35" t="str">
        <f>IF(DR7="","",IF(DR7="-","【-】","【"&amp;SUBSTITUTE(TEXT(DR7,"#,##0.00"),"-","△")&amp;"】"))</f>
        <v/>
      </c>
      <c r="DS6" s="35" t="e">
        <f>IF(DS7="",NA(),DS7)</f>
        <v>#N/A</v>
      </c>
      <c r="DT6" s="35" t="e">
        <f t="shared" ref="DT6:EB6" si="13">IF(DT7="",NA(),DT7)</f>
        <v>#N/A</v>
      </c>
      <c r="DU6" s="35" t="e">
        <f t="shared" si="13"/>
        <v>#N/A</v>
      </c>
      <c r="DV6" s="35" t="e">
        <f t="shared" si="13"/>
        <v>#N/A</v>
      </c>
      <c r="DW6" s="35" t="e">
        <f t="shared" si="13"/>
        <v>#N/A</v>
      </c>
      <c r="DX6" s="35" t="e">
        <f t="shared" si="13"/>
        <v>#N/A</v>
      </c>
      <c r="DY6" s="35" t="e">
        <f t="shared" si="13"/>
        <v>#N/A</v>
      </c>
      <c r="DZ6" s="35" t="e">
        <f t="shared" si="13"/>
        <v>#N/A</v>
      </c>
      <c r="EA6" s="35" t="e">
        <f t="shared" si="13"/>
        <v>#N/A</v>
      </c>
      <c r="EB6" s="35" t="e">
        <f t="shared" si="13"/>
        <v>#N/A</v>
      </c>
      <c r="EC6" s="35" t="str">
        <f>IF(EC7="","",IF(EC7="-","【-】","【"&amp;SUBSTITUTE(TEXT(EC7,"#,##0.00"),"-","△")&amp;"】"))</f>
        <v/>
      </c>
      <c r="ED6" s="35">
        <f>IF(ED7="",NA(),ED7)</f>
        <v>0</v>
      </c>
      <c r="EE6" s="35">
        <f t="shared" ref="EE6:EM6" si="14">IF(EE7="",NA(),EE7)</f>
        <v>0</v>
      </c>
      <c r="EF6" s="35">
        <f t="shared" si="14"/>
        <v>0</v>
      </c>
      <c r="EG6" s="36">
        <f t="shared" si="14"/>
        <v>1.32</v>
      </c>
      <c r="EH6" s="35">
        <f t="shared" si="14"/>
        <v>0</v>
      </c>
      <c r="EI6" s="36">
        <f t="shared" si="14"/>
        <v>0.53</v>
      </c>
      <c r="EJ6" s="36">
        <f t="shared" si="14"/>
        <v>0.72</v>
      </c>
      <c r="EK6" s="36">
        <f t="shared" si="14"/>
        <v>0.53</v>
      </c>
      <c r="EL6" s="36">
        <f t="shared" si="14"/>
        <v>0.71</v>
      </c>
      <c r="EM6" s="36">
        <f t="shared" si="14"/>
        <v>0.61</v>
      </c>
      <c r="EN6" s="35" t="str">
        <f>IF(EN7="","",IF(EN7="-","【-】","【"&amp;SUBSTITUTE(TEXT(EN7,"#,##0.00"),"-","△")&amp;"】"))</f>
        <v>【0.80】</v>
      </c>
    </row>
    <row r="7" spans="1:144" s="37" customFormat="1" x14ac:dyDescent="0.15">
      <c r="A7" s="29"/>
      <c r="B7" s="38">
        <v>2020</v>
      </c>
      <c r="C7" s="38">
        <v>363871</v>
      </c>
      <c r="D7" s="38">
        <v>47</v>
      </c>
      <c r="E7" s="38">
        <v>1</v>
      </c>
      <c r="F7" s="38">
        <v>0</v>
      </c>
      <c r="G7" s="38">
        <v>0</v>
      </c>
      <c r="H7" s="38" t="s">
        <v>95</v>
      </c>
      <c r="I7" s="38" t="s">
        <v>96</v>
      </c>
      <c r="J7" s="38" t="s">
        <v>97</v>
      </c>
      <c r="K7" s="38" t="s">
        <v>98</v>
      </c>
      <c r="L7" s="38" t="s">
        <v>99</v>
      </c>
      <c r="M7" s="38" t="s">
        <v>100</v>
      </c>
      <c r="N7" s="39" t="s">
        <v>101</v>
      </c>
      <c r="O7" s="39" t="s">
        <v>102</v>
      </c>
      <c r="P7" s="39">
        <v>4.05</v>
      </c>
      <c r="Q7" s="39">
        <v>2640</v>
      </c>
      <c r="R7" s="39">
        <v>6434</v>
      </c>
      <c r="S7" s="39">
        <v>140.74</v>
      </c>
      <c r="T7" s="39">
        <v>45.72</v>
      </c>
      <c r="U7" s="39">
        <v>258</v>
      </c>
      <c r="V7" s="39">
        <v>0.31</v>
      </c>
      <c r="W7" s="39">
        <v>832.26</v>
      </c>
      <c r="X7" s="39">
        <v>151.71</v>
      </c>
      <c r="Y7" s="39">
        <v>162.43</v>
      </c>
      <c r="Z7" s="39">
        <v>168.11</v>
      </c>
      <c r="AA7" s="39">
        <v>103.84</v>
      </c>
      <c r="AB7" s="39">
        <v>125.69</v>
      </c>
      <c r="AC7" s="39">
        <v>77.56</v>
      </c>
      <c r="AD7" s="39">
        <v>78.510000000000005</v>
      </c>
      <c r="AE7" s="39">
        <v>77.91</v>
      </c>
      <c r="AF7" s="39">
        <v>79.099999999999994</v>
      </c>
      <c r="AG7" s="39">
        <v>73.22</v>
      </c>
      <c r="AH7" s="39">
        <v>78.36</v>
      </c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>
        <v>302.48</v>
      </c>
      <c r="BF7" s="39">
        <v>775.62</v>
      </c>
      <c r="BG7" s="39">
        <v>813.4</v>
      </c>
      <c r="BH7" s="39">
        <v>1224.28</v>
      </c>
      <c r="BI7" s="39">
        <v>0</v>
      </c>
      <c r="BJ7" s="39">
        <v>1144.79</v>
      </c>
      <c r="BK7" s="39">
        <v>1061.58</v>
      </c>
      <c r="BL7" s="39">
        <v>1007.7</v>
      </c>
      <c r="BM7" s="39">
        <v>1018.52</v>
      </c>
      <c r="BN7" s="39">
        <v>1128.72</v>
      </c>
      <c r="BO7" s="39">
        <v>949.15</v>
      </c>
      <c r="BP7" s="39">
        <v>137.76</v>
      </c>
      <c r="BQ7" s="39">
        <v>156.91999999999999</v>
      </c>
      <c r="BR7" s="39">
        <v>118.56</v>
      </c>
      <c r="BS7" s="39">
        <v>97.92</v>
      </c>
      <c r="BT7" s="39">
        <v>124.96</v>
      </c>
      <c r="BU7" s="39">
        <v>56.04</v>
      </c>
      <c r="BV7" s="39">
        <v>58.52</v>
      </c>
      <c r="BW7" s="39">
        <v>59.22</v>
      </c>
      <c r="BX7" s="39">
        <v>58.79</v>
      </c>
      <c r="BY7" s="39">
        <v>41.84</v>
      </c>
      <c r="BZ7" s="39">
        <v>55.87</v>
      </c>
      <c r="CA7" s="39">
        <v>107.77</v>
      </c>
      <c r="CB7" s="39">
        <v>95.41</v>
      </c>
      <c r="CC7" s="39">
        <v>126.33</v>
      </c>
      <c r="CD7" s="39">
        <v>143.04</v>
      </c>
      <c r="CE7" s="39">
        <v>129.99</v>
      </c>
      <c r="CF7" s="39">
        <v>304.35000000000002</v>
      </c>
      <c r="CG7" s="39">
        <v>296.3</v>
      </c>
      <c r="CH7" s="39">
        <v>292.89999999999998</v>
      </c>
      <c r="CI7" s="39">
        <v>298.25</v>
      </c>
      <c r="CJ7" s="39">
        <v>390.47</v>
      </c>
      <c r="CK7" s="39">
        <v>288.19</v>
      </c>
      <c r="CL7" s="39">
        <v>46.94</v>
      </c>
      <c r="CM7" s="39">
        <v>45.33</v>
      </c>
      <c r="CN7" s="39">
        <v>43.7</v>
      </c>
      <c r="CO7" s="39">
        <v>41.1</v>
      </c>
      <c r="CP7" s="39">
        <v>38.409999999999997</v>
      </c>
      <c r="CQ7" s="39">
        <v>55.9</v>
      </c>
      <c r="CR7" s="39">
        <v>57.3</v>
      </c>
      <c r="CS7" s="39">
        <v>56.76</v>
      </c>
      <c r="CT7" s="39">
        <v>56.04</v>
      </c>
      <c r="CU7" s="39">
        <v>49.08</v>
      </c>
      <c r="CV7" s="39">
        <v>56.31</v>
      </c>
      <c r="CW7" s="39">
        <v>82.66</v>
      </c>
      <c r="CX7" s="39">
        <v>83.27</v>
      </c>
      <c r="CY7" s="39">
        <v>82.42</v>
      </c>
      <c r="CZ7" s="39">
        <v>83.15</v>
      </c>
      <c r="DA7" s="39">
        <v>90</v>
      </c>
      <c r="DB7" s="39">
        <v>73.28</v>
      </c>
      <c r="DC7" s="39">
        <v>72.42</v>
      </c>
      <c r="DD7" s="39">
        <v>73.069999999999993</v>
      </c>
      <c r="DE7" s="39">
        <v>72.78</v>
      </c>
      <c r="DF7" s="39">
        <v>71.27</v>
      </c>
      <c r="DG7" s="39">
        <v>71.88</v>
      </c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>
        <v>0</v>
      </c>
      <c r="EE7" s="39">
        <v>0</v>
      </c>
      <c r="EF7" s="39">
        <v>0</v>
      </c>
      <c r="EG7" s="39">
        <v>1.32</v>
      </c>
      <c r="EH7" s="39">
        <v>0</v>
      </c>
      <c r="EI7" s="39">
        <v>0.53</v>
      </c>
      <c r="EJ7" s="39">
        <v>0.72</v>
      </c>
      <c r="EK7" s="39">
        <v>0.53</v>
      </c>
      <c r="EL7" s="39">
        <v>0.71</v>
      </c>
      <c r="EM7" s="39">
        <v>0.61</v>
      </c>
      <c r="EN7" s="39">
        <v>0.8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</row>
    <row r="9" spans="1:144" x14ac:dyDescent="0.15">
      <c r="A9" s="41"/>
      <c r="B9" s="41" t="s">
        <v>103</v>
      </c>
      <c r="C9" s="41" t="s">
        <v>104</v>
      </c>
      <c r="D9" s="41" t="s">
        <v>105</v>
      </c>
      <c r="E9" s="41" t="s">
        <v>106</v>
      </c>
      <c r="F9" s="41" t="s">
        <v>107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1" t="s">
        <v>45</v>
      </c>
      <c r="B10" s="42">
        <f t="shared" ref="B10:D10" si="15">DATEVALUE($B7+12-B11&amp;"/1/"&amp;B12)</f>
        <v>46753</v>
      </c>
      <c r="C10" s="42">
        <f t="shared" si="15"/>
        <v>47119</v>
      </c>
      <c r="D10" s="42">
        <f t="shared" si="15"/>
        <v>47484</v>
      </c>
      <c r="E10" s="43">
        <f>DATEVALUE($B7+12-E11&amp;"/1/"&amp;E12)</f>
        <v>47849</v>
      </c>
      <c r="F10" s="43">
        <f>DATEVALUE($B7+12-F11&amp;"/1/"&amp;F12)</f>
        <v>48215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109</v>
      </c>
    </row>
    <row r="13" spans="1:144" x14ac:dyDescent="0.15">
      <c r="B13" t="s">
        <v>110</v>
      </c>
      <c r="C13" t="s">
        <v>111</v>
      </c>
      <c r="D13" t="s">
        <v>111</v>
      </c>
      <c r="E13" t="s">
        <v>112</v>
      </c>
      <c r="F13" t="s">
        <v>113</v>
      </c>
      <c r="G13" t="s">
        <v>114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2021-12-03T07:04:41Z</dcterms:created>
  <dcterms:modified xsi:type="dcterms:W3CDTF">2022-01-12T01:06:50Z</dcterms:modified>
  <cp:category/>
</cp:coreProperties>
</file>