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arima.teruya\Desktop\!調査一時保管\R4_2_4〆 公営企業に係る経営比較分析表の分析表(令和2年度決算)の分析等について\!提出\"/>
    </mc:Choice>
  </mc:AlternateContent>
  <xr:revisionPtr revIDLastSave="0" documentId="13_ncr:1_{598D189C-58F8-44A0-A35C-4D1882719E7F}" xr6:coauthVersionLast="44" xr6:coauthVersionMax="44" xr10:uidLastSave="{00000000-0000-0000-0000-000000000000}"/>
  <workbookProtection workbookAlgorithmName="SHA-512" workbookHashValue="+nhhjFbOp9GATz0e7SgmpRDVDY8onIibaZh3wAF7IY/6hPM771r5cZKa+8Qvpc80sFuQmls1ps784DsEzTFSkg==" workbookSaltValue="cl2IOdH7PGasQL29vOqpTQ==" workbookSpinCount="100000" lockStructure="1"/>
  <bookViews>
    <workbookView xWindow="-28920" yWindow="-4800" windowWidth="29040" windowHeight="1599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E85" i="4"/>
  <c r="AL10" i="4"/>
  <c r="W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<sst xmlns="http://schemas.openxmlformats.org/spreadsheetml/2006/main" count="233" uniqueCount="118">
  <si>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</si>
  <si>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</si>
  <si>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</si>
  <si>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</si>
  <si>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</si>
  <si>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</si>
  <si>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</si>
  <si>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</si>
  <si>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</si>
  <si>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</si>
  <si>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</si>
  <si>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</si>
  <si>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</si>
  <si>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</si>
  <si>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</si>
  <si>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</si>
  <si>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</si>
  <si>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</si>
  <si>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</si>
  <si>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</si>
  <si>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</si>
  <si>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</si>
  <si>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</si>
  <si>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</si>
  <si>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</si>
  <si>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</si>
  <si>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</si>
  <si>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</si>
  <si>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</si>
  <si>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</si>
  <si>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</si>
  <si>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</si>
  <si>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</si>
  <si>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</si>
  <si>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</si>
  <si>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</si>
  <si>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</si>
  <si>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</si>
  <si>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</si>
  <si>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</si>
  <si>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</si>
  <si>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</si>
  <si>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</si>
  <si>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</si>
  <si>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</si>
  <si>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</si>
  <si>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</si>
  <si>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</si>
  <si>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</si>
  <si>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</si>
  <si>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</si>
  <si>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</si>
  <si>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</si>
  <si>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</si>
  <si>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</si>
  <si>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</si>
  <si>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</si>
  <si>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</si>
  <si>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</si>
  <si>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</si>
  <si>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</si>
  <si>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</si>
  <si>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</si>
  <si>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</si>
  <si>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</si>
  <si>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</si>
  <si>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</si>
  <si>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</si>
  <si>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</si>
  <si>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</si>
  <si>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</si>
  <si>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</si>
  <si>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</si>
  <si>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</si>
  <si>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</si>
  <si>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</si>
  <si>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</si>
  <si>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</si>
  <si>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</si>
  <si>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</si>
  <si>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</si>
  <si>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</si>
  <si>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</si>
  <si>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</si>
  <si>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</si>
  <si>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</si>
  <si>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</si>
  <si>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</si>
  <si>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</si>
  <si>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</si>
  <si>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</si>
  <si>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</si>
  <si>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</si>
  <si>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</si>
  <si>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</si>
  <si>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</si>
  <si>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</si>
  <si>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</si>
  <si>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</si>
  <si>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</si>
  <si>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</si>
  <si>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</si>
  <si>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</si>
  <si>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</si>
  <si>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</si>
  <si>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</si>
  <si>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</si>
  <si>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</si>
  <si>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</si>
  <si>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</si>
  <si>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</si>
  <si>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</si>
  <si>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</si>
  <si>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</si>
  <si>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</si>
  <si>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、料金回収率、給水原価、有収率では類似団体と比較し、健全な数値であることがうかがえる。老朽設備の更新、施設の整備に着手し企業債借入が増加、企業債残高対給水収益比率は上昇している。令和2年度の企業債残高対給水収益比率は、経営統合の影響により、当該値が算出されない。今後も企業債借入の増加が予測され経営の健全性・効率性を注視する必要がある。</t>
    <rPh sb="97" eb="99">
      <t>レイワ</t>
    </rPh>
    <rPh sb="100" eb="102">
      <t>ネンド</t>
    </rPh>
    <rPh sb="103" eb="106">
      <t>キギョウサイ</t>
    </rPh>
    <rPh sb="106" eb="108">
      <t>ザンダカ</t>
    </rPh>
    <rPh sb="108" eb="109">
      <t>タイ</t>
    </rPh>
    <rPh sb="109" eb="111">
      <t>キュウスイ</t>
    </rPh>
    <rPh sb="111" eb="113">
      <t>シュウエキ</t>
    </rPh>
    <rPh sb="113" eb="115">
      <t>ヒリツ</t>
    </rPh>
    <rPh sb="117" eb="119">
      <t>ケイエイ</t>
    </rPh>
    <rPh sb="119" eb="121">
      <t>トウゴウ</t>
    </rPh>
    <rPh sb="122" eb="124">
      <t>エイキョウ</t>
    </rPh>
    <rPh sb="128" eb="130">
      <t>トウガイ</t>
    </rPh>
    <rPh sb="130" eb="131">
      <t>チ</t>
    </rPh>
    <rPh sb="132" eb="134">
      <t>サンシュツ</t>
    </rPh>
    <phoneticPr fontId="4"/>
  </si>
  <si>
    <t>　給水区域全域で施設設備の老朽化が進んでいる。法定耐用年数を超えた管路はないが、管路の多くは３０年以上経過しており、近いうちに法定耐用年数を迎えることとなる。今後、投資財源を確保し優先・計画的に老朽設備の更新や施設整備を行う必要がある。</t>
    <rPh sb="58" eb="59">
      <t>チカ</t>
    </rPh>
    <phoneticPr fontId="4"/>
  </si>
  <si>
    <t>　過疎高齢化が進み、人口の減少が止まらない状況で、料金収入は減少傾向にある。設備・施設の多くは老朽化しており、近いうちに法定耐用年数を迎えることとなるため、管路更新のための財源確保が必要で、経営の抜本的改革が求められる状況である。経営戦略に基づき経営健全化に取り組み、老朽施設設備の更新を効率的に行う必要がある。</t>
    <rPh sb="55" eb="56">
      <t>チカ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</si>
</sst>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1.32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A-40EA-9249-55018AEC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0.72</c:v>
                </c:pt>
                <c:pt idx="2">
                  <c:v>0.53</c:v>
                </c:pt>
                <c:pt idx="3">
                  <c:v>0.71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A-40EA-9249-55018AEC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46.94</c:v>
                </c:pt>
                <c:pt idx="1">
                  <c:v>45.33</c:v>
                </c:pt>
                <c:pt idx="2">
                  <c:v>43.7</c:v>
                </c:pt>
                <c:pt idx="3">
                  <c:v>41.1</c:v>
                </c:pt>
                <c:pt idx="4">
                  <c:v>38.409999999999997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A-4263-ADDF-10CA8B10A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55.9</c:v>
                </c:pt>
                <c:pt idx="1">
                  <c:v>57.3</c:v>
                </c:pt>
                <c:pt idx="2">
                  <c:v>56.76</c:v>
                </c:pt>
                <c:pt idx="3">
                  <c:v>56.04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A-4263-ADDF-10CA8B10A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83.27</c:v>
                </c:pt>
                <c:pt idx="2">
                  <c:v>82.42</c:v>
                </c:pt>
                <c:pt idx="3">
                  <c:v>83.15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9-4C71-8736-6E683658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73.28</c:v>
                </c:pt>
                <c:pt idx="1">
                  <c:v>72.42</c:v>
                </c:pt>
                <c:pt idx="2">
                  <c:v>73.069999999999993</c:v>
                </c:pt>
                <c:pt idx="3">
                  <c:v>72.78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9-4C71-8736-6E683658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151.71</c:v>
                </c:pt>
                <c:pt idx="1">
                  <c:v>162.43</c:v>
                </c:pt>
                <c:pt idx="2">
                  <c:v>168.11</c:v>
                </c:pt>
                <c:pt idx="3">
                  <c:v>103.84</c:v>
                </c:pt>
                <c:pt idx="4">
                  <c:v>125.69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9C5-92EC-FC2037407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78.510000000000005</c:v>
                </c:pt>
                <c:pt idx="2">
                  <c:v>77.91</c:v>
                </c:pt>
                <c:pt idx="3">
                  <c:v>79.099999999999994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D-49C5-92EC-FC2037407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6-43CC-AE8F-B972997EC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6-43CC-AE8F-B972997EC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F-40BA-B7AB-500FEE10B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F-40BA-B7AB-500FEE10B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C-4ACD-B802-B0FD2179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C-4ACD-B802-B0FD2179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2-4E5B-B8AF-2F6A5BA4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2-4E5B-B8AF-2F6A5BA4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302.48</c:v>
                </c:pt>
                <c:pt idx="1">
                  <c:v>775.62</c:v>
                </c:pt>
                <c:pt idx="2">
                  <c:v>813.4</c:v>
                </c:pt>
                <c:pt idx="3">
                  <c:v>1224.28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5FA-AB4E-C9635609A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1144.79</c:v>
                </c:pt>
                <c:pt idx="1">
                  <c:v>1061.58</c:v>
                </c:pt>
                <c:pt idx="2">
                  <c:v>1007.7</c:v>
                </c:pt>
                <c:pt idx="3">
                  <c:v>1018.52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F-45FA-AB4E-C9635609A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137.76</c:v>
                </c:pt>
                <c:pt idx="1">
                  <c:v>156.91999999999999</c:v>
                </c:pt>
                <c:pt idx="2">
                  <c:v>118.56</c:v>
                </c:pt>
                <c:pt idx="3">
                  <c:v>97.92</c:v>
                </c:pt>
                <c:pt idx="4">
                  <c:v>124.96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5-4625-A621-E115F9CA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56.04</c:v>
                </c:pt>
                <c:pt idx="1">
                  <c:v>58.52</c:v>
                </c:pt>
                <c:pt idx="2">
                  <c:v>59.22</c:v>
                </c:pt>
                <c:pt idx="3">
                  <c:v>58.79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5-4625-A621-E115F9CA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107.77</c:v>
                </c:pt>
                <c:pt idx="1">
                  <c:v>95.41</c:v>
                </c:pt>
                <c:pt idx="2">
                  <c:v>126.33</c:v>
                </c:pt>
                <c:pt idx="3">
                  <c:v>143.04</c:v>
                </c:pt>
                <c:pt idx="4">
                  <c:v>129.99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6-418E-9D83-DCABF739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304.35000000000002</c:v>
                </c:pt>
                <c:pt idx="1">
                  <c:v>296.3</c:v>
                </c:pt>
                <c:pt idx="2">
                  <c:v>292.89999999999998</c:v>
                </c:pt>
                <c:pt idx="3">
                  <c:v>298.25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6-418E-9D83-DCABF739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徳島県　美波町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6434</v>
      </c>
      <c r="AM8" s="67"/>
      <c r="AN8" s="67"/>
      <c r="AO8" s="67"/>
      <c r="AP8" s="67"/>
      <c r="AQ8" s="67"/>
      <c r="AR8" s="67"/>
      <c r="AS8" s="67"/>
      <c r="AT8" s="66">
        <f>データ!$S$6</f>
        <v>140.74</v>
      </c>
      <c r="AU8" s="66"/>
      <c r="AV8" s="66"/>
      <c r="AW8" s="66"/>
      <c r="AX8" s="66"/>
      <c r="AY8" s="66"/>
      <c r="AZ8" s="66"/>
      <c r="BA8" s="66"/>
      <c r="BB8" s="66">
        <f>データ!$T$6</f>
        <v>45.72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4.05</v>
      </c>
      <c r="Q10" s="66"/>
      <c r="R10" s="66"/>
      <c r="S10" s="66"/>
      <c r="T10" s="66"/>
      <c r="U10" s="66"/>
      <c r="V10" s="66"/>
      <c r="W10" s="67">
        <f>データ!$Q$6</f>
        <v>2640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258</v>
      </c>
      <c r="AM10" s="67"/>
      <c r="AN10" s="67"/>
      <c r="AO10" s="67"/>
      <c r="AP10" s="67"/>
      <c r="AQ10" s="67"/>
      <c r="AR10" s="67"/>
      <c r="AS10" s="67"/>
      <c r="AT10" s="66">
        <f>データ!$V$6</f>
        <v>0.31</v>
      </c>
      <c r="AU10" s="66"/>
      <c r="AV10" s="66"/>
      <c r="AW10" s="66"/>
      <c r="AX10" s="66"/>
      <c r="AY10" s="66"/>
      <c r="AZ10" s="66"/>
      <c r="BA10" s="66"/>
      <c r="BB10" s="66">
        <f>データ!$W$6</f>
        <v>832.26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41</v>
      </c>
      <c r="N85" s="27" t="s">
        <v>41</v>
      </c>
      <c r="O85" s="27" t="str">
        <f>データ!EN6</f>
        <v>【0.80】</v>
      </c>
    </row>
  </sheetData>
  <sheetProtection algorithmName="SHA-512" hashValue="DDr79FbTOF3DnENY11Dt9JsFvSLCe1Jhb7QUXkiKCRZZdDpIsxmJUufqz6ArRb4WbGT1XwxVFWHtYaAx/nPDNQ==" saltValue="C32mbKxVmgs3N6jHP/h47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7" t="s">
        <v>51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52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53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55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56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57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58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59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60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61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62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63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64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65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2020</v>
      </c>
      <c r="C6" s="34">
        <f t="shared" ref="C6:W6" si="3">C7</f>
        <v>363871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徳島県　美波町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4.05</v>
      </c>
      <c r="Q6" s="35">
        <f t="shared" si="3"/>
        <v>2640</v>
      </c>
      <c r="R6" s="35">
        <f t="shared" si="3"/>
        <v>6434</v>
      </c>
      <c r="S6" s="35">
        <f t="shared" si="3"/>
        <v>140.74</v>
      </c>
      <c r="T6" s="35">
        <f t="shared" si="3"/>
        <v>45.72</v>
      </c>
      <c r="U6" s="35">
        <f t="shared" si="3"/>
        <v>258</v>
      </c>
      <c r="V6" s="35">
        <f t="shared" si="3"/>
        <v>0.31</v>
      </c>
      <c r="W6" s="35">
        <f t="shared" si="3"/>
        <v>832.26</v>
      </c>
      <c r="X6" s="36">
        <f>IF(X7="",NA(),X7)</f>
        <v>151.71</v>
      </c>
      <c r="Y6" s="36">
        <f t="shared" ref="Y6:AG6" si="4">IF(Y7="",NA(),Y7)</f>
        <v>162.43</v>
      </c>
      <c r="Z6" s="36">
        <f t="shared" si="4"/>
        <v>168.11</v>
      </c>
      <c r="AA6" s="36">
        <f t="shared" si="4"/>
        <v>103.84</v>
      </c>
      <c r="AB6" s="36">
        <f t="shared" si="4"/>
        <v>125.69</v>
      </c>
      <c r="AC6" s="36">
        <f t="shared" si="4"/>
        <v>77.56</v>
      </c>
      <c r="AD6" s="36">
        <f t="shared" si="4"/>
        <v>78.510000000000005</v>
      </c>
      <c r="AE6" s="36">
        <f t="shared" si="4"/>
        <v>77.91</v>
      </c>
      <c r="AF6" s="36">
        <f t="shared" si="4"/>
        <v>79.099999999999994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302.48</v>
      </c>
      <c r="BF6" s="36">
        <f t="shared" ref="BF6:BN6" si="7">IF(BF7="",NA(),BF7)</f>
        <v>775.62</v>
      </c>
      <c r="BG6" s="36">
        <f t="shared" si="7"/>
        <v>813.4</v>
      </c>
      <c r="BH6" s="36">
        <f t="shared" si="7"/>
        <v>1224.28</v>
      </c>
      <c r="BI6" s="35">
        <f t="shared" si="7"/>
        <v>0</v>
      </c>
      <c r="BJ6" s="36">
        <f t="shared" si="7"/>
        <v>1144.79</v>
      </c>
      <c r="BK6" s="36">
        <f t="shared" si="7"/>
        <v>1061.58</v>
      </c>
      <c r="BL6" s="36">
        <f t="shared" si="7"/>
        <v>1007.7</v>
      </c>
      <c r="BM6" s="36">
        <f t="shared" si="7"/>
        <v>1018.52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137.76</v>
      </c>
      <c r="BQ6" s="36">
        <f t="shared" ref="BQ6:BY6" si="8">IF(BQ7="",NA(),BQ7)</f>
        <v>156.91999999999999</v>
      </c>
      <c r="BR6" s="36">
        <f t="shared" si="8"/>
        <v>118.56</v>
      </c>
      <c r="BS6" s="36">
        <f t="shared" si="8"/>
        <v>97.92</v>
      </c>
      <c r="BT6" s="36">
        <f t="shared" si="8"/>
        <v>124.96</v>
      </c>
      <c r="BU6" s="36">
        <f t="shared" si="8"/>
        <v>56.04</v>
      </c>
      <c r="BV6" s="36">
        <f t="shared" si="8"/>
        <v>58.52</v>
      </c>
      <c r="BW6" s="36">
        <f t="shared" si="8"/>
        <v>59.22</v>
      </c>
      <c r="BX6" s="36">
        <f t="shared" si="8"/>
        <v>58.79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107.77</v>
      </c>
      <c r="CB6" s="36">
        <f t="shared" ref="CB6:CJ6" si="9">IF(CB7="",NA(),CB7)</f>
        <v>95.41</v>
      </c>
      <c r="CC6" s="36">
        <f t="shared" si="9"/>
        <v>126.33</v>
      </c>
      <c r="CD6" s="36">
        <f t="shared" si="9"/>
        <v>143.04</v>
      </c>
      <c r="CE6" s="36">
        <f t="shared" si="9"/>
        <v>129.99</v>
      </c>
      <c r="CF6" s="36">
        <f t="shared" si="9"/>
        <v>304.35000000000002</v>
      </c>
      <c r="CG6" s="36">
        <f t="shared" si="9"/>
        <v>296.3</v>
      </c>
      <c r="CH6" s="36">
        <f t="shared" si="9"/>
        <v>292.89999999999998</v>
      </c>
      <c r="CI6" s="36">
        <f t="shared" si="9"/>
        <v>298.25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46.94</v>
      </c>
      <c r="CM6" s="36">
        <f t="shared" ref="CM6:CU6" si="10">IF(CM7="",NA(),CM7)</f>
        <v>45.33</v>
      </c>
      <c r="CN6" s="36">
        <f t="shared" si="10"/>
        <v>43.7</v>
      </c>
      <c r="CO6" s="36">
        <f t="shared" si="10"/>
        <v>41.1</v>
      </c>
      <c r="CP6" s="36">
        <f t="shared" si="10"/>
        <v>38.409999999999997</v>
      </c>
      <c r="CQ6" s="36">
        <f t="shared" si="10"/>
        <v>55.9</v>
      </c>
      <c r="CR6" s="36">
        <f t="shared" si="10"/>
        <v>57.3</v>
      </c>
      <c r="CS6" s="36">
        <f t="shared" si="10"/>
        <v>56.76</v>
      </c>
      <c r="CT6" s="36">
        <f t="shared" si="10"/>
        <v>56.04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82.66</v>
      </c>
      <c r="CX6" s="36">
        <f t="shared" ref="CX6:DF6" si="11">IF(CX7="",NA(),CX7)</f>
        <v>83.27</v>
      </c>
      <c r="CY6" s="36">
        <f t="shared" si="11"/>
        <v>82.42</v>
      </c>
      <c r="CZ6" s="36">
        <f t="shared" si="11"/>
        <v>83.15</v>
      </c>
      <c r="DA6" s="36">
        <f t="shared" si="11"/>
        <v>90</v>
      </c>
      <c r="DB6" s="36">
        <f t="shared" si="11"/>
        <v>73.28</v>
      </c>
      <c r="DC6" s="36">
        <f t="shared" si="11"/>
        <v>72.42</v>
      </c>
      <c r="DD6" s="36">
        <f t="shared" si="11"/>
        <v>73.069999999999993</v>
      </c>
      <c r="DE6" s="36">
        <f t="shared" si="11"/>
        <v>72.78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1.32</v>
      </c>
      <c r="EH6" s="35">
        <f t="shared" si="14"/>
        <v>0</v>
      </c>
      <c r="EI6" s="36">
        <f t="shared" si="14"/>
        <v>0.53</v>
      </c>
      <c r="EJ6" s="36">
        <f t="shared" si="14"/>
        <v>0.72</v>
      </c>
      <c r="EK6" s="36">
        <f t="shared" si="14"/>
        <v>0.53</v>
      </c>
      <c r="EL6" s="36">
        <f t="shared" si="14"/>
        <v>0.71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363871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4.05</v>
      </c>
      <c r="Q7" s="39">
        <v>2640</v>
      </c>
      <c r="R7" s="39">
        <v>6434</v>
      </c>
      <c r="S7" s="39">
        <v>140.74</v>
      </c>
      <c r="T7" s="39">
        <v>45.72</v>
      </c>
      <c r="U7" s="39">
        <v>258</v>
      </c>
      <c r="V7" s="39">
        <v>0.31</v>
      </c>
      <c r="W7" s="39">
        <v>832.26</v>
      </c>
      <c r="X7" s="39">
        <v>151.71</v>
      </c>
      <c r="Y7" s="39">
        <v>162.43</v>
      </c>
      <c r="Z7" s="39">
        <v>168.11</v>
      </c>
      <c r="AA7" s="39">
        <v>103.84</v>
      </c>
      <c r="AB7" s="39">
        <v>125.69</v>
      </c>
      <c r="AC7" s="39">
        <v>77.56</v>
      </c>
      <c r="AD7" s="39">
        <v>78.510000000000005</v>
      </c>
      <c r="AE7" s="39">
        <v>77.91</v>
      </c>
      <c r="AF7" s="39">
        <v>79.099999999999994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302.48</v>
      </c>
      <c r="BF7" s="39">
        <v>775.62</v>
      </c>
      <c r="BG7" s="39">
        <v>813.4</v>
      </c>
      <c r="BH7" s="39">
        <v>1224.28</v>
      </c>
      <c r="BI7" s="39">
        <v>0</v>
      </c>
      <c r="BJ7" s="39">
        <v>1144.79</v>
      </c>
      <c r="BK7" s="39">
        <v>1061.58</v>
      </c>
      <c r="BL7" s="39">
        <v>1007.7</v>
      </c>
      <c r="BM7" s="39">
        <v>1018.52</v>
      </c>
      <c r="BN7" s="39">
        <v>1128.72</v>
      </c>
      <c r="BO7" s="39">
        <v>949.15</v>
      </c>
      <c r="BP7" s="39">
        <v>137.76</v>
      </c>
      <c r="BQ7" s="39">
        <v>156.91999999999999</v>
      </c>
      <c r="BR7" s="39">
        <v>118.56</v>
      </c>
      <c r="BS7" s="39">
        <v>97.92</v>
      </c>
      <c r="BT7" s="39">
        <v>124.96</v>
      </c>
      <c r="BU7" s="39">
        <v>56.04</v>
      </c>
      <c r="BV7" s="39">
        <v>58.52</v>
      </c>
      <c r="BW7" s="39">
        <v>59.22</v>
      </c>
      <c r="BX7" s="39">
        <v>58.79</v>
      </c>
      <c r="BY7" s="39">
        <v>41.84</v>
      </c>
      <c r="BZ7" s="39">
        <v>55.87</v>
      </c>
      <c r="CA7" s="39">
        <v>107.77</v>
      </c>
      <c r="CB7" s="39">
        <v>95.41</v>
      </c>
      <c r="CC7" s="39">
        <v>126.33</v>
      </c>
      <c r="CD7" s="39">
        <v>143.04</v>
      </c>
      <c r="CE7" s="39">
        <v>129.99</v>
      </c>
      <c r="CF7" s="39">
        <v>304.35000000000002</v>
      </c>
      <c r="CG7" s="39">
        <v>296.3</v>
      </c>
      <c r="CH7" s="39">
        <v>292.89999999999998</v>
      </c>
      <c r="CI7" s="39">
        <v>298.25</v>
      </c>
      <c r="CJ7" s="39">
        <v>390.47</v>
      </c>
      <c r="CK7" s="39">
        <v>288.19</v>
      </c>
      <c r="CL7" s="39">
        <v>46.94</v>
      </c>
      <c r="CM7" s="39">
        <v>45.33</v>
      </c>
      <c r="CN7" s="39">
        <v>43.7</v>
      </c>
      <c r="CO7" s="39">
        <v>41.1</v>
      </c>
      <c r="CP7" s="39">
        <v>38.409999999999997</v>
      </c>
      <c r="CQ7" s="39">
        <v>55.9</v>
      </c>
      <c r="CR7" s="39">
        <v>57.3</v>
      </c>
      <c r="CS7" s="39">
        <v>56.76</v>
      </c>
      <c r="CT7" s="39">
        <v>56.04</v>
      </c>
      <c r="CU7" s="39">
        <v>49.08</v>
      </c>
      <c r="CV7" s="39">
        <v>56.31</v>
      </c>
      <c r="CW7" s="39">
        <v>82.66</v>
      </c>
      <c r="CX7" s="39">
        <v>83.27</v>
      </c>
      <c r="CY7" s="39">
        <v>82.42</v>
      </c>
      <c r="CZ7" s="39">
        <v>83.15</v>
      </c>
      <c r="DA7" s="39">
        <v>90</v>
      </c>
      <c r="DB7" s="39">
        <v>73.28</v>
      </c>
      <c r="DC7" s="39">
        <v>72.42</v>
      </c>
      <c r="DD7" s="39">
        <v>73.069999999999993</v>
      </c>
      <c r="DE7" s="39">
        <v>72.78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1.32</v>
      </c>
      <c r="EH7" s="39">
        <v>0</v>
      </c>
      <c r="EI7" s="39">
        <v>0.53</v>
      </c>
      <c r="EJ7" s="39">
        <v>0.72</v>
      </c>
      <c r="EK7" s="39">
        <v>0.53</v>
      </c>
      <c r="EL7" s="39">
        <v>0.71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2021-12-03T07:04:41Z</dcterms:created>
  <dcterms:modified xsi:type="dcterms:W3CDTF">2022-01-12T01:06:50Z</dcterms:modified>
  <cp:category/>
</cp:coreProperties>
</file>