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redirect$\k22476\Desktop\"/>
    </mc:Choice>
  </mc:AlternateContent>
  <workbookProtection workbookAlgorithmName="SHA-512" workbookHashValue="og5mYbuklyZ790F7HK0wQ5sO0u3z47MdNsxwvx8SUBN2bzzerBGeC5NjpJcorGHWPnofcfrhGpBfnlTTCIIhEA==" workbookSaltValue="ruvd0sPiAfuzbyI6okvzvQ==" workbookSpinCount="100000" lockStructure="1"/>
  <bookViews>
    <workbookView xWindow="4200" yWindow="0" windowWidth="15360" windowHeight="76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<sst xmlns="http://schemas.openxmlformats.org/spreadsheetml/2006/main" count="233" uniqueCount="117">
  <si>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</si>
  <si>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</si>
  <si>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</si>
  <si>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</si>
  <si>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</si>
  <si>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</si>
  <si>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</si>
  <si>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</si>
  <si>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</si>
  <si>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</si>
  <si>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</si>
  <si>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</si>
  <si>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</si>
  <si>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</si>
  <si>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</si>
  <si>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</si>
  <si>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</si>
  <si>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</si>
  <si>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</si>
  <si>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</si>
  <si>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</si>
  <si>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</si>
  <si>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</si>
  <si>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</si>
  <si>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</si>
  <si>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</si>
  <si>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</si>
  <si>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</si>
  <si>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</si>
  <si>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</si>
  <si>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</si>
  <si>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</si>
  <si>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</si>
  <si>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</si>
  <si>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</si>
  <si>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</si>
  <si>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</si>
  <si>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</si>
  <si>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</si>
  <si>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</si>
  <si>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</si>
  <si>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</si>
  <si>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</si>
  <si>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</si>
  <si>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</si>
  <si>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</si>
  <si>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</si>
  <si>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</si>
  <si>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</si>
  <si>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</si>
  <si>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</si>
  <si>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</si>
  <si>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</si>
  <si>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</si>
  <si>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</si>
  <si>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</si>
  <si>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</si>
  <si>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</si>
  <si>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</si>
  <si>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</si>
  <si>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</si>
  <si>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</si>
  <si>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</si>
  <si>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</si>
  <si>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</si>
  <si>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</si>
  <si>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</si>
  <si>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</si>
  <si>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</si>
  <si>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</si>
  <si>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</si>
  <si>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</si>
  <si>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</si>
  <si>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</si>
  <si>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</si>
  <si>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</si>
  <si>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</si>
  <si>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</si>
  <si>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</si>
  <si>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</si>
  <si>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</si>
  <si>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</si>
  <si>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</si>
  <si>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</si>
  <si>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</si>
  <si>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</si>
  <si>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</si>
  <si>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</si>
  <si>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</si>
  <si>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</si>
  <si>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</si>
  <si>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</si>
  <si>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</si>
  <si>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</si>
  <si>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</si>
  <si>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</si>
  <si>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</si>
  <si>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</si>
  <si>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</si>
  <si>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</si>
  <si>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</si>
  <si>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</si>
  <si>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</si>
  <si>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</si>
  <si>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</si>
  <si>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</si>
  <si>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</si>
  <si>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</si>
  <si>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</si>
  <si>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</si>
  <si>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</si>
  <si>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</si>
  <si>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</si>
  <si>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</si>
  <si>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総収益のうち、料金収入についてはH29年の料金見直しにより現状を維持している。本町では料金収入にて職員給与費や修繕費等の総費用は賄えているものの、地方債の償還金を賄えていない。さらに、今後は南海トラフ地震等の対策に係る修繕費の増加が見込まれる。
　企業債残高対給水収益比率は、建設改良費が前年度より下回ったため、前年よりは下がっている。同比率については、今後南海トラフ地震対策等の更新投資に借入れを予定しているため、平均値程度の見通しである。
　料金回収率は平均値を上回っているが、基準である１００％を下回っているため、今後も回収率の更なる向上に努める。また、給水原価についても、今後も維持管理費削減などの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rPh sb="146" eb="149">
      <t>ゼンネンド</t>
    </rPh>
    <rPh sb="151" eb="153">
      <t>シタマワ</t>
    </rPh>
    <rPh sb="163" eb="164">
      <t>サ</t>
    </rPh>
    <rPh sb="179" eb="181">
      <t>コンゴ</t>
    </rPh>
    <rPh sb="213" eb="215">
      <t>テイド</t>
    </rPh>
    <phoneticPr fontId="4"/>
  </si>
  <si>
    <t>　耐用年数を超えた施設については、老朽管は全体の約７０％、配水池が５池及び電機設備では１０カ所である。法定耐用年数を超えた管路は今後も増加するため、更新を順次計画的に行っていく。</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</si>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</sst>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0.85</c:v>
                </c:pt>
                <c:pt idx="2">
                  <c:v>0.65</c:v>
                </c:pt>
                <c:pt idx="3">
                  <c:v>0.77</c:v>
                </c:pt>
                <c:pt idx="4">
                  <c:v>0.47</c:v>
                </c:pt>
              </c:numCache>
            </c:numRef>
          </c:val>
          <c:extLst>
            <c:ext xmlns:c16="http://schemas.microsoft.com/office/drawing/2014/chart" uri="{C3380CC4-5D6E-409C-BE32-E72D297353CC}">
              <c16:uniqueId val="{00000000-3845-4A76-936F-CE4A1B9578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845-4A76-936F-CE4A1B9578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77.19</c:v>
                </c:pt>
                <c:pt idx="1">
                  <c:v>72.44</c:v>
                </c:pt>
                <c:pt idx="2">
                  <c:v>74.010000000000005</c:v>
                </c:pt>
                <c:pt idx="3">
                  <c:v>72.91</c:v>
                </c:pt>
                <c:pt idx="4">
                  <c:v>76.11</c:v>
                </c:pt>
              </c:numCache>
            </c:numRef>
          </c:val>
          <c:extLst>
            <c:ext xmlns:c16="http://schemas.microsoft.com/office/drawing/2014/chart" uri="{C3380CC4-5D6E-409C-BE32-E72D297353CC}">
              <c16:uniqueId val="{00000000-924D-4AF9-8E53-91C97968F7B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24D-4AF9-8E53-91C97968F7B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65.650000000000006</c:v>
                </c:pt>
                <c:pt idx="1">
                  <c:v>60.49</c:v>
                </c:pt>
                <c:pt idx="2">
                  <c:v>65.3</c:v>
                </c:pt>
                <c:pt idx="3">
                  <c:v>62.05</c:v>
                </c:pt>
                <c:pt idx="4">
                  <c:v>61.86</c:v>
                </c:pt>
              </c:numCache>
            </c:numRef>
          </c:val>
          <c:extLst>
            <c:ext xmlns:c16="http://schemas.microsoft.com/office/drawing/2014/chart" uri="{C3380CC4-5D6E-409C-BE32-E72D297353CC}">
              <c16:uniqueId val="{00000000-E152-4D96-93CB-3723CC1D3D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E152-4D96-93CB-3723CC1D3D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75.78</c:v>
                </c:pt>
                <c:pt idx="1">
                  <c:v>110.89</c:v>
                </c:pt>
                <c:pt idx="2">
                  <c:v>120.79</c:v>
                </c:pt>
                <c:pt idx="3">
                  <c:v>85.03</c:v>
                </c:pt>
                <c:pt idx="4">
                  <c:v>77.849999999999994</c:v>
                </c:pt>
              </c:numCache>
            </c:numRef>
          </c:val>
          <c:extLst>
            <c:ext xmlns:c16="http://schemas.microsoft.com/office/drawing/2014/chart" uri="{C3380CC4-5D6E-409C-BE32-E72D297353CC}">
              <c16:uniqueId val="{00000000-BCBF-475E-8DAF-4774FBF53BF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CBF-475E-8DAF-4774FBF53BF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41-45BA-B640-945A1D9B46D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41-45BA-B640-945A1D9B46D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FA-4573-AFC8-D0D18AE6027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A-4573-AFC8-D0D18AE6027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3-4965-BBAB-B120FD2E5C4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3-4965-BBAB-B120FD2E5C4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B-4EDE-ADD4-70945011C0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B-4EDE-ADD4-70945011C0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877.68</c:v>
                </c:pt>
                <c:pt idx="1">
                  <c:v>792.06</c:v>
                </c:pt>
                <c:pt idx="2">
                  <c:v>922.02</c:v>
                </c:pt>
                <c:pt idx="3">
                  <c:v>1025.26</c:v>
                </c:pt>
                <c:pt idx="4">
                  <c:v>956.03</c:v>
                </c:pt>
              </c:numCache>
            </c:numRef>
          </c:val>
          <c:extLst>
            <c:ext xmlns:c16="http://schemas.microsoft.com/office/drawing/2014/chart" uri="{C3380CC4-5D6E-409C-BE32-E72D297353CC}">
              <c16:uniqueId val="{00000000-1193-45CC-80A2-432EF955465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1193-45CC-80A2-432EF955465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68.900000000000006</c:v>
                </c:pt>
                <c:pt idx="1">
                  <c:v>88.35</c:v>
                </c:pt>
                <c:pt idx="2">
                  <c:v>72.86</c:v>
                </c:pt>
                <c:pt idx="3">
                  <c:v>77.849999999999994</c:v>
                </c:pt>
                <c:pt idx="4">
                  <c:v>71.67</c:v>
                </c:pt>
              </c:numCache>
            </c:numRef>
          </c:val>
          <c:extLst>
            <c:ext xmlns:c16="http://schemas.microsoft.com/office/drawing/2014/chart" uri="{C3380CC4-5D6E-409C-BE32-E72D297353CC}">
              <c16:uniqueId val="{00000000-834F-433F-9D4C-0782E6C3038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834F-433F-9D4C-0782E6C3038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289.73</c:v>
                </c:pt>
                <c:pt idx="1">
                  <c:v>258.49</c:v>
                </c:pt>
                <c:pt idx="2">
                  <c:v>314.92</c:v>
                </c:pt>
                <c:pt idx="3">
                  <c:v>299.95999999999998</c:v>
                </c:pt>
                <c:pt idx="4">
                  <c:v>326.95</c:v>
                </c:pt>
              </c:numCache>
            </c:numRef>
          </c:val>
          <c:extLst>
            <c:ext xmlns:c16="http://schemas.microsoft.com/office/drawing/2014/chart" uri="{C3380CC4-5D6E-409C-BE32-E72D297353CC}">
              <c16:uniqueId val="{00000000-8AD6-4398-9CCF-75F025469E4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AD6-4398-9CCF-75F025469E4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AL8" sqref="AL8:AS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徳島県　神山町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5113</v>
      </c>
      <c r="AM8" s="67"/>
      <c r="AN8" s="67"/>
      <c r="AO8" s="67"/>
      <c r="AP8" s="67"/>
      <c r="AQ8" s="67"/>
      <c r="AR8" s="67"/>
      <c r="AS8" s="67"/>
      <c r="AT8" s="66">
        <f>データ!$S$6</f>
        <v>173.3</v>
      </c>
      <c r="AU8" s="66"/>
      <c r="AV8" s="66"/>
      <c r="AW8" s="66"/>
      <c r="AX8" s="66"/>
      <c r="AY8" s="66"/>
      <c r="AZ8" s="66"/>
      <c r="BA8" s="66"/>
      <c r="BB8" s="66">
        <f>データ!$T$6</f>
        <v>29.5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71.69</v>
      </c>
      <c r="Q10" s="66"/>
      <c r="R10" s="66"/>
      <c r="S10" s="66"/>
      <c r="T10" s="66"/>
      <c r="U10" s="66"/>
      <c r="V10" s="66"/>
      <c r="W10" s="67">
        <f>データ!$Q$6</f>
        <v>3850</v>
      </c>
      <c r="X10" s="67"/>
      <c r="Y10" s="67"/>
      <c r="Z10" s="67"/>
      <c r="AA10" s="67"/>
      <c r="AB10" s="67"/>
      <c r="AC10" s="67"/>
      <c r="AD10" s="2"/>
      <c r="AE10" s="2"/>
      <c r="AF10" s="2"/>
      <c r="AG10" s="2"/>
      <c r="AH10" s="2"/>
      <c r="AI10" s="2"/>
      <c r="AJ10" s="2"/>
      <c r="AK10" s="2"/>
      <c r="AL10" s="67">
        <f>データ!$U$6</f>
        <v>3654</v>
      </c>
      <c r="AM10" s="67"/>
      <c r="AN10" s="67"/>
      <c r="AO10" s="67"/>
      <c r="AP10" s="67"/>
      <c r="AQ10" s="67"/>
      <c r="AR10" s="67"/>
      <c r="AS10" s="67"/>
      <c r="AT10" s="66">
        <f>データ!$V$6</f>
        <v>7.75</v>
      </c>
      <c r="AU10" s="66"/>
      <c r="AV10" s="66"/>
      <c r="AW10" s="66"/>
      <c r="AX10" s="66"/>
      <c r="AY10" s="66"/>
      <c r="AZ10" s="66"/>
      <c r="BA10" s="66"/>
      <c r="BB10" s="66">
        <f>データ!$W$6</f>
        <v>471.48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QSVM5xI8QZcZwgIuC9GbcTOXrI3quXBZpOKnz3W2xBVDEUX8iTmvM1qYDzjKqHGQQyEMfm9lbjD6a3a58iQygA==" saltValue="/yXF3pKgA19NHBiwK2X/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363421</v>
      </c>
      <c r="D6" s="34">
        <f t="shared" si="3"/>
        <v>47</v>
      </c>
      <c r="E6" s="34">
        <f t="shared" si="3"/>
        <v>1</v>
      </c>
      <c r="F6" s="34">
        <f t="shared" si="3"/>
        <v>0</v>
      </c>
      <c r="G6" s="34">
        <f t="shared" si="3"/>
        <v>0</v>
      </c>
      <c r="H6" s="34" t="str">
        <f t="shared" si="3"/>
        <v>徳島県　神山町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71.69</v>
      </c>
      <c r="Q6" s="35">
        <f t="shared" si="3"/>
        <v>3850</v>
      </c>
      <c r="R6" s="35">
        <f t="shared" si="3"/>
        <v>5113</v>
      </c>
      <c r="S6" s="35">
        <f t="shared" si="3"/>
        <v>173.3</v>
      </c>
      <c r="T6" s="35">
        <f t="shared" si="3"/>
        <v>29.5</v>
      </c>
      <c r="U6" s="35">
        <f t="shared" si="3"/>
        <v>3654</v>
      </c>
      <c r="V6" s="35">
        <f t="shared" si="3"/>
        <v>7.75</v>
      </c>
      <c r="W6" s="35">
        <f t="shared" si="3"/>
        <v>471.48</v>
      </c>
      <c r="X6" s="36">
        <f>IF(X7="",NA(),X7)</f>
        <v>75.78</v>
      </c>
      <c r="Y6" s="36">
        <f t="shared" ref="Y6:AG6" si="4">IF(Y7="",NA(),Y7)</f>
        <v>110.89</v>
      </c>
      <c r="Z6" s="36">
        <f t="shared" si="4"/>
        <v>120.79</v>
      </c>
      <c r="AA6" s="36">
        <f t="shared" si="4"/>
        <v>85.03</v>
      </c>
      <c r="AB6" s="36">
        <f t="shared" si="4"/>
        <v>77.849999999999994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877.68</v>
      </c>
      <c r="BF6" s="36">
        <f t="shared" ref="BF6:BN6" si="7">IF(BF7="",NA(),BF7)</f>
        <v>792.06</v>
      </c>
      <c r="BG6" s="36">
        <f t="shared" si="7"/>
        <v>922.02</v>
      </c>
      <c r="BH6" s="36">
        <f t="shared" si="7"/>
        <v>1025.26</v>
      </c>
      <c r="BI6" s="36">
        <f t="shared" si="7"/>
        <v>956.03</v>
      </c>
      <c r="BJ6" s="36">
        <f t="shared" si="7"/>
        <v>1144.79</v>
      </c>
      <c r="BK6" s="36">
        <f t="shared" si="7"/>
        <v>1061.58</v>
      </c>
      <c r="BL6" s="36">
        <f t="shared" si="7"/>
        <v>1007.7</v>
      </c>
      <c r="BM6" s="36">
        <f t="shared" si="7"/>
        <v>1018.52</v>
      </c>
      <c r="BN6" s="36">
        <f t="shared" si="7"/>
        <v>949.61</v>
      </c>
      <c r="BO6" s="35" t="str">
        <f>IF(BO7="","",IF(BO7="-","【-】","【"&amp;SUBSTITUTE(TEXT(BO7,"#,##0.00"),"-","△")&amp;"】"))</f>
        <v>【949.15】</v>
      </c>
      <c r="BP6" s="36">
        <f>IF(BP7="",NA(),BP7)</f>
        <v>68.900000000000006</v>
      </c>
      <c r="BQ6" s="36">
        <f t="shared" ref="BQ6:BY6" si="8">IF(BQ7="",NA(),BQ7)</f>
        <v>88.35</v>
      </c>
      <c r="BR6" s="36">
        <f t="shared" si="8"/>
        <v>72.86</v>
      </c>
      <c r="BS6" s="36">
        <f t="shared" si="8"/>
        <v>77.849999999999994</v>
      </c>
      <c r="BT6" s="36">
        <f t="shared" si="8"/>
        <v>71.67</v>
      </c>
      <c r="BU6" s="36">
        <f t="shared" si="8"/>
        <v>56.04</v>
      </c>
      <c r="BV6" s="36">
        <f t="shared" si="8"/>
        <v>58.52</v>
      </c>
      <c r="BW6" s="36">
        <f t="shared" si="8"/>
        <v>59.22</v>
      </c>
      <c r="BX6" s="36">
        <f t="shared" si="8"/>
        <v>58.79</v>
      </c>
      <c r="BY6" s="36">
        <f t="shared" si="8"/>
        <v>58.41</v>
      </c>
      <c r="BZ6" s="35" t="str">
        <f>IF(BZ7="","",IF(BZ7="-","【-】","【"&amp;SUBSTITUTE(TEXT(BZ7,"#,##0.00"),"-","△")&amp;"】"))</f>
        <v>【55.87】</v>
      </c>
      <c r="CA6" s="36">
        <f>IF(CA7="",NA(),CA7)</f>
        <v>289.73</v>
      </c>
      <c r="CB6" s="36">
        <f t="shared" ref="CB6:CJ6" si="9">IF(CB7="",NA(),CB7)</f>
        <v>258.49</v>
      </c>
      <c r="CC6" s="36">
        <f t="shared" si="9"/>
        <v>314.92</v>
      </c>
      <c r="CD6" s="36">
        <f t="shared" si="9"/>
        <v>299.95999999999998</v>
      </c>
      <c r="CE6" s="36">
        <f t="shared" si="9"/>
        <v>326.95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77.19</v>
      </c>
      <c r="CM6" s="36">
        <f t="shared" ref="CM6:CU6" si="10">IF(CM7="",NA(),CM7)</f>
        <v>72.44</v>
      </c>
      <c r="CN6" s="36">
        <f t="shared" si="10"/>
        <v>74.010000000000005</v>
      </c>
      <c r="CO6" s="36">
        <f t="shared" si="10"/>
        <v>72.91</v>
      </c>
      <c r="CP6" s="36">
        <f t="shared" si="10"/>
        <v>76.11</v>
      </c>
      <c r="CQ6" s="36">
        <f t="shared" si="10"/>
        <v>55.9</v>
      </c>
      <c r="CR6" s="36">
        <f t="shared" si="10"/>
        <v>57.3</v>
      </c>
      <c r="CS6" s="36">
        <f t="shared" si="10"/>
        <v>56.76</v>
      </c>
      <c r="CT6" s="36">
        <f t="shared" si="10"/>
        <v>56.04</v>
      </c>
      <c r="CU6" s="36">
        <f t="shared" si="10"/>
        <v>58.52</v>
      </c>
      <c r="CV6" s="35" t="str">
        <f>IF(CV7="","",IF(CV7="-","【-】","【"&amp;SUBSTITUTE(TEXT(CV7,"#,##0.00"),"-","△")&amp;"】"))</f>
        <v>【56.31】</v>
      </c>
      <c r="CW6" s="36">
        <f>IF(CW7="",NA(),CW7)</f>
        <v>65.650000000000006</v>
      </c>
      <c r="CX6" s="36">
        <f t="shared" ref="CX6:DF6" si="11">IF(CX7="",NA(),CX7)</f>
        <v>60.49</v>
      </c>
      <c r="CY6" s="36">
        <f t="shared" si="11"/>
        <v>65.3</v>
      </c>
      <c r="CZ6" s="36">
        <f t="shared" si="11"/>
        <v>62.05</v>
      </c>
      <c r="DA6" s="36">
        <f t="shared" si="11"/>
        <v>61.86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0.76</v>
      </c>
      <c r="EE6" s="36">
        <f t="shared" ref="EE6:EM6" si="14">IF(EE7="",NA(),EE7)</f>
        <v>0.85</v>
      </c>
      <c r="EF6" s="36">
        <f t="shared" si="14"/>
        <v>0.65</v>
      </c>
      <c r="EG6" s="36">
        <f t="shared" si="14"/>
        <v>0.77</v>
      </c>
      <c r="EH6" s="36">
        <f t="shared" si="14"/>
        <v>0.47</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363421</v>
      </c>
      <c r="D7" s="38">
        <v>47</v>
      </c>
      <c r="E7" s="38">
        <v>1</v>
      </c>
      <c r="F7" s="38">
        <v>0</v>
      </c>
      <c r="G7" s="38">
        <v>0</v>
      </c>
      <c r="H7" s="38" t="s">
        <v>95</v>
      </c>
      <c r="I7" s="38" t="s">
        <v>96</v>
      </c>
      <c r="J7" s="38" t="s">
        <v>97</v>
      </c>
      <c r="K7" s="38" t="s">
        <v>98</v>
      </c>
      <c r="L7" s="38" t="s">
        <v>99</v>
      </c>
      <c r="M7" s="38" t="s">
        <v>100</v>
      </c>
      <c r="N7" s="39" t="s">
        <v>101</v>
      </c>
      <c r="O7" s="39" t="s">
        <v>102</v>
      </c>
      <c r="P7" s="39">
        <v>71.69</v>
      </c>
      <c r="Q7" s="39">
        <v>3850</v>
      </c>
      <c r="R7" s="39">
        <v>5113</v>
      </c>
      <c r="S7" s="39">
        <v>173.3</v>
      </c>
      <c r="T7" s="39">
        <v>29.5</v>
      </c>
      <c r="U7" s="39">
        <v>3654</v>
      </c>
      <c r="V7" s="39">
        <v>7.75</v>
      </c>
      <c r="W7" s="39">
        <v>471.48</v>
      </c>
      <c r="X7" s="39">
        <v>75.78</v>
      </c>
      <c r="Y7" s="39">
        <v>110.89</v>
      </c>
      <c r="Z7" s="39">
        <v>120.79</v>
      </c>
      <c r="AA7" s="39">
        <v>85.03</v>
      </c>
      <c r="AB7" s="39">
        <v>77.849999999999994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877.68</v>
      </c>
      <c r="BF7" s="39">
        <v>792.06</v>
      </c>
      <c r="BG7" s="39">
        <v>922.02</v>
      </c>
      <c r="BH7" s="39">
        <v>1025.26</v>
      </c>
      <c r="BI7" s="39">
        <v>956.03</v>
      </c>
      <c r="BJ7" s="39">
        <v>1144.79</v>
      </c>
      <c r="BK7" s="39">
        <v>1061.58</v>
      </c>
      <c r="BL7" s="39">
        <v>1007.7</v>
      </c>
      <c r="BM7" s="39">
        <v>1018.52</v>
      </c>
      <c r="BN7" s="39">
        <v>949.61</v>
      </c>
      <c r="BO7" s="39">
        <v>949.15</v>
      </c>
      <c r="BP7" s="39">
        <v>68.900000000000006</v>
      </c>
      <c r="BQ7" s="39">
        <v>88.35</v>
      </c>
      <c r="BR7" s="39">
        <v>72.86</v>
      </c>
      <c r="BS7" s="39">
        <v>77.849999999999994</v>
      </c>
      <c r="BT7" s="39">
        <v>71.67</v>
      </c>
      <c r="BU7" s="39">
        <v>56.04</v>
      </c>
      <c r="BV7" s="39">
        <v>58.52</v>
      </c>
      <c r="BW7" s="39">
        <v>59.22</v>
      </c>
      <c r="BX7" s="39">
        <v>58.79</v>
      </c>
      <c r="BY7" s="39">
        <v>58.41</v>
      </c>
      <c r="BZ7" s="39">
        <v>55.87</v>
      </c>
      <c r="CA7" s="39">
        <v>289.73</v>
      </c>
      <c r="CB7" s="39">
        <v>258.49</v>
      </c>
      <c r="CC7" s="39">
        <v>314.92</v>
      </c>
      <c r="CD7" s="39">
        <v>299.95999999999998</v>
      </c>
      <c r="CE7" s="39">
        <v>326.95</v>
      </c>
      <c r="CF7" s="39">
        <v>304.35000000000002</v>
      </c>
      <c r="CG7" s="39">
        <v>296.3</v>
      </c>
      <c r="CH7" s="39">
        <v>292.89999999999998</v>
      </c>
      <c r="CI7" s="39">
        <v>298.25</v>
      </c>
      <c r="CJ7" s="39">
        <v>303.27999999999997</v>
      </c>
      <c r="CK7" s="39">
        <v>288.19</v>
      </c>
      <c r="CL7" s="39">
        <v>77.19</v>
      </c>
      <c r="CM7" s="39">
        <v>72.44</v>
      </c>
      <c r="CN7" s="39">
        <v>74.010000000000005</v>
      </c>
      <c r="CO7" s="39">
        <v>72.91</v>
      </c>
      <c r="CP7" s="39">
        <v>76.11</v>
      </c>
      <c r="CQ7" s="39">
        <v>55.9</v>
      </c>
      <c r="CR7" s="39">
        <v>57.3</v>
      </c>
      <c r="CS7" s="39">
        <v>56.76</v>
      </c>
      <c r="CT7" s="39">
        <v>56.04</v>
      </c>
      <c r="CU7" s="39">
        <v>58.52</v>
      </c>
      <c r="CV7" s="39">
        <v>56.31</v>
      </c>
      <c r="CW7" s="39">
        <v>65.650000000000006</v>
      </c>
      <c r="CX7" s="39">
        <v>60.49</v>
      </c>
      <c r="CY7" s="39">
        <v>65.3</v>
      </c>
      <c r="CZ7" s="39">
        <v>62.05</v>
      </c>
      <c r="DA7" s="39">
        <v>61.86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0.76</v>
      </c>
      <c r="EE7" s="39">
        <v>0.85</v>
      </c>
      <c r="EF7" s="39">
        <v>0.65</v>
      </c>
      <c r="EG7" s="39">
        <v>0.77</v>
      </c>
      <c r="EH7" s="39">
        <v>0.47</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kamiyama</cp:lastModifiedBy>
  <dcterms:created xsi:type="dcterms:W3CDTF">2021-12-03T07:04:39Z</dcterms:created>
  <dcterms:modified xsi:type="dcterms:W3CDTF">2022-01-19T01:58:52Z</dcterms:modified>
  <cp:category/>
</cp:coreProperties>
</file>