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365"/>
  </bookViews>
  <sheets>
    <sheet name="表1" sheetId="1" r:id="rId1"/>
    <sheet name="表2" sheetId="30" r:id="rId2"/>
    <sheet name="表3" sheetId="31" r:id="rId3"/>
    <sheet name="表4" sheetId="2" r:id="rId4"/>
    <sheet name="表5" sheetId="32" r:id="rId5"/>
    <sheet name="表6" sheetId="4" r:id="rId6"/>
    <sheet name="表7" sheetId="5" r:id="rId7"/>
    <sheet name="表8" sheetId="6" r:id="rId8"/>
    <sheet name="表9" sheetId="7" r:id="rId9"/>
    <sheet name="表10" sheetId="33" r:id="rId10"/>
    <sheet name="表11" sheetId="34" r:id="rId11"/>
    <sheet name="表12" sheetId="9" r:id="rId12"/>
    <sheet name="表13" sheetId="10" r:id="rId13"/>
    <sheet name="表14" sheetId="11" r:id="rId14"/>
    <sheet name="表1５" sheetId="13" r:id="rId15"/>
    <sheet name="表1６" sheetId="12" r:id="rId16"/>
    <sheet name="表17" sheetId="15" r:id="rId17"/>
    <sheet name="表18" sheetId="16" r:id="rId18"/>
    <sheet name="表19～21" sheetId="17" r:id="rId19"/>
    <sheet name="表22" sheetId="18" r:id="rId20"/>
    <sheet name="表23" sheetId="19" r:id="rId21"/>
    <sheet name="表24" sheetId="20" r:id="rId22"/>
    <sheet name="表25" sheetId="27" r:id="rId23"/>
    <sheet name="表26" sheetId="22" r:id="rId24"/>
    <sheet name="表27" sheetId="23" r:id="rId25"/>
    <sheet name="表28" sheetId="28" r:id="rId26"/>
    <sheet name="Sheet1" sheetId="3" r:id="rId27"/>
  </sheets>
  <definedNames>
    <definedName name="_xlnm.Print_Area" localSheetId="0">表1!$B$1:$L$71</definedName>
    <definedName name="_xlnm.Print_Area" localSheetId="9">表10!$B$1:$T$37</definedName>
    <definedName name="_xlnm.Print_Area" localSheetId="10">表11!$B$1:$X$37</definedName>
    <definedName name="_xlnm.Print_Area" localSheetId="11">表12!$B$1:$W$36</definedName>
    <definedName name="_xlnm.Print_Area" localSheetId="12">表13!$B$1:$Q$35</definedName>
    <definedName name="_xlnm.Print_Area" localSheetId="13">表14!$A$4:$AL$35</definedName>
    <definedName name="_xlnm.Print_Area" localSheetId="14">表1５!$B$2:$Q$31</definedName>
    <definedName name="_xlnm.Print_Area" localSheetId="15">表1６!$B$1:$V$16</definedName>
    <definedName name="_xlnm.Print_Area" localSheetId="16">表17!$B$1:$U$50</definedName>
    <definedName name="_xlnm.Print_Area" localSheetId="17">表18!$B$1:$S$17</definedName>
    <definedName name="_xlnm.Print_Area" localSheetId="18">'表19～21'!$B$2:$K$30</definedName>
    <definedName name="_xlnm.Print_Area" localSheetId="1">表2!$B$2:$U$38</definedName>
    <definedName name="_xlnm.Print_Area" localSheetId="19">表22!$B$2:$V$48</definedName>
    <definedName name="_xlnm.Print_Area" localSheetId="20">表23!$B$3:$Z$38</definedName>
    <definedName name="_xlnm.Print_Area" localSheetId="21">表24!$B$1:$AF$35</definedName>
    <definedName name="_xlnm.Print_Area" localSheetId="22">表25!$A$2:$V$101</definedName>
    <definedName name="_xlnm.Print_Area" localSheetId="23">表26!$B$2:$K$95</definedName>
    <definedName name="_xlnm.Print_Area" localSheetId="24">表27!$B$1:$X$50</definedName>
    <definedName name="_xlnm.Print_Area" localSheetId="25">表28!$A$2:$Y$62</definedName>
    <definedName name="_xlnm.Print_Area" localSheetId="2">表3!$B$2:$AD$38</definedName>
    <definedName name="_xlnm.Print_Area" localSheetId="3">表4!$B$1:$H$36</definedName>
    <definedName name="_xlnm.Print_Area" localSheetId="4">表5!$B$1:$P$37</definedName>
    <definedName name="_xlnm.Print_Area" localSheetId="5">表6!$B$2:$Q$38</definedName>
    <definedName name="_xlnm.Print_Area" localSheetId="6">表7!$3:$36</definedName>
    <definedName name="_xlnm.Print_Area" localSheetId="7">表8!$2:$37</definedName>
    <definedName name="_xlnm.Print_Area" localSheetId="8">表9!$B$1:$N$36</definedName>
    <definedName name="_xlnm.Print_Titles" localSheetId="13">表14!$A:$B</definedName>
    <definedName name="_xlnm.Print_Titles" localSheetId="16">表17!$A:$C</definedName>
    <definedName name="_xlnm.Print_Titles" localSheetId="20">表23!$B:$B</definedName>
    <definedName name="_xlnm.Print_Titles" localSheetId="21">表24!$B:$B</definedName>
    <definedName name="_xlnm.Print_Titles" localSheetId="22">表25!$2:$10</definedName>
    <definedName name="_xlnm.Print_Titles" localSheetId="24">表27!$B:$C</definedName>
    <definedName name="_xlnm.Print_Titles" localSheetId="25">表28!$2:$10</definedName>
    <definedName name="_xlnm.Print_Titles" localSheetId="5">表6!$B:$B</definedName>
    <definedName name="_xlnm.Print_Titles" localSheetId="6">表7!$B:$B</definedName>
    <definedName name="_xlnm.Print_Titles" localSheetId="7">表8!$B:$B</definedName>
    <definedName name="印刷範囲" localSheetId="11">表12!$B$3:$T$35</definedName>
    <definedName name="印刷範囲" localSheetId="12">表13!$B$3:$Q$34</definedName>
    <definedName name="印刷範囲" localSheetId="14">表1５!$B$3:$Q$15</definedName>
    <definedName name="印刷範囲" localSheetId="18">'表19～21'!$B$2:$J$30</definedName>
    <definedName name="印刷範囲" localSheetId="1">表2!$B$3:$U$36</definedName>
    <definedName name="印刷範囲" localSheetId="20">表23!$B$3:$Z$38</definedName>
    <definedName name="印刷範囲" localSheetId="21">表24!$B$3:$AF$35</definedName>
    <definedName name="印刷範囲" localSheetId="23">表26!$B$3:$K$95</definedName>
    <definedName name="印刷範囲" localSheetId="2">表3!$B$3:$AA$35</definedName>
    <definedName name="印刷範囲">表1!$B$2:$L$71</definedName>
    <definedName name="印刷範囲２">表27!$B$3:$X$50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<sst xmlns="http://schemas.openxmlformats.org/spreadsheetml/2006/main" xmlns:r="http://schemas.openxmlformats.org/officeDocument/2006/relationships" count="467" uniqueCount="467">
  <si>
    <t>学　　　　級　　　　数</t>
  </si>
  <si>
    <t>旅行</t>
  </si>
  <si>
    <t>男</t>
    <rPh sb="0" eb="1">
      <t>オトコ</t>
    </rPh>
    <phoneticPr fontId="2"/>
  </si>
  <si>
    <t>教員数</t>
  </si>
  <si>
    <t>職員数</t>
  </si>
  <si>
    <t>教員１人</t>
  </si>
  <si>
    <t>計</t>
  </si>
  <si>
    <t>情報
通信業</t>
    <rPh sb="0" eb="2">
      <t>ジョウホウ</t>
    </rPh>
    <rPh sb="3" eb="6">
      <t>ツウシンギョウ</t>
    </rPh>
    <phoneticPr fontId="2"/>
  </si>
  <si>
    <t>常用労働者</t>
    <rPh sb="0" eb="4">
      <t>ジョウヨウロウドウシャ</t>
    </rPh>
    <phoneticPr fontId="52"/>
  </si>
  <si>
    <t>分 校</t>
  </si>
  <si>
    <t>区分</t>
    <rPh sb="0" eb="2">
      <t>クブン</t>
    </rPh>
    <phoneticPr fontId="2"/>
  </si>
  <si>
    <t>在学者数</t>
  </si>
  <si>
    <t>１学級</t>
  </si>
  <si>
    <r>
      <t>吉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野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川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市</t>
    </r>
    <rPh sb="0" eb="1">
      <t>キチ</t>
    </rPh>
    <rPh sb="2" eb="3">
      <t>ノ</t>
    </rPh>
    <rPh sb="4" eb="5">
      <t>カワ</t>
    </rPh>
    <rPh sb="6" eb="7">
      <t>シ</t>
    </rPh>
    <phoneticPr fontId="2"/>
  </si>
  <si>
    <t>美容</t>
  </si>
  <si>
    <t>４　　学　　年</t>
  </si>
  <si>
    <t>15歳</t>
  </si>
  <si>
    <t>学校種別・年度</t>
  </si>
  <si>
    <t>２学年</t>
  </si>
  <si>
    <t>大学等</t>
    <rPh sb="0" eb="3">
      <t>ダイガクトウ</t>
    </rPh>
    <phoneticPr fontId="2"/>
  </si>
  <si>
    <t>在　　　　園　　　　者　　　　数</t>
  </si>
  <si>
    <t>中　　　学　　　校</t>
  </si>
  <si>
    <t>学級数</t>
  </si>
  <si>
    <t>幼稚園</t>
  </si>
  <si>
    <t>当たり</t>
  </si>
  <si>
    <t>電子計算機</t>
  </si>
  <si>
    <t>小学校</t>
  </si>
  <si>
    <t>情報処理</t>
  </si>
  <si>
    <t>私    立</t>
  </si>
  <si>
    <t>本校</t>
  </si>
  <si>
    <t>大学</t>
  </si>
  <si>
    <t>分校</t>
  </si>
  <si>
    <t>職   員   数</t>
  </si>
  <si>
    <t>工　　業</t>
  </si>
  <si>
    <t>進学率</t>
  </si>
  <si>
    <t>普　　通</t>
  </si>
  <si>
    <t>中学校</t>
  </si>
  <si>
    <t xml:space="preserve">    …</t>
  </si>
  <si>
    <t>進学者</t>
    <rPh sb="0" eb="3">
      <t>シンガクシャ</t>
    </rPh>
    <phoneticPr fontId="2"/>
  </si>
  <si>
    <t>高等学校</t>
  </si>
  <si>
    <t>　児　　　　童　　　　数</t>
  </si>
  <si>
    <t>(他に分類されないもの)</t>
  </si>
  <si>
    <t>歯科衛生</t>
  </si>
  <si>
    <t>専修学校</t>
  </si>
  <si>
    <t>小　　　　　学　　　　　校</t>
    <rPh sb="0" eb="1">
      <t>ショウ</t>
    </rPh>
    <rPh sb="6" eb="7">
      <t>ガク</t>
    </rPh>
    <rPh sb="12" eb="13">
      <t>コウ</t>
    </rPh>
    <phoneticPr fontId="21"/>
  </si>
  <si>
    <t>17歳</t>
  </si>
  <si>
    <t>６　　学　　年</t>
  </si>
  <si>
    <t>区　　　分</t>
  </si>
  <si>
    <t>男</t>
  </si>
  <si>
    <t>学　　校　　数</t>
  </si>
  <si>
    <t>警備員</t>
  </si>
  <si>
    <t>各種学校</t>
  </si>
  <si>
    <t>短期大学</t>
  </si>
  <si>
    <t>(本務者)</t>
  </si>
  <si>
    <t>　　…</t>
  </si>
  <si>
    <t>左記以</t>
  </si>
  <si>
    <t>区　分</t>
  </si>
  <si>
    <t>進学率</t>
    <rPh sb="0" eb="3">
      <t>シンガクリツ</t>
    </rPh>
    <phoneticPr fontId="2"/>
  </si>
  <si>
    <t>不自由</t>
    <rPh sb="0" eb="3">
      <t>フジユウ</t>
    </rPh>
    <phoneticPr fontId="2"/>
  </si>
  <si>
    <t>３　　学　　年</t>
  </si>
  <si>
    <t>本 校</t>
  </si>
  <si>
    <t>６学年</t>
  </si>
  <si>
    <t>佐那河内村</t>
  </si>
  <si>
    <t>女</t>
  </si>
  <si>
    <t>１学年</t>
  </si>
  <si>
    <t>３学年</t>
  </si>
  <si>
    <t>４学年</t>
  </si>
  <si>
    <t>教育・
社会福祉
関係</t>
  </si>
  <si>
    <t>本　　　　 務　　　　 者</t>
  </si>
  <si>
    <t>５学年</t>
  </si>
  <si>
    <t>2個学年</t>
  </si>
  <si>
    <t>第１７表　学科別・設置者別生徒数＜専修学校＞</t>
    <rPh sb="9" eb="12">
      <t>セッチシャ</t>
    </rPh>
    <rPh sb="12" eb="13">
      <t>ベツ</t>
    </rPh>
    <phoneticPr fontId="2"/>
  </si>
  <si>
    <t>農業</t>
    <rPh sb="0" eb="2">
      <t>ノウギョウ</t>
    </rPh>
    <phoneticPr fontId="2"/>
  </si>
  <si>
    <t>病弱･</t>
  </si>
  <si>
    <t>弱  視</t>
  </si>
  <si>
    <t>相当の者(d)</t>
  </si>
  <si>
    <t>難  聴</t>
  </si>
  <si>
    <t>言語障害</t>
  </si>
  <si>
    <t>水　　産</t>
  </si>
  <si>
    <t>うち</t>
  </si>
  <si>
    <t>小　　　学　　　校</t>
  </si>
  <si>
    <t>第３表　市町村別・幼保連携型認定子ども園数，教育・保育職員数，在園者数及び修了者数＜幼保連携型認定こども園＞</t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6" eb="17">
      <t>コ</t>
    </rPh>
    <rPh sb="19" eb="20">
      <t>エン</t>
    </rPh>
    <rPh sb="22" eb="24">
      <t>キョウイク</t>
    </rPh>
    <rPh sb="25" eb="27">
      <t>ホイク</t>
    </rPh>
    <rPh sb="27" eb="30">
      <t>ショクインスウ</t>
    </rPh>
    <rPh sb="34" eb="35">
      <t>スウ</t>
    </rPh>
    <rPh sb="35" eb="36">
      <t>オヨ</t>
    </rPh>
    <rPh sb="37" eb="40">
      <t>シュウリョウシャ</t>
    </rPh>
    <rPh sb="40" eb="41">
      <t>スウ</t>
    </rPh>
    <rPh sb="42" eb="44">
      <t>ヨウホ</t>
    </rPh>
    <rPh sb="44" eb="46">
      <t>レンケイ</t>
    </rPh>
    <rPh sb="46" eb="47">
      <t>ガタ</t>
    </rPh>
    <rPh sb="47" eb="49">
      <t>ニンテイ</t>
    </rPh>
    <rPh sb="52" eb="53">
      <t>エン</t>
    </rPh>
    <phoneticPr fontId="2"/>
  </si>
  <si>
    <t>身体虚弱</t>
  </si>
  <si>
    <t>小　　学　　校</t>
  </si>
  <si>
    <t>労働者のうち</t>
  </si>
  <si>
    <t>うち
女性</t>
    <rPh sb="3" eb="5">
      <t>ジョセイ</t>
    </rPh>
    <phoneticPr fontId="2"/>
  </si>
  <si>
    <t>中　　学　　校</t>
  </si>
  <si>
    <t>第９表　市町村別・学年別生徒数＜中学校＞</t>
  </si>
  <si>
    <t>教   員   数</t>
  </si>
  <si>
    <t>20歳</t>
  </si>
  <si>
    <t>職　 員 　数</t>
  </si>
  <si>
    <t>単　　　式　　　学　　　級</t>
  </si>
  <si>
    <t>知的障害</t>
    <rPh sb="0" eb="2">
      <t>チテキ</t>
    </rPh>
    <rPh sb="2" eb="4">
      <t>ショウガイ</t>
    </rPh>
    <phoneticPr fontId="2"/>
  </si>
  <si>
    <t>複　式　学　級</t>
  </si>
  <si>
    <t>牟　岐　町</t>
  </si>
  <si>
    <t>学校数</t>
  </si>
  <si>
    <t>法律行政</t>
  </si>
  <si>
    <t>１　　学　　年</t>
  </si>
  <si>
    <t>うち女性</t>
    <rPh sb="2" eb="4">
      <t>ジョセイ</t>
    </rPh>
    <phoneticPr fontId="2"/>
  </si>
  <si>
    <t>２　　学　　年</t>
  </si>
  <si>
    <t>専修学校(高等課程又は専門課程)進学者</t>
  </si>
  <si>
    <t>５　　学　　年</t>
  </si>
  <si>
    <t>農　　業</t>
  </si>
  <si>
    <t>本　　　　　　　　　科</t>
  </si>
  <si>
    <t>左記以
外の者</t>
    <rPh sb="2" eb="3">
      <t>イ</t>
    </rPh>
    <rPh sb="4" eb="5">
      <t>ガイ</t>
    </rPh>
    <rPh sb="6" eb="7">
      <t>モノ</t>
    </rPh>
    <phoneticPr fontId="2"/>
  </si>
  <si>
    <t>家　　庭</t>
  </si>
  <si>
    <t>第１３表　市町村別・学年別生徒数＜高等学校・定時制＞</t>
  </si>
  <si>
    <t>総合学科</t>
    <rPh sb="0" eb="2">
      <t>ソウゴウ</t>
    </rPh>
    <rPh sb="2" eb="4">
      <t>ガッカ</t>
    </rPh>
    <phoneticPr fontId="2"/>
  </si>
  <si>
    <t>看　　護</t>
  </si>
  <si>
    <t>総　　合</t>
  </si>
  <si>
    <t>区　　分</t>
  </si>
  <si>
    <t>そ の 他</t>
  </si>
  <si>
    <t>県立</t>
  </si>
  <si>
    <t>４歳</t>
  </si>
  <si>
    <t>本　　　　科　　　　生　　　　徒　　　　数</t>
  </si>
  <si>
    <t>専攻科生徒数</t>
  </si>
  <si>
    <t>１　学　年</t>
  </si>
  <si>
    <t>２　学　年</t>
  </si>
  <si>
    <t>３　学　年</t>
  </si>
  <si>
    <t>４ 学 年</t>
  </si>
  <si>
    <t>専 攻 科</t>
  </si>
  <si>
    <t>生徒数</t>
  </si>
  <si>
    <t>21歳</t>
  </si>
  <si>
    <t>別 　科</t>
    <rPh sb="0" eb="1">
      <t>ベツ</t>
    </rPh>
    <phoneticPr fontId="29"/>
  </si>
  <si>
    <t>14歳</t>
  </si>
  <si>
    <t>本　　　　　　　　　　　　科</t>
  </si>
  <si>
    <t>４　学　年</t>
  </si>
  <si>
    <t>協力校数</t>
  </si>
  <si>
    <t>商　　業</t>
    <rPh sb="3" eb="4">
      <t>ギョウ</t>
    </rPh>
    <phoneticPr fontId="29"/>
  </si>
  <si>
    <t>幼　稚　部</t>
  </si>
  <si>
    <t>情報</t>
  </si>
  <si>
    <t>小　学　部</t>
  </si>
  <si>
    <t>調理</t>
  </si>
  <si>
    <t>３歳</t>
  </si>
  <si>
    <t>５歳</t>
  </si>
  <si>
    <t>6～</t>
  </si>
  <si>
    <t>12～</t>
  </si>
  <si>
    <t>15～</t>
  </si>
  <si>
    <t>18歳</t>
  </si>
  <si>
    <t>実習助手</t>
  </si>
  <si>
    <t>18～</t>
  </si>
  <si>
    <t>11歳</t>
  </si>
  <si>
    <t>以上</t>
  </si>
  <si>
    <t>北　島　町</t>
  </si>
  <si>
    <t>幼稚部</t>
  </si>
  <si>
    <t>(a)</t>
  </si>
  <si>
    <t>1学年</t>
  </si>
  <si>
    <t>2学年</t>
  </si>
  <si>
    <t>商業実
務関係</t>
  </si>
  <si>
    <t>3学年</t>
  </si>
  <si>
    <t>外の者</t>
  </si>
  <si>
    <t>板　野　町</t>
  </si>
  <si>
    <t>4学年</t>
  </si>
  <si>
    <t>就 職 者 等 （左記Ａ～Ｄを除く）</t>
    <rPh sb="6" eb="7">
      <t>トウ</t>
    </rPh>
    <rPh sb="9" eb="11">
      <t>サキ</t>
    </rPh>
    <rPh sb="15" eb="16">
      <t>ノゾ</t>
    </rPh>
    <phoneticPr fontId="53"/>
  </si>
  <si>
    <t>5学年</t>
  </si>
  <si>
    <t>6学年</t>
  </si>
  <si>
    <t>海　陽　町</t>
    <rPh sb="0" eb="1">
      <t>ウミ</t>
    </rPh>
    <rPh sb="2" eb="3">
      <t>ヨウ</t>
    </rPh>
    <rPh sb="4" eb="5">
      <t>マチ</t>
    </rPh>
    <phoneticPr fontId="2"/>
  </si>
  <si>
    <t>中　学　部</t>
  </si>
  <si>
    <t>職員数</t>
    <rPh sb="0" eb="3">
      <t>ショクインスウ</t>
    </rPh>
    <phoneticPr fontId="2"/>
  </si>
  <si>
    <t>高　 　等 　　部</t>
  </si>
  <si>
    <t>区　  分</t>
  </si>
  <si>
    <t>Ｂのうち</t>
  </si>
  <si>
    <t>本 　   科</t>
  </si>
  <si>
    <t>(1.1)</t>
  </si>
  <si>
    <t>専　攻　科</t>
  </si>
  <si>
    <t>うち
国立</t>
  </si>
  <si>
    <t>用務員</t>
  </si>
  <si>
    <t>小　　 学　 　部</t>
  </si>
  <si>
    <t>教員数（本務）</t>
    <rPh sb="0" eb="3">
      <t>キョウインスウ</t>
    </rPh>
    <rPh sb="4" eb="6">
      <t>ホンム</t>
    </rPh>
    <phoneticPr fontId="2"/>
  </si>
  <si>
    <t>高　　  等　  　部</t>
  </si>
  <si>
    <t>本　　 科</t>
  </si>
  <si>
    <t>園 数</t>
  </si>
  <si>
    <t>家庭</t>
  </si>
  <si>
    <t>３　歳</t>
  </si>
  <si>
    <t>※ 2　幼保連携型認定こども園は，教育・保育職員以外の職員を計上。</t>
    <rPh sb="4" eb="5">
      <t>ヨウ</t>
    </rPh>
    <rPh sb="5" eb="6">
      <t>ホ</t>
    </rPh>
    <rPh sb="6" eb="8">
      <t>レンケイ</t>
    </rPh>
    <rPh sb="8" eb="9">
      <t>ガタ</t>
    </rPh>
    <rPh sb="9" eb="11">
      <t>ニンテイ</t>
    </rPh>
    <rPh sb="14" eb="15">
      <t>エン</t>
    </rPh>
    <rPh sb="17" eb="19">
      <t>キョウイク</t>
    </rPh>
    <rPh sb="20" eb="22">
      <t>ホイク</t>
    </rPh>
    <rPh sb="22" eb="24">
      <t>ショクイン</t>
    </rPh>
    <rPh sb="24" eb="26">
      <t>イガイ</t>
    </rPh>
    <rPh sb="27" eb="29">
      <t>ショクイン</t>
    </rPh>
    <rPh sb="30" eb="32">
      <t>ケイジョウ</t>
    </rPh>
    <phoneticPr fontId="2"/>
  </si>
  <si>
    <r>
      <t>小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松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島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市</t>
    </r>
  </si>
  <si>
    <t>４　歳</t>
  </si>
  <si>
    <t>５　歳</t>
  </si>
  <si>
    <t>昼間・その他別</t>
  </si>
  <si>
    <t>国    立</t>
  </si>
  <si>
    <t>公    立</t>
  </si>
  <si>
    <t>建設業</t>
  </si>
  <si>
    <t>工業関係</t>
  </si>
  <si>
    <t>第２０表　教員数</t>
  </si>
  <si>
    <t>看護</t>
  </si>
  <si>
    <t>医療関係</t>
  </si>
  <si>
    <t>歯科技工</t>
  </si>
  <si>
    <t>不詳・
死亡の者</t>
    <rPh sb="4" eb="6">
      <t>シボウ</t>
    </rPh>
    <rPh sb="7" eb="8">
      <t>モノ</t>
    </rPh>
    <phoneticPr fontId="2"/>
  </si>
  <si>
    <t>事　　務　　職　　員</t>
  </si>
  <si>
    <t>その他</t>
  </si>
  <si>
    <t>第１８表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</si>
  <si>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衛生関係</t>
  </si>
  <si>
    <t>全日制</t>
  </si>
  <si>
    <t>商業</t>
  </si>
  <si>
    <t>卸売業,
小売業</t>
    <rPh sb="1" eb="2">
      <t>ウ</t>
    </rPh>
    <rPh sb="2" eb="3">
      <t>ギョウ</t>
    </rPh>
    <phoneticPr fontId="2"/>
  </si>
  <si>
    <t>和洋裁</t>
  </si>
  <si>
    <t>修　　了　　者</t>
  </si>
  <si>
    <t>生徒数　計</t>
  </si>
  <si>
    <t>総　　計</t>
  </si>
  <si>
    <t>複合　サービス事業</t>
    <rPh sb="0" eb="2">
      <t>フクゴウ</t>
    </rPh>
    <rPh sb="7" eb="9">
      <t>ジギョウ</t>
    </rPh>
    <phoneticPr fontId="2"/>
  </si>
  <si>
    <t>設置者の別</t>
  </si>
  <si>
    <t>学科</t>
  </si>
  <si>
    <t>実施科目数</t>
  </si>
  <si>
    <t>２　歳</t>
  </si>
  <si>
    <t>履修者数</t>
  </si>
  <si>
    <t>(実数)</t>
  </si>
  <si>
    <r>
      <rPr>
        <sz val="10.050000000000001"/>
        <color indexed="8"/>
        <rFont val="ＭＳ 明朝"/>
      </rPr>
      <t>実数(前年度)</t>
    </r>
  </si>
  <si>
    <t>教育・保育職員数（本務）</t>
    <rPh sb="0" eb="2">
      <t>キョウイク</t>
    </rPh>
    <rPh sb="3" eb="5">
      <t>ホイク</t>
    </rPh>
    <rPh sb="5" eb="7">
      <t>ショクイン</t>
    </rPh>
    <rPh sb="7" eb="8">
      <t>スウ</t>
    </rPh>
    <rPh sb="9" eb="11">
      <t>ホンム</t>
    </rPh>
    <phoneticPr fontId="2"/>
  </si>
  <si>
    <t>延数</t>
  </si>
  <si>
    <t>視覚障害</t>
    <rPh sb="0" eb="2">
      <t>シカク</t>
    </rPh>
    <rPh sb="2" eb="4">
      <t>ショウガイ</t>
    </rPh>
    <phoneticPr fontId="2"/>
  </si>
  <si>
    <t>定時制の併置</t>
  </si>
  <si>
    <t>デザイン</t>
  </si>
  <si>
    <t>特科生</t>
  </si>
  <si>
    <t>有期雇用
労働者</t>
    <rPh sb="0" eb="4">
      <t>ユウキコヨウ</t>
    </rPh>
    <rPh sb="5" eb="8">
      <t>ロウドウシャ</t>
    </rPh>
    <phoneticPr fontId="52"/>
  </si>
  <si>
    <t>校高等部進</t>
  </si>
  <si>
    <t>そ　 の 　他</t>
  </si>
  <si>
    <t>入学者数</t>
  </si>
  <si>
    <t>卒業者数</t>
  </si>
  <si>
    <t>校内</t>
  </si>
  <si>
    <t>１　歳</t>
  </si>
  <si>
    <t>校長</t>
  </si>
  <si>
    <t>教頭</t>
  </si>
  <si>
    <t>教諭</t>
  </si>
  <si>
    <r>
      <t>つ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る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ぎ</t>
    </r>
    <r>
      <rPr>
        <sz val="6"/>
        <color indexed="8"/>
        <rFont val="ＭＳ 明朝"/>
      </rPr>
      <t xml:space="preserve"> </t>
    </r>
    <r>
      <rPr>
        <sz val="9"/>
        <color indexed="8"/>
        <rFont val="ＭＳ 明朝"/>
      </rPr>
      <t>町</t>
    </r>
    <rPh sb="6" eb="7">
      <t>チョウ</t>
    </rPh>
    <phoneticPr fontId="2"/>
  </si>
  <si>
    <t>講師</t>
  </si>
  <si>
    <t>保育士養成</t>
    <rPh sb="0" eb="2">
      <t>ホイク</t>
    </rPh>
    <rPh sb="2" eb="3">
      <t>シ</t>
    </rPh>
    <rPh sb="3" eb="5">
      <t>ヨウセイ</t>
    </rPh>
    <phoneticPr fontId="2"/>
  </si>
  <si>
    <t>技術職員</t>
    <rPh sb="0" eb="2">
      <t>ギジュツ</t>
    </rPh>
    <rPh sb="2" eb="4">
      <t>ショクイン</t>
    </rPh>
    <phoneticPr fontId="2"/>
  </si>
  <si>
    <t>徳　島　市</t>
  </si>
  <si>
    <t>単位修得者数</t>
  </si>
  <si>
    <t>兼　　務　　者</t>
  </si>
  <si>
    <t>その他</t>
    <rPh sb="0" eb="3">
      <t>ソノタ</t>
    </rPh>
    <phoneticPr fontId="2"/>
  </si>
  <si>
    <t>講       師</t>
  </si>
  <si>
    <t>進学者</t>
  </si>
  <si>
    <t>　うち国立</t>
  </si>
  <si>
    <t>(高等課程)</t>
  </si>
  <si>
    <t>神　山　町</t>
  </si>
  <si>
    <t>(一般課程)</t>
  </si>
  <si>
    <t>他県への</t>
  </si>
  <si>
    <t>独立･
設置の別</t>
  </si>
  <si>
    <t>就職率</t>
  </si>
  <si>
    <t>等入学者</t>
  </si>
  <si>
    <t>Ｅ</t>
  </si>
  <si>
    <t>Ａ</t>
  </si>
  <si>
    <t>Ｂ</t>
  </si>
  <si>
    <t>第２６表　学科別・大学,短期大学等への進学者数（公立＋私立）＜高等学校卒業後の状況＞</t>
  </si>
  <si>
    <t>Ｃ</t>
  </si>
  <si>
    <t>（％）</t>
  </si>
  <si>
    <t>大学･短期大学</t>
  </si>
  <si>
    <t>高等専</t>
  </si>
  <si>
    <t>本　　　　　　科</t>
  </si>
  <si>
    <t>門学校</t>
  </si>
  <si>
    <t>定時制</t>
  </si>
  <si>
    <t>通信制</t>
  </si>
  <si>
    <t>第　１　次　産　業</t>
  </si>
  <si>
    <t>第　２　次　産　業</t>
  </si>
  <si>
    <t xml:space="preserve"> </t>
  </si>
  <si>
    <t>第　３　次　産　業</t>
  </si>
  <si>
    <t>県外</t>
  </si>
  <si>
    <t>（a,b,c,d）</t>
  </si>
  <si>
    <t>県内</t>
  </si>
  <si>
    <t>普通</t>
  </si>
  <si>
    <t>第１６表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</si>
  <si>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農業</t>
  </si>
  <si>
    <t>工業</t>
  </si>
  <si>
    <t>全</t>
  </si>
  <si>
    <t>通信教育部</t>
  </si>
  <si>
    <t>日</t>
  </si>
  <si>
    <t>制</t>
  </si>
  <si>
    <t>別科</t>
    <rPh sb="0" eb="2">
      <t>ベッカ</t>
    </rPh>
    <phoneticPr fontId="2"/>
  </si>
  <si>
    <t>（学部）</t>
  </si>
  <si>
    <t>のうち</t>
  </si>
  <si>
    <t>計のうち昼の
課程の生徒数</t>
  </si>
  <si>
    <t>（本科）</t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</si>
  <si>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</si>
  <si>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（別科）</t>
  </si>
  <si>
    <t>男女別</t>
  </si>
  <si>
    <t>（専攻科）</t>
  </si>
  <si>
    <t>左記Ｅ有期雇用</t>
  </si>
  <si>
    <t>開発施設</t>
  </si>
  <si>
    <t>金融業,
保険業</t>
    <rPh sb="2" eb="3">
      <t>ギョウ</t>
    </rPh>
    <phoneticPr fontId="2"/>
  </si>
  <si>
    <t>高等部(専攻科)</t>
  </si>
  <si>
    <t>【高等学校通信教育調査総括】</t>
  </si>
  <si>
    <t>公務</t>
  </si>
  <si>
    <t>学校数</t>
    <rPh sb="0" eb="3">
      <t>ガッコウスウ</t>
    </rPh>
    <phoneticPr fontId="2"/>
  </si>
  <si>
    <t>漁業</t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</si>
  <si>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</si>
  <si>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製造業</t>
  </si>
  <si>
    <t>和洋裁</t>
    <rPh sb="0" eb="1">
      <t>ワ</t>
    </rPh>
    <rPh sb="1" eb="3">
      <t>ヨウサイ</t>
    </rPh>
    <phoneticPr fontId="2"/>
  </si>
  <si>
    <t>男女別・地域別</t>
  </si>
  <si>
    <t>養護職員</t>
  </si>
  <si>
    <t>上記のうち</t>
  </si>
  <si>
    <t>フルタイム勤務</t>
  </si>
  <si>
    <t>県外就職者</t>
  </si>
  <si>
    <t>左記Ａ，Ｂ，Ｃ，Ｄのうち就職している者</t>
    <rPh sb="12" eb="14">
      <t>シュウショク</t>
    </rPh>
    <rPh sb="18" eb="19">
      <t>モノ</t>
    </rPh>
    <phoneticPr fontId="2"/>
  </si>
  <si>
    <t>女</t>
    <rPh sb="0" eb="1">
      <t>オンナ</t>
    </rPh>
    <phoneticPr fontId="2"/>
  </si>
  <si>
    <t>第２表　市町村別・幼稚園数，教員数，在園者数及び修了者数＜幼稚園＞</t>
  </si>
  <si>
    <t>情　　報</t>
    <rPh sb="0" eb="1">
      <t>ジョウ</t>
    </rPh>
    <rPh sb="3" eb="4">
      <t>ホウ</t>
    </rPh>
    <phoneticPr fontId="29"/>
  </si>
  <si>
    <t>(高等学校等</t>
  </si>
  <si>
    <t>福　　祉</t>
    <rPh sb="0" eb="1">
      <t>フク</t>
    </rPh>
    <rPh sb="3" eb="4">
      <t>サイワイ</t>
    </rPh>
    <phoneticPr fontId="29"/>
  </si>
  <si>
    <t>医療，
福祉</t>
    <rPh sb="0" eb="2">
      <t>イリョウ</t>
    </rPh>
    <rPh sb="4" eb="6">
      <t>フクシ</t>
    </rPh>
    <phoneticPr fontId="2"/>
  </si>
  <si>
    <t>左記
以外
のもの</t>
  </si>
  <si>
    <t>不詳・</t>
  </si>
  <si>
    <t>第１表　　　総　括　表</t>
    <rPh sb="0" eb="1">
      <t>ダイ</t>
    </rPh>
    <rPh sb="2" eb="3">
      <t>ヒョウ</t>
    </rPh>
    <phoneticPr fontId="2"/>
  </si>
  <si>
    <t>女性の比率（％）</t>
    <rPh sb="0" eb="2">
      <t>ジョセイ</t>
    </rPh>
    <rPh sb="3" eb="5">
      <t>ヒリツ</t>
    </rPh>
    <phoneticPr fontId="2"/>
  </si>
  <si>
    <t>特別支援学校</t>
    <rPh sb="0" eb="2">
      <t>トクベツ</t>
    </rPh>
    <rPh sb="2" eb="4">
      <t>シエン</t>
    </rPh>
    <phoneticPr fontId="2"/>
  </si>
  <si>
    <t>東みよし町</t>
    <rPh sb="0" eb="1">
      <t>ヒガシ</t>
    </rPh>
    <rPh sb="4" eb="5">
      <t>チョウ</t>
    </rPh>
    <phoneticPr fontId="2"/>
  </si>
  <si>
    <t>第１１表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</si>
  <si>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肢体</t>
    <rPh sb="0" eb="2">
      <t>シタイ</t>
    </rPh>
    <phoneticPr fontId="2"/>
  </si>
  <si>
    <t>福祉</t>
    <rPh sb="0" eb="2">
      <t>フクシ</t>
    </rPh>
    <phoneticPr fontId="2"/>
  </si>
  <si>
    <t>定</t>
    <rPh sb="0" eb="1">
      <t>テイ</t>
    </rPh>
    <phoneticPr fontId="2"/>
  </si>
  <si>
    <t>中　　　　学　　　　校</t>
    <rPh sb="0" eb="1">
      <t>チュウ</t>
    </rPh>
    <rPh sb="5" eb="6">
      <t>ガク</t>
    </rPh>
    <rPh sb="10" eb="11">
      <t>コウ</t>
    </rPh>
    <phoneticPr fontId="2"/>
  </si>
  <si>
    <t>時</t>
    <rPh sb="0" eb="1">
      <t>ジ</t>
    </rPh>
    <phoneticPr fontId="2"/>
  </si>
  <si>
    <t>藍　住　町</t>
  </si>
  <si>
    <t>養護助教諭</t>
    <rPh sb="0" eb="2">
      <t>ヨウゴ</t>
    </rPh>
    <rPh sb="2" eb="5">
      <t>ジョキョウユ</t>
    </rPh>
    <phoneticPr fontId="2"/>
  </si>
  <si>
    <t>中学部</t>
    <rPh sb="0" eb="2">
      <t>チュウガク</t>
    </rPh>
    <rPh sb="2" eb="3">
      <t>ブ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</si>
  <si>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</si>
  <si>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計
（c）</t>
    <rPh sb="0" eb="1">
      <t>ケイ</t>
    </rPh>
    <phoneticPr fontId="2"/>
  </si>
  <si>
    <t>電気・　ガス・　熱供給・水道業</t>
    <rPh sb="8" eb="9">
      <t>ネツ</t>
    </rPh>
    <rPh sb="9" eb="11">
      <t>キョウキュウ</t>
    </rPh>
    <rPh sb="12" eb="15">
      <t>スイドウギョウ</t>
    </rPh>
    <phoneticPr fontId="2"/>
  </si>
  <si>
    <t>教育，　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</si>
  <si>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服飾・
家政関係</t>
    <rPh sb="0" eb="2">
      <t>フクショク</t>
    </rPh>
    <rPh sb="4" eb="6">
      <t>カセイ</t>
    </rPh>
    <rPh sb="6" eb="8">
      <t>カンケイ</t>
    </rPh>
    <phoneticPr fontId="2"/>
  </si>
  <si>
    <t>統　　　計　　　表</t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</si>
  <si>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</si>
  <si>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運輸業,郵便業</t>
    <rPh sb="2" eb="3">
      <t>ギョウ</t>
    </rPh>
    <rPh sb="4" eb="6">
      <t>ユウビン</t>
    </rPh>
    <rPh sb="6" eb="7">
      <t>ギョウ</t>
    </rPh>
    <phoneticPr fontId="2"/>
  </si>
  <si>
    <t>（a）</t>
  </si>
  <si>
    <t>不動産業,物品賃貸業</t>
    <rPh sb="5" eb="7">
      <t>ブッピン</t>
    </rPh>
    <rPh sb="7" eb="9">
      <t>チンタイ</t>
    </rPh>
    <rPh sb="9" eb="10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</si>
  <si>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</si>
  <si>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  <rPh sb="4" eb="5">
      <t>ギョウ</t>
    </rPh>
    <phoneticPr fontId="2"/>
  </si>
  <si>
    <t>聴覚障害</t>
    <rPh sb="0" eb="2">
      <t>チョウカク</t>
    </rPh>
    <rPh sb="2" eb="4">
      <t>ショウガイ</t>
    </rPh>
    <phoneticPr fontId="2"/>
  </si>
  <si>
    <t>病弱・　　　身体虚弱</t>
    <rPh sb="0" eb="2">
      <t>ビョウジャク</t>
    </rPh>
    <rPh sb="6" eb="8">
      <t>シンタイ</t>
    </rPh>
    <rPh sb="8" eb="10">
      <t>キョジャク</t>
    </rPh>
    <phoneticPr fontId="2"/>
  </si>
  <si>
    <t>肢体　　不自由</t>
    <rPh sb="0" eb="2">
      <t>シタイ</t>
    </rPh>
    <rPh sb="4" eb="7">
      <t>フジユウ</t>
    </rPh>
    <phoneticPr fontId="2"/>
  </si>
  <si>
    <t>勝　浦　町</t>
  </si>
  <si>
    <t>高等部</t>
    <rPh sb="0" eb="2">
      <t>コウトウ</t>
    </rPh>
    <rPh sb="2" eb="3">
      <t>ブ</t>
    </rPh>
    <phoneticPr fontId="2"/>
  </si>
  <si>
    <t>阿　南　市</t>
  </si>
  <si>
    <t>鉱業,　 採石業,   砂利    採取業</t>
    <rPh sb="0" eb="2">
      <t>コウギョウ</t>
    </rPh>
    <rPh sb="5" eb="7">
      <t>サイセキ</t>
    </rPh>
    <rPh sb="7" eb="8">
      <t>ギョウ</t>
    </rPh>
    <rPh sb="12" eb="14">
      <t>ジャリ</t>
    </rPh>
    <rPh sb="18" eb="20">
      <t>サイシュ</t>
    </rPh>
    <rPh sb="20" eb="21">
      <t>ギョウ</t>
    </rPh>
    <phoneticPr fontId="2"/>
  </si>
  <si>
    <t>計のうち高卒以上
を入学資格とする
課程の生徒数</t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</si>
  <si>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</si>
  <si>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地域別</t>
  </si>
  <si>
    <t>ﾌｧｯｼｮﾝﾋﾞｼﾞﾈｽ</t>
  </si>
  <si>
    <t>(他に分類されるものを除く)</t>
    <rPh sb="11" eb="12">
      <t>ノゾ</t>
    </rPh>
    <phoneticPr fontId="2"/>
  </si>
  <si>
    <t>准看護</t>
  </si>
  <si>
    <t>Ｃのうち</t>
  </si>
  <si>
    <t>理学・作業療法</t>
  </si>
  <si>
    <t>左記Ａ,Ｂ,Ｃ,Ｄのうち就職している者</t>
    <rPh sb="0" eb="2">
      <t>サキ</t>
    </rPh>
    <rPh sb="12" eb="14">
      <t>シュウショク</t>
    </rPh>
    <rPh sb="18" eb="19">
      <t>モノ</t>
    </rPh>
    <phoneticPr fontId="2"/>
  </si>
  <si>
    <t>家政関係</t>
    <rPh sb="0" eb="2">
      <t>カセイ</t>
    </rPh>
    <rPh sb="2" eb="4">
      <t>カンケイ</t>
    </rPh>
    <phoneticPr fontId="2"/>
  </si>
  <si>
    <t>経理・簿記</t>
  </si>
  <si>
    <t>ビジネス</t>
  </si>
  <si>
    <t>動物</t>
  </si>
  <si>
    <t>中　　　　　学　　　　　校</t>
    <rPh sb="0" eb="1">
      <t>ナカ</t>
    </rPh>
    <rPh sb="6" eb="7">
      <t>ガク</t>
    </rPh>
    <rPh sb="12" eb="13">
      <t>コウ</t>
    </rPh>
    <phoneticPr fontId="21"/>
  </si>
  <si>
    <t>　生　　　　徒　　　　数</t>
    <rPh sb="1" eb="2">
      <t>ショウ</t>
    </rPh>
    <rPh sb="6" eb="7">
      <t>ト</t>
    </rPh>
    <phoneticPr fontId="2"/>
  </si>
  <si>
    <t>製菓・製パン</t>
  </si>
  <si>
    <t>准看護</t>
    <rPh sb="0" eb="1">
      <t>ジュン</t>
    </rPh>
    <rPh sb="1" eb="3">
      <t>カンゴ</t>
    </rPh>
    <phoneticPr fontId="2"/>
  </si>
  <si>
    <t>小　　　　学　　　　校</t>
    <rPh sb="0" eb="1">
      <t>ショウ</t>
    </rPh>
    <rPh sb="5" eb="6">
      <t>ガク</t>
    </rPh>
    <rPh sb="10" eb="11">
      <t>コウ</t>
    </rPh>
    <phoneticPr fontId="2"/>
  </si>
  <si>
    <t>その他</t>
    <rPh sb="2" eb="3">
      <t>タ</t>
    </rPh>
    <phoneticPr fontId="2"/>
  </si>
  <si>
    <t>商業実務関係</t>
  </si>
  <si>
    <t>松　茂　町</t>
  </si>
  <si>
    <t>水産</t>
    <rPh sb="0" eb="2">
      <t>スイサン</t>
    </rPh>
    <phoneticPr fontId="2"/>
  </si>
  <si>
    <t>労働者</t>
  </si>
  <si>
    <t>社会福祉</t>
    <rPh sb="0" eb="2">
      <t>シャカイ</t>
    </rPh>
    <rPh sb="2" eb="4">
      <t>フクシ</t>
    </rPh>
    <phoneticPr fontId="2"/>
  </si>
  <si>
    <t>(看護師等)</t>
  </si>
  <si>
    <t>農業関係</t>
    <rPh sb="0" eb="2">
      <t>ノウギョウ</t>
    </rPh>
    <phoneticPr fontId="2"/>
  </si>
  <si>
    <t>計</t>
    <rPh sb="0" eb="1">
      <t>ケイ</t>
    </rPh>
    <phoneticPr fontId="2"/>
  </si>
  <si>
    <t>修業年限１年
以上の課程</t>
  </si>
  <si>
    <t>三　好　市</t>
    <rPh sb="0" eb="1">
      <t>サン</t>
    </rPh>
    <rPh sb="2" eb="3">
      <t>ヨシミ</t>
    </rPh>
    <rPh sb="4" eb="5">
      <t>シ</t>
    </rPh>
    <phoneticPr fontId="2"/>
  </si>
  <si>
    <t>設　　　　　置　　　　　者　　　　　別</t>
  </si>
  <si>
    <t>昼　　 間</t>
  </si>
  <si>
    <t>高等学校等又は大学等進学者</t>
    <rPh sb="0" eb="2">
      <t>コウトウ</t>
    </rPh>
    <rPh sb="2" eb="4">
      <t>ガッコウ</t>
    </rPh>
    <rPh sb="4" eb="5">
      <t>トウ</t>
    </rPh>
    <rPh sb="5" eb="6">
      <t>マタ</t>
    </rPh>
    <rPh sb="7" eb="10">
      <t>ダイガクトウ</t>
    </rPh>
    <rPh sb="10" eb="13">
      <t>シンガクシャ</t>
    </rPh>
    <phoneticPr fontId="2"/>
  </si>
  <si>
    <t>自閉症･</t>
  </si>
  <si>
    <t>情緒障害</t>
  </si>
  <si>
    <t>石　井　町</t>
  </si>
  <si>
    <t>上　板　町</t>
  </si>
  <si>
    <t>美　波　町</t>
    <rPh sb="0" eb="1">
      <t>ビ</t>
    </rPh>
    <rPh sb="2" eb="3">
      <t>ナミ</t>
    </rPh>
    <rPh sb="4" eb="5">
      <t>チョウ</t>
    </rPh>
    <phoneticPr fontId="2"/>
  </si>
  <si>
    <t>就職率</t>
    <rPh sb="0" eb="3">
      <t>シュウショクリツ</t>
    </rPh>
    <phoneticPr fontId="2"/>
  </si>
  <si>
    <t>美　馬　市</t>
    <rPh sb="0" eb="1">
      <t>ビ</t>
    </rPh>
    <rPh sb="2" eb="3">
      <t>ウマ</t>
    </rPh>
    <rPh sb="4" eb="5">
      <t>シ</t>
    </rPh>
    <phoneticPr fontId="2"/>
  </si>
  <si>
    <t>那　賀　町</t>
    <rPh sb="0" eb="1">
      <t>トモ</t>
    </rPh>
    <rPh sb="2" eb="3">
      <t>ガ</t>
    </rPh>
    <rPh sb="4" eb="5">
      <t>チョウ</t>
    </rPh>
    <phoneticPr fontId="2"/>
  </si>
  <si>
    <t>上　勝　町</t>
  </si>
  <si>
    <t>阿　波　市</t>
    <rPh sb="0" eb="1">
      <t>オク</t>
    </rPh>
    <rPh sb="2" eb="3">
      <t>ナミ</t>
    </rPh>
    <rPh sb="4" eb="5">
      <t>シ</t>
    </rPh>
    <phoneticPr fontId="2"/>
  </si>
  <si>
    <t>鳴　門　市</t>
  </si>
  <si>
    <t>第１５表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</si>
  <si>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０　歳</t>
  </si>
  <si>
    <t>県　　　計</t>
  </si>
  <si>
    <t>工業</t>
    <rPh sb="0" eb="2">
      <t>コウギョウ</t>
    </rPh>
    <phoneticPr fontId="2"/>
  </si>
  <si>
    <t>　うち私立</t>
  </si>
  <si>
    <t>左記以外・不詳</t>
  </si>
  <si>
    <t>特別支援学</t>
    <rPh sb="0" eb="2">
      <t>トクベツ</t>
    </rPh>
    <rPh sb="2" eb="4">
      <t>シエン</t>
    </rPh>
    <phoneticPr fontId="2"/>
  </si>
  <si>
    <t>学者(本科)</t>
  </si>
  <si>
    <t>文化・
教養関係</t>
    <rPh sb="6" eb="8">
      <t>カンケイ</t>
    </rPh>
    <phoneticPr fontId="2"/>
  </si>
  <si>
    <t>修業年限１年
未満の課程</t>
  </si>
  <si>
    <t>課程数</t>
  </si>
  <si>
    <t>学校図書</t>
    <rPh sb="0" eb="2">
      <t>ガッコウ</t>
    </rPh>
    <rPh sb="2" eb="4">
      <t>トショ</t>
    </rPh>
    <phoneticPr fontId="2"/>
  </si>
  <si>
    <t>第２７表　学科別・産業別就職者数（公立＋私立）＜高等学校卒業後の状況＞</t>
  </si>
  <si>
    <t>館事務員</t>
    <rPh sb="0" eb="1">
      <t>カン</t>
    </rPh>
    <rPh sb="1" eb="4">
      <t>ジムイン</t>
    </rPh>
    <phoneticPr fontId="2"/>
  </si>
  <si>
    <t>高等学校進学者</t>
  </si>
  <si>
    <t>農業,　
林業　　</t>
    <rPh sb="5" eb="7">
      <t>リンギョウ</t>
    </rPh>
    <phoneticPr fontId="2"/>
  </si>
  <si>
    <t>介護福祉</t>
    <rPh sb="0" eb="2">
      <t>カイゴ</t>
    </rPh>
    <rPh sb="2" eb="4">
      <t>フクシ</t>
    </rPh>
    <phoneticPr fontId="2"/>
  </si>
  <si>
    <t>計</t>
    <rPh sb="0" eb="1">
      <t>ケイ</t>
    </rPh>
    <phoneticPr fontId="21"/>
  </si>
  <si>
    <t>退学者数
(前年度間)</t>
    <rPh sb="6" eb="9">
      <t>ゼンネンド</t>
    </rPh>
    <rPh sb="9" eb="10">
      <t>カン</t>
    </rPh>
    <phoneticPr fontId="2"/>
  </si>
  <si>
    <t>計</t>
    <rPh sb="0" eb="1">
      <t>ケイ</t>
    </rPh>
    <phoneticPr fontId="29"/>
  </si>
  <si>
    <t>※ 3　高等学校の生徒数は、専攻科・別科の生徒数も含む。</t>
  </si>
  <si>
    <t>※３</t>
  </si>
  <si>
    <t>第４表　市町村別・本校分校別学校数＜小学校・中学校＞</t>
  </si>
  <si>
    <t>第５表　市町村別・教職員数（本務者）＜小学校・中学校＞</t>
  </si>
  <si>
    <t>第６表　市町村別・編成方式別学級数（単式・複式学級）＜小学校・中学校＞</t>
    <rPh sb="31" eb="34">
      <t>チュウガッコウ</t>
    </rPh>
    <phoneticPr fontId="21"/>
  </si>
  <si>
    <t>　　かつフルタイム勤務相当の者（再掲）(d)」の占める割合である。</t>
  </si>
  <si>
    <t>第７表　市町村別・編成方式別学級数及び児童生徒数（特別支援学級）＜小学校・中学校＞　　　　　</t>
    <rPh sb="17" eb="18">
      <t>オヨ</t>
    </rPh>
    <rPh sb="21" eb="23">
      <t>セイト</t>
    </rPh>
    <rPh sb="37" eb="40">
      <t>チュウガッコウ</t>
    </rPh>
    <phoneticPr fontId="2"/>
  </si>
  <si>
    <t>第８表　市町村別・学年別児童数＜小学校＞</t>
  </si>
  <si>
    <t>（単位:人，％）</t>
  </si>
  <si>
    <t>幼保連携型
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</si>
  <si>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※２</t>
  </si>
  <si>
    <t>(A+B+C+D+E+F+G)</t>
  </si>
  <si>
    <t>制</t>
    <rPh sb="0" eb="1">
      <t>セイ</t>
    </rPh>
    <phoneticPr fontId="2"/>
  </si>
  <si>
    <t>※ 1　幼保連携型認定こども園は，教育・保育職員を計上。</t>
    <rPh sb="4" eb="5">
      <t>ヨウ</t>
    </rPh>
    <rPh sb="5" eb="6">
      <t>ホ</t>
    </rPh>
    <rPh sb="6" eb="8">
      <t>レンケイ</t>
    </rPh>
    <rPh sb="8" eb="9">
      <t>ガタ</t>
    </rPh>
    <rPh sb="9" eb="11">
      <t>ニンテイ</t>
    </rPh>
    <rPh sb="14" eb="15">
      <t>エン</t>
    </rPh>
    <rPh sb="25" eb="27">
      <t>ケイジョウ</t>
    </rPh>
    <phoneticPr fontId="2"/>
  </si>
  <si>
    <t>第２２表　市町村別・状況別卒業者数＜中学校卒業後の状況＞</t>
    <rPh sb="10" eb="12">
      <t>ジョウキョウ</t>
    </rPh>
    <phoneticPr fontId="2"/>
  </si>
  <si>
    <t>臨時</t>
    <rPh sb="0" eb="1">
      <t>リンジ</t>
    </rPh>
    <rPh sb="1" eb="2">
      <t>トキ</t>
    </rPh>
    <phoneticPr fontId="52"/>
  </si>
  <si>
    <t>Ａのうち</t>
  </si>
  <si>
    <t>Ｄ</t>
  </si>
  <si>
    <t>Ｆ</t>
  </si>
  <si>
    <t>Ｇ</t>
  </si>
  <si>
    <t>高等学</t>
  </si>
  <si>
    <t>公共職業能力</t>
  </si>
  <si>
    <t>比率（％）</t>
    <rPh sb="0" eb="2">
      <t>ヒリツ</t>
    </rPh>
    <phoneticPr fontId="2"/>
  </si>
  <si>
    <t>校等</t>
  </si>
  <si>
    <t>死亡の者</t>
  </si>
  <si>
    <t>元</t>
    <rPh sb="0" eb="1">
      <t>ガン</t>
    </rPh>
    <phoneticPr fontId="2"/>
  </si>
  <si>
    <t>（再掲）</t>
    <rPh sb="1" eb="3">
      <t>サイケイ</t>
    </rPh>
    <phoneticPr fontId="2"/>
  </si>
  <si>
    <t>無期雇用
労働者（b）</t>
    <rPh sb="0" eb="2">
      <t>ムキ</t>
    </rPh>
    <rPh sb="2" eb="4">
      <t>コヨウ</t>
    </rPh>
    <rPh sb="5" eb="8">
      <t>ロウドウシャ</t>
    </rPh>
    <phoneticPr fontId="52"/>
  </si>
  <si>
    <t>左記Aのうち</t>
  </si>
  <si>
    <t>(再掲)</t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</si>
  <si>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</si>
  <si>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(55.8)</t>
  </si>
  <si>
    <t>左記Ｅ有期雇用労働者のうち雇用契約期間が一年以上，かつフルタイム勤務相当の者（d）</t>
  </si>
  <si>
    <t>(43.2)</t>
  </si>
  <si>
    <t>普通･看護</t>
  </si>
  <si>
    <t>第１９表　生徒数，特科生，入学者数，卒業者数及び退学者数</t>
    <rPh sb="22" eb="23">
      <t>オヨ</t>
    </rPh>
    <phoneticPr fontId="2"/>
  </si>
  <si>
    <t>専修学校（一般課程）等入学者</t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</si>
  <si>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雇用契約期間が</t>
  </si>
  <si>
    <t>公共職業能力開発施設等入学者</t>
  </si>
  <si>
    <t>Ｄのうち</t>
  </si>
  <si>
    <t>左記Ａのうち他県への進学者</t>
  </si>
  <si>
    <t>（本務者）</t>
    <rPh sb="1" eb="3">
      <t>ホンム</t>
    </rPh>
    <rPh sb="3" eb="4">
      <t>シャ</t>
    </rPh>
    <phoneticPr fontId="2"/>
  </si>
  <si>
    <t>女性</t>
    <rPh sb="0" eb="2">
      <t>ジョセイ</t>
    </rPh>
    <phoneticPr fontId="2"/>
  </si>
  <si>
    <t>女性の</t>
    <rPh sb="0" eb="2">
      <t>ジョセイ</t>
    </rPh>
    <phoneticPr fontId="2"/>
  </si>
  <si>
    <t>女性の
比率（％）</t>
    <rPh sb="0" eb="2">
      <t>ジョセイ</t>
    </rPh>
    <rPh sb="4" eb="6">
      <t>ヒリツ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</si>
  <si>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52"/>
  </si>
  <si>
    <t>雇用契約期間が一年以上，かつフルタイム勤務相当の者</t>
  </si>
  <si>
    <t>自営業主等・
無期雇用労働者</t>
  </si>
  <si>
    <t>一年以上、かつ</t>
  </si>
  <si>
    <t>左記Ｅ有期雇用労働者のうち雇用契約期間が一年以上，かつフルタイム勤務相当の者（d）</t>
    <rPh sb="0" eb="2">
      <t>サキ</t>
    </rPh>
    <rPh sb="3" eb="5">
      <t>ユウキ</t>
    </rPh>
    <rPh sb="5" eb="7">
      <t>コヨウ</t>
    </rPh>
    <phoneticPr fontId="2"/>
  </si>
  <si>
    <t>（　再　掲　）</t>
    <rPh sb="2" eb="3">
      <t>サイ</t>
    </rPh>
    <rPh sb="4" eb="5">
      <t>ケイ</t>
    </rPh>
    <phoneticPr fontId="2"/>
  </si>
  <si>
    <t>就職者</t>
    <rPh sb="0" eb="3">
      <t>シュウショクシャ</t>
    </rPh>
    <phoneticPr fontId="2"/>
  </si>
  <si>
    <t>（ 再 掲 ）　</t>
    <rPh sb="2" eb="3">
      <t>サイ</t>
    </rPh>
    <rPh sb="4" eb="5">
      <t>ケイ</t>
    </rPh>
    <phoneticPr fontId="2"/>
  </si>
  <si>
    <t>又は大学等)</t>
  </si>
  <si>
    <t>第２５表　学科別・状況別卒業者数（公立＋私立）＜高等学校卒業後の状況＞</t>
    <rPh sb="9" eb="11">
      <t>ジョウキョウ</t>
    </rPh>
    <phoneticPr fontId="2"/>
  </si>
  <si>
    <t>自営業主等</t>
    <rPh sb="0" eb="2">
      <t>ジエイギョウ</t>
    </rPh>
    <rPh sb="2" eb="3">
      <t>シュ</t>
    </rPh>
    <rPh sb="3" eb="4">
      <t>シュ</t>
    </rPh>
    <rPh sb="4" eb="5">
      <t>トウ</t>
    </rPh>
    <phoneticPr fontId="52"/>
  </si>
  <si>
    <t>第１２表　市町村別・学年別生徒数＜高等学校・全日制＞</t>
  </si>
  <si>
    <t>第２１表　職員数（本務者）</t>
    <rPh sb="9" eb="11">
      <t>ホンム</t>
    </rPh>
    <rPh sb="11" eb="12">
      <t>シャ</t>
    </rPh>
    <phoneticPr fontId="2"/>
  </si>
  <si>
    <t>第２３表　市町村別・高等学校等への進学者数＜中学校卒業後の状況＞</t>
  </si>
  <si>
    <t>第２４表　市町村別・産業別，地域別，男女別就職者数＜中学校卒業後の状況＞</t>
  </si>
  <si>
    <t>第２８表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</si>
  <si>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生徒数（前期課程）</t>
    <rPh sb="0" eb="3">
      <t>セイトスウ</t>
    </rPh>
    <rPh sb="4" eb="6">
      <t>ゼンキ</t>
    </rPh>
    <rPh sb="6" eb="8">
      <t>カテイ</t>
    </rPh>
    <phoneticPr fontId="2"/>
  </si>
  <si>
    <t>学級数</t>
    <rPh sb="0" eb="3">
      <t>ガッキュウスウ</t>
    </rPh>
    <phoneticPr fontId="2"/>
  </si>
  <si>
    <t>注　「就職率」とは，卒業者のうち「自営業主等(a)＋無期雇用労働者(b)」＋「左記Ａ，Ｂ，Ｃ，Ｄのうち就職している者（再掲）(c)」＋ 「左記Ｅ有期雇用労働者のうち雇用契約期間が一年以上、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rPh sb="89" eb="90">
      <t>ヒト</t>
    </rPh>
    <rPh sb="90" eb="93">
      <t>ネンイジョウ</t>
    </rPh>
    <phoneticPr fontId="2"/>
  </si>
  <si>
    <t>無期雇用
労働者(b)</t>
    <rPh sb="0" eb="2">
      <t>ムキ</t>
    </rPh>
    <rPh sb="2" eb="4">
      <t>コヨウ</t>
    </rPh>
    <rPh sb="5" eb="8">
      <t>ロウドウシャ</t>
    </rPh>
    <phoneticPr fontId="52"/>
  </si>
  <si>
    <t>(c)</t>
  </si>
  <si>
    <t>※１</t>
  </si>
  <si>
    <t>注 各種学校は私立のみであり，国立・公立は該当なし</t>
  </si>
  <si>
    <t>第１４表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29"/>
  </si>
  <si>
    <t>第１０表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</si>
</sst>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81" formatCode="&quot;\&quot;#,##0;[Red]\-&quot;\&quot;#,##0"/>
    <numFmt numFmtId="180" formatCode="#,##0.0_ "/>
    <numFmt numFmtId="176" formatCode="#,##0;&quot;△&quot;#,##0"/>
    <numFmt numFmtId="186" formatCode="#,##0_ "/>
    <numFmt numFmtId="183" formatCode="0.0%"/>
    <numFmt numFmtId="177" formatCode="0_);[Red]\(0\)"/>
    <numFmt numFmtId="179" formatCode="_ * #,##0.0_ ;_ * \-#,##0.0_ ;_ * &quot;-&quot;_ "/>
    <numFmt numFmtId="185" formatCode="_ * #,##0.0_ ;_ * \-#,##0.0_ ;_ * &quot;-&quot;_ \ "/>
    <numFmt numFmtId="184" formatCode="_ * #,##0.0_ ;_ * \-#,##0.0_ ;_ * &quot;0.0&quot;_ "/>
    <numFmt numFmtId="178" formatCode="_ * #,##0_ ;_ * \-#,##0_ ;_ * &quot;-&quot;_ "/>
    <numFmt numFmtId="182" formatCode="_ * #,##0_ ;_ * \-#,##0_ ;_ * &quot;-&quot;_ \ "/>
  </numFmts>
  <fonts count="5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050000000000001"/>
      <color indexed="8"/>
      <name val="ＭＳ 明朝"/>
      <family val="1"/>
    </font>
    <font>
      <b/>
      <sz val="16"/>
      <color indexed="8"/>
      <name val="ＭＳ 明朝"/>
      <family val="1"/>
    </font>
    <font>
      <sz val="11.95"/>
      <color indexed="8"/>
      <name val="ＭＳ 明朝"/>
      <family val="1"/>
    </font>
    <font>
      <sz val="8"/>
      <color indexed="8"/>
      <name val="ＭＳ 明朝"/>
      <family val="1"/>
    </font>
    <font>
      <sz val="10.050000000000001"/>
      <color rgb="FFFF0000"/>
      <name val="ＭＳ 明朝"/>
      <family val="1"/>
    </font>
    <font>
      <sz val="8"/>
      <color auto="1"/>
      <name val="ＭＳ 明朝"/>
      <family val="1"/>
    </font>
    <font>
      <sz val="10.050000000000001"/>
      <color auto="1"/>
      <name val="ＭＳ 明朝"/>
      <family val="1"/>
    </font>
    <font>
      <sz val="10"/>
      <color indexed="8"/>
      <name val="ＭＳ 明朝"/>
      <family val="1"/>
    </font>
    <font>
      <sz val="9"/>
      <color indexed="8"/>
      <name val="ＭＳ 明朝"/>
      <family val="1"/>
    </font>
    <font>
      <sz val="8.15"/>
      <color indexed="8"/>
      <name val="ＭＳ 明朝"/>
      <family val="1"/>
    </font>
    <font>
      <sz val="10.95"/>
      <color indexed="8"/>
      <name val="ＭＳ 明朝"/>
      <family val="1"/>
    </font>
    <font>
      <b/>
      <sz val="9"/>
      <color indexed="8"/>
      <name val="ＭＳ 明朝"/>
      <family val="1"/>
    </font>
    <font>
      <b/>
      <sz val="9"/>
      <color auto="1"/>
      <name val="ＭＳ 明朝"/>
      <family val="1"/>
    </font>
    <font>
      <sz val="9"/>
      <color auto="1"/>
      <name val="ＭＳ 明朝"/>
      <family val="1"/>
    </font>
    <font>
      <sz val="8.15"/>
      <color rgb="FFFF0000"/>
      <name val="ＭＳ 明朝"/>
      <family val="1"/>
    </font>
    <font>
      <b/>
      <sz val="10"/>
      <color auto="1"/>
      <name val="ＭＳ 明朝"/>
      <family val="1"/>
    </font>
    <font>
      <sz val="10"/>
      <color auto="1"/>
      <name val="ＭＳ 明朝"/>
      <family val="1"/>
    </font>
    <font>
      <sz val="10"/>
      <color rgb="FFFF0000"/>
      <name val="ＭＳ 明朝"/>
      <family val="1"/>
    </font>
    <font>
      <sz val="9"/>
      <color indexed="8"/>
      <name val="ＭＳ 明朝"/>
      <family val="1"/>
    </font>
    <font>
      <sz val="9"/>
      <color rgb="FFFF0000"/>
      <name val="ＭＳ 明朝"/>
      <family val="1"/>
    </font>
    <font>
      <sz val="6"/>
      <color indexed="8"/>
      <name val="ＭＳ 明朝"/>
      <family val="1"/>
    </font>
    <font>
      <sz val="8.75"/>
      <color indexed="8"/>
      <name val="ＭＳ 明朝"/>
      <family val="1"/>
    </font>
    <font>
      <sz val="8.75"/>
      <color rgb="FFFF0000"/>
      <name val="ＭＳ 明朝"/>
      <family val="1"/>
    </font>
    <font>
      <b/>
      <sz val="8.75"/>
      <color auto="1"/>
      <name val="ＭＳ 明朝"/>
      <family val="1"/>
    </font>
    <font>
      <sz val="8.75"/>
      <color auto="1"/>
      <name val="ＭＳ 明朝"/>
      <family val="1"/>
    </font>
    <font>
      <sz val="7.95"/>
      <color indexed="8"/>
      <name val="ＭＳ 明朝"/>
      <family val="1"/>
    </font>
    <font>
      <b/>
      <sz val="8.75"/>
      <color indexed="8"/>
      <name val="ＭＳ 明朝"/>
      <family val="1"/>
    </font>
    <font>
      <sz val="10.95"/>
      <color auto="1"/>
      <name val="ＭＳ 明朝"/>
      <family val="1"/>
    </font>
    <font>
      <sz val="12"/>
      <color indexed="8"/>
      <name val="ＭＳ 明朝"/>
      <family val="1"/>
    </font>
    <font>
      <sz val="12"/>
      <color auto="1"/>
      <name val="ＭＳ 明朝"/>
      <family val="1"/>
    </font>
    <font>
      <b/>
      <sz val="10.050000000000001"/>
      <color auto="1"/>
      <name val="ＭＳ 明朝"/>
      <family val="1"/>
    </font>
    <font>
      <sz val="8.5"/>
      <color indexed="8"/>
      <name val="ＭＳ 明朝"/>
      <family val="1"/>
    </font>
    <font>
      <sz val="8.3000000000000007"/>
      <color indexed="8"/>
      <name val="ＭＳ 明朝"/>
      <family val="1"/>
    </font>
    <font>
      <b/>
      <sz val="8.5"/>
      <color indexed="8"/>
      <name val="ＭＳ 明朝"/>
      <family val="1"/>
    </font>
    <font>
      <b/>
      <sz val="8.3000000000000007"/>
      <color auto="1"/>
      <name val="ＭＳ 明朝"/>
      <family val="1"/>
    </font>
    <font>
      <sz val="8.3000000000000007"/>
      <color auto="1"/>
      <name val="ＭＳ 明朝"/>
      <family val="1"/>
    </font>
    <font>
      <sz val="8.5"/>
      <color auto="1"/>
      <name val="ＭＳ 明朝"/>
      <family val="1"/>
    </font>
    <font>
      <b/>
      <sz val="8.3000000000000007"/>
      <color indexed="8"/>
      <name val="ＭＳ 明朝"/>
      <family val="1"/>
    </font>
    <font>
      <b/>
      <sz val="8.5"/>
      <color auto="1"/>
      <name val="ＭＳ 明朝"/>
      <family val="1"/>
    </font>
    <font>
      <sz val="9.4499999999999993"/>
      <color indexed="8"/>
      <name val="ＭＳ 明朝"/>
      <family val="1"/>
    </font>
    <font>
      <b/>
      <sz val="9.4499999999999993"/>
      <color indexed="8"/>
      <name val="ＭＳ 明朝"/>
      <family val="1"/>
    </font>
    <font>
      <b/>
      <sz val="9.4499999999999993"/>
      <color auto="1"/>
      <name val="ＭＳ 明朝"/>
      <family val="1"/>
    </font>
    <font>
      <sz val="9.4499999999999993"/>
      <color auto="1"/>
      <name val="ＭＳ 明朝"/>
      <family val="1"/>
    </font>
    <font>
      <sz val="7"/>
      <color indexed="8"/>
      <name val="ＭＳ 明朝"/>
      <family val="1"/>
    </font>
    <font>
      <sz val="11"/>
      <color indexed="8"/>
      <name val="ＭＳ 明朝"/>
      <family val="1"/>
    </font>
    <font>
      <sz val="9.5"/>
      <color auto="1"/>
      <name val="ＭＳ 明朝"/>
      <family val="1"/>
    </font>
    <font>
      <sz val="8.3000000000000007"/>
      <color rgb="FFFF0000"/>
      <name val="ＭＳ 明朝"/>
      <family val="1"/>
    </font>
    <font>
      <sz val="8.5"/>
      <color rgb="FFFF0000"/>
      <name val="ＭＳ 明朝"/>
      <family val="1"/>
    </font>
    <font>
      <sz val="6"/>
      <color auto="1"/>
      <name val="游ゴシック"/>
    </font>
    <font>
      <sz val="6"/>
      <color auto="1"/>
      <name val="明朝"/>
      <family val="1"/>
    </font>
    <font>
      <sz val="12"/>
      <color indexed="9"/>
      <name val="明朝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81" fontId="1" fillId="0" borderId="0" applyFont="0" applyFill="0" applyBorder="0" applyAlignment="0" applyProtection="0"/>
  </cellStyleXfs>
  <cellXfs count="616">
    <xf numFmtId="0" fontId="0" fillId="0" borderId="0" xfId="0"/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/>
    <xf numFmtId="176" fontId="3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vertical="center" wrapText="1"/>
    </xf>
    <xf numFmtId="176" fontId="9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top"/>
    </xf>
    <xf numFmtId="177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 vertical="top"/>
    </xf>
    <xf numFmtId="178" fontId="9" fillId="0" borderId="0" xfId="0" applyNumberFormat="1" applyFont="1" applyFill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176" fontId="3" fillId="0" borderId="5" xfId="0" applyNumberFormat="1" applyFont="1" applyFill="1" applyBorder="1" applyAlignment="1">
      <alignment horizontal="center"/>
    </xf>
    <xf numFmtId="176" fontId="3" fillId="0" borderId="11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/>
    </xf>
    <xf numFmtId="176" fontId="11" fillId="0" borderId="0" xfId="0" applyNumberFormat="1" applyFont="1" applyFill="1" applyAlignment="1">
      <alignment horizontal="center"/>
    </xf>
    <xf numFmtId="176" fontId="11" fillId="0" borderId="0" xfId="0" applyNumberFormat="1" applyFont="1" applyFill="1" applyAlignment="1">
      <alignment horizontal="center" shrinkToFit="1"/>
    </xf>
    <xf numFmtId="176" fontId="11" fillId="0" borderId="0" xfId="0" applyNumberFormat="1" applyFont="1" applyFill="1" applyAlignment="1">
      <alignment horizontal="center" vertical="center" shrinkToFit="1"/>
    </xf>
    <xf numFmtId="176" fontId="13" fillId="0" borderId="0" xfId="0" applyNumberFormat="1" applyFont="1" applyFill="1" applyAlignment="1"/>
    <xf numFmtId="176" fontId="11" fillId="0" borderId="4" xfId="0" applyNumberFormat="1" applyFont="1" applyFill="1" applyBorder="1" applyAlignment="1">
      <alignment horizontal="center" shrinkToFit="1"/>
    </xf>
    <xf numFmtId="176" fontId="11" fillId="0" borderId="5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center" shrinkToFit="1"/>
    </xf>
    <xf numFmtId="176" fontId="14" fillId="0" borderId="5" xfId="0" applyNumberFormat="1" applyFont="1" applyFill="1" applyBorder="1" applyAlignment="1">
      <alignment horizontal="center" shrinkToFit="1"/>
    </xf>
    <xf numFmtId="176" fontId="11" fillId="0" borderId="5" xfId="0" applyNumberFormat="1" applyFont="1" applyFill="1" applyBorder="1" applyAlignment="1">
      <alignment horizontal="center" shrinkToFit="1"/>
    </xf>
    <xf numFmtId="176" fontId="11" fillId="0" borderId="13" xfId="0" applyNumberFormat="1" applyFont="1" applyFill="1" applyBorder="1" applyAlignment="1">
      <alignment horizontal="center"/>
    </xf>
    <xf numFmtId="176" fontId="12" fillId="0" borderId="0" xfId="0" applyNumberFormat="1" applyFont="1" applyFill="1" applyAlignment="1">
      <alignment horizontal="left"/>
    </xf>
    <xf numFmtId="176" fontId="11" fillId="0" borderId="1" xfId="0" applyNumberFormat="1" applyFont="1" applyFill="1" applyBorder="1" applyAlignment="1">
      <alignment horizont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horizontal="center" shrinkToFit="1"/>
    </xf>
    <xf numFmtId="178" fontId="15" fillId="0" borderId="0" xfId="0" applyNumberFormat="1" applyFont="1" applyFill="1" applyBorder="1" applyAlignment="1">
      <alignment shrinkToFit="1"/>
    </xf>
    <xf numFmtId="178" fontId="16" fillId="0" borderId="0" xfId="0" applyNumberFormat="1" applyFont="1" applyFill="1" applyBorder="1" applyAlignment="1">
      <alignment shrinkToFit="1"/>
    </xf>
    <xf numFmtId="176" fontId="11" fillId="0" borderId="3" xfId="0" applyNumberFormat="1" applyFont="1" applyFill="1" applyBorder="1" applyAlignment="1"/>
    <xf numFmtId="176" fontId="11" fillId="0" borderId="14" xfId="0" applyNumberFormat="1" applyFont="1" applyFill="1" applyBorder="1" applyAlignment="1">
      <alignment horizontal="center" shrinkToFit="1"/>
    </xf>
    <xf numFmtId="176" fontId="11" fillId="0" borderId="15" xfId="0" applyNumberFormat="1" applyFont="1" applyFill="1" applyBorder="1" applyAlignment="1">
      <alignment horizontal="center" vertical="center" shrinkToFit="1"/>
    </xf>
    <xf numFmtId="176" fontId="11" fillId="0" borderId="16" xfId="0" applyNumberFormat="1" applyFont="1" applyFill="1" applyBorder="1" applyAlignment="1">
      <alignment horizontal="center" vertical="center" shrinkToFit="1"/>
    </xf>
    <xf numFmtId="176" fontId="11" fillId="0" borderId="17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176" fontId="11" fillId="0" borderId="18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shrinkToFit="1"/>
    </xf>
    <xf numFmtId="180" fontId="16" fillId="0" borderId="0" xfId="0" applyNumberFormat="1" applyFont="1" applyFill="1" applyBorder="1" applyAlignment="1">
      <alignment shrinkToFit="1"/>
    </xf>
    <xf numFmtId="176" fontId="11" fillId="0" borderId="14" xfId="0" applyNumberFormat="1" applyFont="1" applyFill="1" applyBorder="1" applyAlignment="1">
      <alignment shrinkToFit="1"/>
    </xf>
    <xf numFmtId="176" fontId="11" fillId="0" borderId="17" xfId="0" applyNumberFormat="1" applyFont="1" applyFill="1" applyBorder="1" applyAlignment="1">
      <alignment vertical="center" shrinkToFit="1"/>
    </xf>
    <xf numFmtId="178" fontId="15" fillId="0" borderId="0" xfId="0" applyNumberFormat="1" applyFont="1" applyFill="1" applyBorder="1" applyAlignment="1">
      <alignment horizontal="right" shrinkToFit="1"/>
    </xf>
    <xf numFmtId="178" fontId="16" fillId="0" borderId="0" xfId="0" applyNumberFormat="1" applyFont="1" applyFill="1" applyBorder="1" applyAlignment="1">
      <alignment horizontal="right" shrinkToFit="1"/>
    </xf>
    <xf numFmtId="176" fontId="11" fillId="0" borderId="3" xfId="0" applyNumberFormat="1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shrinkToFit="1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vertical="center" shrinkToFit="1"/>
    </xf>
    <xf numFmtId="176" fontId="11" fillId="0" borderId="19" xfId="0" applyNumberFormat="1" applyFont="1" applyFill="1" applyBorder="1" applyAlignment="1">
      <alignment horizontal="center" shrinkToFit="1"/>
    </xf>
    <xf numFmtId="176" fontId="11" fillId="0" borderId="20" xfId="0" applyNumberFormat="1" applyFont="1" applyFill="1" applyBorder="1" applyAlignment="1">
      <alignment horizontal="center" shrinkToFit="1"/>
    </xf>
    <xf numFmtId="0" fontId="12" fillId="0" borderId="16" xfId="0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shrinkToFit="1"/>
    </xf>
    <xf numFmtId="0" fontId="12" fillId="0" borderId="21" xfId="0" applyFont="1" applyFill="1" applyBorder="1" applyAlignment="1">
      <alignment horizontal="center" vertical="center" shrinkToFit="1"/>
    </xf>
    <xf numFmtId="176" fontId="17" fillId="0" borderId="0" xfId="0" applyNumberFormat="1" applyFont="1" applyFill="1" applyAlignment="1">
      <alignment horizontal="left"/>
    </xf>
    <xf numFmtId="176" fontId="17" fillId="0" borderId="0" xfId="0" applyNumberFormat="1" applyFont="1" applyFill="1" applyAlignment="1">
      <alignment horizontal="center"/>
    </xf>
    <xf numFmtId="176" fontId="10" fillId="0" borderId="14" xfId="0" applyNumberFormat="1" applyFont="1" applyFill="1" applyBorder="1" applyAlignment="1">
      <alignment horizontal="center" wrapText="1"/>
    </xf>
    <xf numFmtId="176" fontId="10" fillId="0" borderId="15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wrapText="1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right" shrinkToFit="1"/>
    </xf>
    <xf numFmtId="180" fontId="16" fillId="0" borderId="0" xfId="0" applyNumberFormat="1" applyFont="1" applyFill="1" applyBorder="1" applyAlignment="1">
      <alignment horizontal="right" shrinkToFit="1"/>
    </xf>
    <xf numFmtId="176" fontId="10" fillId="0" borderId="19" xfId="0" applyNumberFormat="1" applyFont="1" applyFill="1" applyBorder="1" applyAlignment="1">
      <alignment horizontal="center" shrinkToFit="1"/>
    </xf>
    <xf numFmtId="181" fontId="13" fillId="0" borderId="0" xfId="2" applyFont="1" applyFill="1" applyAlignment="1"/>
    <xf numFmtId="176" fontId="11" fillId="0" borderId="4" xfId="0" applyNumberFormat="1" applyFont="1" applyFill="1" applyBorder="1" applyAlignment="1">
      <alignment horizontal="center" vertical="center" shrinkToFit="1"/>
    </xf>
    <xf numFmtId="176" fontId="11" fillId="0" borderId="22" xfId="0" applyNumberFormat="1" applyFont="1" applyFill="1" applyBorder="1" applyAlignment="1">
      <alignment horizontal="center" vertical="center" shrinkToFit="1"/>
    </xf>
    <xf numFmtId="176" fontId="11" fillId="0" borderId="23" xfId="0" applyNumberFormat="1" applyFont="1" applyFill="1" applyBorder="1" applyAlignment="1">
      <alignment horizontal="center" vertical="center" shrinkToFit="1"/>
    </xf>
    <xf numFmtId="176" fontId="14" fillId="0" borderId="7" xfId="0" applyNumberFormat="1" applyFont="1" applyFill="1" applyBorder="1" applyAlignment="1">
      <alignment horizontal="center" shrinkToFit="1"/>
    </xf>
    <xf numFmtId="176" fontId="11" fillId="0" borderId="7" xfId="0" applyNumberFormat="1" applyFont="1" applyFill="1" applyBorder="1" applyAlignment="1">
      <alignment horizontal="center" shrinkToFit="1"/>
    </xf>
    <xf numFmtId="176" fontId="11" fillId="0" borderId="24" xfId="0" applyNumberFormat="1" applyFont="1" applyFill="1" applyBorder="1" applyAlignment="1">
      <alignment horizontal="distributed"/>
    </xf>
    <xf numFmtId="182" fontId="11" fillId="0" borderId="25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shrinkToFit="1"/>
    </xf>
    <xf numFmtId="182" fontId="16" fillId="0" borderId="26" xfId="0" applyNumberFormat="1" applyFont="1" applyFill="1" applyBorder="1" applyAlignment="1"/>
    <xf numFmtId="182" fontId="11" fillId="0" borderId="23" xfId="0" applyNumberFormat="1" applyFont="1" applyFill="1" applyBorder="1" applyAlignment="1">
      <alignment horizontal="center" vertical="center" shrinkToFit="1"/>
    </xf>
    <xf numFmtId="176" fontId="11" fillId="0" borderId="27" xfId="0" applyNumberFormat="1" applyFont="1" applyFill="1" applyBorder="1" applyAlignment="1">
      <alignment horizontal="center" shrinkToFit="1"/>
    </xf>
    <xf numFmtId="182" fontId="16" fillId="0" borderId="26" xfId="0" applyNumberFormat="1" applyFont="1" applyFill="1" applyBorder="1" applyAlignment="1">
      <alignment horizontal="right"/>
    </xf>
    <xf numFmtId="0" fontId="0" fillId="0" borderId="0" xfId="0" applyFill="1" applyAlignment="1">
      <alignment shrinkToFit="1"/>
    </xf>
    <xf numFmtId="176" fontId="11" fillId="0" borderId="0" xfId="0" applyNumberFormat="1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/>
    </xf>
    <xf numFmtId="176" fontId="10" fillId="0" borderId="8" xfId="0" applyNumberFormat="1" applyFont="1" applyFill="1" applyBorder="1" applyAlignment="1">
      <alignment horizontal="distributed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/>
    </xf>
    <xf numFmtId="178" fontId="18" fillId="0" borderId="0" xfId="0" applyNumberFormat="1" applyFont="1" applyFill="1" applyBorder="1" applyAlignment="1">
      <alignment horizontal="center" shrinkToFit="1"/>
    </xf>
    <xf numFmtId="176" fontId="19" fillId="0" borderId="0" xfId="0" applyNumberFormat="1" applyFont="1" applyFill="1" applyBorder="1" applyAlignment="1">
      <alignment shrinkToFit="1"/>
    </xf>
    <xf numFmtId="176" fontId="10" fillId="0" borderId="3" xfId="0" applyNumberFormat="1" applyFont="1" applyFill="1" applyBorder="1" applyAlignment="1">
      <alignment horizontal="distributed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/>
    </xf>
    <xf numFmtId="178" fontId="19" fillId="0" borderId="0" xfId="0" applyNumberFormat="1" applyFont="1" applyFill="1" applyBorder="1" applyAlignment="1">
      <alignment shrinkToFit="1"/>
    </xf>
    <xf numFmtId="182" fontId="10" fillId="0" borderId="3" xfId="0" applyNumberFormat="1" applyFont="1" applyFill="1" applyBorder="1" applyAlignment="1"/>
    <xf numFmtId="176" fontId="10" fillId="0" borderId="30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 wrapText="1"/>
    </xf>
    <xf numFmtId="180" fontId="18" fillId="0" borderId="0" xfId="0" applyNumberFormat="1" applyFont="1" applyFill="1" applyBorder="1" applyAlignment="1">
      <alignment horizontal="center" shrinkToFit="1"/>
    </xf>
    <xf numFmtId="180" fontId="19" fillId="0" borderId="0" xfId="0" applyNumberFormat="1" applyFont="1" applyFill="1" applyBorder="1" applyAlignment="1">
      <alignment horizontal="center" shrinkToFit="1"/>
    </xf>
    <xf numFmtId="176" fontId="10" fillId="0" borderId="28" xfId="0" applyNumberFormat="1" applyFont="1" applyFill="1" applyBorder="1" applyAlignment="1">
      <alignment horizontal="center" vertical="center" wrapText="1"/>
    </xf>
    <xf numFmtId="176" fontId="10" fillId="0" borderId="29" xfId="0" applyNumberFormat="1" applyFont="1" applyFill="1" applyBorder="1" applyAlignment="1">
      <alignment horizontal="center" vertical="center" wrapText="1"/>
    </xf>
    <xf numFmtId="176" fontId="10" fillId="0" borderId="31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 wrapText="1"/>
    </xf>
    <xf numFmtId="182" fontId="20" fillId="0" borderId="2" xfId="0" applyNumberFormat="1" applyFont="1" applyFill="1" applyBorder="1" applyAlignment="1">
      <alignment horizontal="center"/>
    </xf>
    <xf numFmtId="176" fontId="3" fillId="0" borderId="29" xfId="0" applyNumberFormat="1" applyFont="1" applyFill="1" applyBorder="1" applyAlignment="1">
      <alignment horizontal="center" vertical="center"/>
    </xf>
    <xf numFmtId="182" fontId="10" fillId="0" borderId="26" xfId="0" applyNumberFormat="1" applyFont="1" applyFill="1" applyBorder="1" applyAlignment="1"/>
    <xf numFmtId="176" fontId="13" fillId="0" borderId="3" xfId="0" applyNumberFormat="1" applyFont="1" applyFill="1" applyBorder="1" applyAlignment="1"/>
    <xf numFmtId="176" fontId="10" fillId="0" borderId="4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176" fontId="10" fillId="0" borderId="32" xfId="0" applyNumberFormat="1" applyFont="1" applyFill="1" applyBorder="1" applyAlignment="1">
      <alignment horizontal="center" vertical="center" shrinkToFit="1"/>
    </xf>
    <xf numFmtId="176" fontId="10" fillId="0" borderId="12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shrinkToFit="1"/>
    </xf>
    <xf numFmtId="176" fontId="10" fillId="0" borderId="20" xfId="0" applyNumberFormat="1" applyFont="1" applyFill="1" applyBorder="1" applyAlignment="1">
      <alignment horizontal="center" vertical="center" shrinkToFit="1"/>
    </xf>
    <xf numFmtId="176" fontId="10" fillId="0" borderId="28" xfId="0" applyNumberFormat="1" applyFont="1" applyFill="1" applyBorder="1" applyAlignment="1">
      <alignment horizontal="center" vertical="center" shrinkToFit="1"/>
    </xf>
    <xf numFmtId="176" fontId="10" fillId="0" borderId="17" xfId="0" applyNumberFormat="1" applyFont="1" applyFill="1" applyBorder="1" applyAlignment="1">
      <alignment horizontal="center" vertical="center" shrinkToFit="1"/>
    </xf>
    <xf numFmtId="182" fontId="10" fillId="0" borderId="17" xfId="0" applyNumberFormat="1" applyFont="1" applyFill="1" applyBorder="1" applyAlignment="1">
      <alignment horizontal="center" vertical="center" shrinkToFit="1"/>
    </xf>
    <xf numFmtId="178" fontId="18" fillId="0" borderId="9" xfId="0" applyNumberFormat="1" applyFont="1" applyFill="1" applyBorder="1" applyAlignment="1">
      <alignment shrinkToFit="1"/>
    </xf>
    <xf numFmtId="178" fontId="19" fillId="0" borderId="9" xfId="0" applyNumberFormat="1" applyFont="1" applyFill="1" applyBorder="1" applyAlignment="1">
      <alignment shrinkToFit="1"/>
    </xf>
    <xf numFmtId="178" fontId="19" fillId="0" borderId="9" xfId="0" applyNumberFormat="1" applyFont="1" applyFill="1" applyBorder="1" applyAlignment="1">
      <alignment horizontal="center" shrinkToFit="1"/>
    </xf>
    <xf numFmtId="182" fontId="10" fillId="0" borderId="33" xfId="0" applyNumberFormat="1" applyFont="1" applyFill="1" applyBorder="1" applyAlignment="1"/>
    <xf numFmtId="176" fontId="10" fillId="0" borderId="19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182" fontId="10" fillId="0" borderId="2" xfId="0" applyNumberFormat="1" applyFont="1" applyFill="1" applyBorder="1" applyAlignment="1">
      <alignment horizontal="center" vertical="center" shrinkToFit="1"/>
    </xf>
    <xf numFmtId="178" fontId="18" fillId="0" borderId="0" xfId="0" applyNumberFormat="1" applyFont="1" applyFill="1" applyBorder="1" applyAlignment="1">
      <alignment shrinkToFit="1"/>
    </xf>
    <xf numFmtId="178" fontId="19" fillId="0" borderId="0" xfId="0" applyNumberFormat="1" applyFont="1" applyFill="1" applyBorder="1" applyAlignment="1">
      <alignment horizontal="center" shrinkToFit="1"/>
    </xf>
    <xf numFmtId="182" fontId="10" fillId="0" borderId="3" xfId="0" applyNumberFormat="1" applyFont="1" applyFill="1" applyBorder="1" applyAlignment="1">
      <alignment horizontal="center"/>
    </xf>
    <xf numFmtId="176" fontId="11" fillId="0" borderId="34" xfId="0" applyNumberFormat="1" applyFont="1" applyFill="1" applyBorder="1" applyAlignment="1">
      <alignment horizontal="center"/>
    </xf>
    <xf numFmtId="176" fontId="11" fillId="0" borderId="26" xfId="0" applyNumberFormat="1" applyFont="1" applyFill="1" applyBorder="1" applyAlignment="1">
      <alignment horizontal="center"/>
    </xf>
    <xf numFmtId="176" fontId="10" fillId="0" borderId="30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distributed" shrinkToFit="1"/>
    </xf>
    <xf numFmtId="176" fontId="14" fillId="0" borderId="0" xfId="0" applyNumberFormat="1" applyFont="1" applyFill="1" applyBorder="1" applyAlignment="1">
      <alignment horizontal="center" shrinkToFit="1"/>
    </xf>
    <xf numFmtId="176" fontId="11" fillId="0" borderId="3" xfId="0" applyNumberFormat="1" applyFont="1" applyFill="1" applyBorder="1" applyAlignment="1">
      <alignment horizontal="distributed" shrinkToFit="1"/>
    </xf>
    <xf numFmtId="176" fontId="11" fillId="0" borderId="35" xfId="0" applyNumberFormat="1" applyFont="1" applyFill="1" applyBorder="1" applyAlignment="1">
      <alignment horizontal="center"/>
    </xf>
    <xf numFmtId="176" fontId="11" fillId="0" borderId="9" xfId="0" applyNumberFormat="1" applyFont="1" applyFill="1" applyBorder="1" applyAlignment="1">
      <alignment horizontal="center" shrinkToFit="1"/>
    </xf>
    <xf numFmtId="182" fontId="11" fillId="0" borderId="17" xfId="0" applyNumberFormat="1" applyFont="1" applyFill="1" applyBorder="1" applyAlignment="1">
      <alignment shrinkToFit="1"/>
    </xf>
    <xf numFmtId="178" fontId="15" fillId="0" borderId="9" xfId="0" applyNumberFormat="1" applyFont="1" applyFill="1" applyBorder="1" applyAlignment="1">
      <alignment shrinkToFit="1"/>
    </xf>
    <xf numFmtId="178" fontId="16" fillId="0" borderId="9" xfId="0" applyNumberFormat="1" applyFont="1" applyFill="1" applyBorder="1" applyAlignment="1">
      <alignment shrinkToFit="1"/>
    </xf>
    <xf numFmtId="182" fontId="11" fillId="0" borderId="33" xfId="0" applyNumberFormat="1" applyFont="1" applyFill="1" applyBorder="1" applyAlignment="1"/>
    <xf numFmtId="176" fontId="11" fillId="0" borderId="36" xfId="0" applyNumberFormat="1" applyFont="1" applyFill="1" applyBorder="1" applyAlignment="1">
      <alignment horizontal="center"/>
    </xf>
    <xf numFmtId="182" fontId="11" fillId="0" borderId="2" xfId="0" applyNumberFormat="1" applyFont="1" applyFill="1" applyBorder="1" applyAlignment="1">
      <alignment shrinkToFit="1"/>
    </xf>
    <xf numFmtId="182" fontId="11" fillId="0" borderId="3" xfId="0" applyNumberFormat="1" applyFont="1" applyFill="1" applyBorder="1" applyAlignment="1"/>
    <xf numFmtId="176" fontId="11" fillId="0" borderId="37" xfId="0" applyNumberFormat="1" applyFont="1" applyFill="1" applyBorder="1" applyAlignment="1">
      <alignment horizontal="center" shrinkToFit="1"/>
    </xf>
    <xf numFmtId="176" fontId="11" fillId="0" borderId="21" xfId="0" applyNumberFormat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182" fontId="11" fillId="0" borderId="6" xfId="0" applyNumberFormat="1" applyFont="1" applyFill="1" applyBorder="1" applyAlignment="1">
      <alignment shrinkToFit="1"/>
    </xf>
    <xf numFmtId="178" fontId="15" fillId="0" borderId="7" xfId="0" applyNumberFormat="1" applyFont="1" applyFill="1" applyBorder="1" applyAlignment="1">
      <alignment shrinkToFit="1"/>
    </xf>
    <xf numFmtId="178" fontId="16" fillId="0" borderId="7" xfId="0" applyNumberFormat="1" applyFont="1" applyFill="1" applyBorder="1" applyAlignment="1">
      <alignment shrinkToFit="1"/>
    </xf>
    <xf numFmtId="182" fontId="11" fillId="0" borderId="8" xfId="0" applyNumberFormat="1" applyFont="1" applyFill="1" applyBorder="1" applyAlignment="1"/>
    <xf numFmtId="178" fontId="16" fillId="0" borderId="10" xfId="0" applyNumberFormat="1" applyFont="1" applyFill="1" applyBorder="1" applyAlignment="1">
      <alignment shrinkToFit="1"/>
    </xf>
    <xf numFmtId="176" fontId="13" fillId="0" borderId="0" xfId="0" applyNumberFormat="1" applyFont="1" applyFill="1" applyAlignment="1">
      <alignment shrinkToFit="1"/>
    </xf>
    <xf numFmtId="176" fontId="11" fillId="0" borderId="38" xfId="0" applyNumberFormat="1" applyFont="1" applyFill="1" applyBorder="1" applyAlignment="1">
      <alignment horizontal="center" shrinkToFit="1"/>
    </xf>
    <xf numFmtId="176" fontId="11" fillId="0" borderId="39" xfId="0" applyNumberFormat="1" applyFont="1" applyFill="1" applyBorder="1" applyAlignment="1">
      <alignment horizontal="center" shrinkToFit="1"/>
    </xf>
    <xf numFmtId="176" fontId="11" fillId="0" borderId="13" xfId="0" applyNumberFormat="1" applyFont="1" applyFill="1" applyBorder="1" applyAlignment="1">
      <alignment horizontal="distributed"/>
    </xf>
    <xf numFmtId="176" fontId="11" fillId="0" borderId="40" xfId="0" applyNumberFormat="1" applyFont="1" applyFill="1" applyBorder="1" applyAlignment="1">
      <alignment horizontal="center" vertical="center" shrinkToFit="1"/>
    </xf>
    <xf numFmtId="182" fontId="11" fillId="0" borderId="23" xfId="0" applyNumberFormat="1" applyFont="1" applyFill="1" applyBorder="1" applyAlignment="1">
      <alignment horizontal="center" shrinkToFit="1"/>
    </xf>
    <xf numFmtId="176" fontId="11" fillId="0" borderId="41" xfId="0" applyNumberFormat="1" applyFont="1" applyFill="1" applyBorder="1" applyAlignment="1">
      <alignment horizontal="center" vertical="center" shrinkToFit="1"/>
    </xf>
    <xf numFmtId="182" fontId="11" fillId="0" borderId="3" xfId="0" applyNumberFormat="1" applyFont="1" applyFill="1" applyBorder="1" applyAlignment="1">
      <alignment horizontal="right"/>
    </xf>
    <xf numFmtId="182" fontId="11" fillId="0" borderId="25" xfId="0" applyNumberFormat="1" applyFont="1" applyFill="1" applyBorder="1" applyAlignment="1">
      <alignment horizontal="center" shrinkToFit="1"/>
    </xf>
    <xf numFmtId="182" fontId="11" fillId="0" borderId="33" xfId="0" applyNumberFormat="1" applyFont="1" applyFill="1" applyBorder="1" applyAlignment="1">
      <alignment horizontal="right"/>
    </xf>
    <xf numFmtId="176" fontId="3" fillId="0" borderId="19" xfId="0" applyNumberFormat="1" applyFont="1" applyFill="1" applyBorder="1" applyAlignment="1">
      <alignment horizontal="center" shrinkToFit="1"/>
    </xf>
    <xf numFmtId="176" fontId="3" fillId="0" borderId="27" xfId="0" applyNumberFormat="1" applyFont="1" applyFill="1" applyBorder="1" applyAlignment="1">
      <alignment horizontal="center" shrinkToFit="1"/>
    </xf>
    <xf numFmtId="176" fontId="11" fillId="0" borderId="42" xfId="0" applyNumberFormat="1" applyFont="1" applyFill="1" applyBorder="1" applyAlignment="1">
      <alignment horizontal="center" vertical="center" shrinkToFit="1"/>
    </xf>
    <xf numFmtId="182" fontId="11" fillId="0" borderId="39" xfId="0" applyNumberFormat="1" applyFont="1" applyFill="1" applyBorder="1" applyAlignment="1">
      <alignment horizontal="center" shrinkToFit="1"/>
    </xf>
    <xf numFmtId="178" fontId="15" fillId="0" borderId="5" xfId="0" applyNumberFormat="1" applyFont="1" applyFill="1" applyBorder="1" applyAlignment="1">
      <alignment shrinkToFit="1"/>
    </xf>
    <xf numFmtId="178" fontId="16" fillId="0" borderId="5" xfId="0" applyNumberFormat="1" applyFont="1" applyFill="1" applyBorder="1" applyAlignment="1">
      <alignment shrinkToFit="1"/>
    </xf>
    <xf numFmtId="178" fontId="16" fillId="0" borderId="5" xfId="0" applyNumberFormat="1" applyFont="1" applyFill="1" applyBorder="1" applyAlignment="1">
      <alignment horizontal="right" shrinkToFit="1"/>
    </xf>
    <xf numFmtId="182" fontId="11" fillId="0" borderId="13" xfId="0" applyNumberFormat="1" applyFont="1" applyFill="1" applyBorder="1" applyAlignment="1"/>
    <xf numFmtId="0" fontId="16" fillId="0" borderId="0" xfId="1" applyFont="1" applyFill="1" applyAlignment="1">
      <alignment vertical="center" shrinkToFit="1"/>
    </xf>
    <xf numFmtId="182" fontId="22" fillId="0" borderId="13" xfId="0" applyNumberFormat="1" applyFont="1" applyFill="1" applyBorder="1" applyAlignment="1"/>
    <xf numFmtId="176" fontId="11" fillId="0" borderId="3" xfId="0" applyNumberFormat="1" applyFont="1" applyFill="1" applyBorder="1" applyAlignment="1">
      <alignment horizontal="distributed"/>
    </xf>
    <xf numFmtId="182" fontId="11" fillId="0" borderId="2" xfId="0" applyNumberFormat="1" applyFont="1" applyFill="1" applyBorder="1" applyAlignment="1">
      <alignment horizontal="center" shrinkToFit="1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shrinkToFit="1"/>
    </xf>
    <xf numFmtId="176" fontId="11" fillId="0" borderId="43" xfId="0" applyNumberFormat="1" applyFont="1" applyFill="1" applyBorder="1" applyAlignment="1">
      <alignment horizont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6" fillId="0" borderId="0" xfId="0" applyNumberFormat="1" applyFont="1" applyFill="1" applyBorder="1" applyAlignment="1">
      <alignment horizontal="center" shrinkToFit="1"/>
    </xf>
    <xf numFmtId="178" fontId="16" fillId="0" borderId="0" xfId="0" applyNumberFormat="1" applyFont="1" applyFill="1" applyAlignment="1">
      <alignment shrinkToFit="1"/>
    </xf>
    <xf numFmtId="176" fontId="11" fillId="0" borderId="11" xfId="0" applyNumberFormat="1" applyFont="1" applyFill="1" applyBorder="1" applyAlignment="1">
      <alignment horizontal="center" vertical="center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23" fillId="0" borderId="30" xfId="0" applyNumberFormat="1" applyFont="1" applyFill="1" applyBorder="1" applyAlignment="1">
      <alignment horizontal="center" vertical="center" wrapText="1" shrinkToFit="1"/>
    </xf>
    <xf numFmtId="180" fontId="16" fillId="0" borderId="0" xfId="0" applyNumberFormat="1" applyFont="1" applyFill="1" applyAlignment="1">
      <alignment shrinkToFit="1"/>
    </xf>
    <xf numFmtId="176" fontId="11" fillId="0" borderId="37" xfId="0" applyNumberFormat="1" applyFont="1" applyFill="1" applyBorder="1" applyAlignment="1">
      <alignment horizontal="center" vertical="center" shrinkToFit="1"/>
    </xf>
    <xf numFmtId="176" fontId="11" fillId="0" borderId="21" xfId="0" applyNumberFormat="1" applyFont="1" applyFill="1" applyBorder="1" applyAlignment="1">
      <alignment horizontal="center" shrinkToFit="1"/>
    </xf>
    <xf numFmtId="176" fontId="3" fillId="0" borderId="37" xfId="0" applyNumberFormat="1" applyFont="1" applyFill="1" applyBorder="1" applyAlignment="1">
      <alignment horizontal="center" shrinkToFit="1"/>
    </xf>
    <xf numFmtId="176" fontId="3" fillId="0" borderId="32" xfId="0" applyNumberFormat="1" applyFont="1" applyFill="1" applyBorder="1" applyAlignment="1">
      <alignment horizontal="center" shrinkToFit="1"/>
    </xf>
    <xf numFmtId="176" fontId="24" fillId="0" borderId="0" xfId="0" applyNumberFormat="1" applyFont="1" applyFill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176" fontId="24" fillId="0" borderId="0" xfId="0" applyNumberFormat="1" applyFont="1" applyFill="1" applyAlignment="1">
      <alignment horizontal="center" vertical="center" shrinkToFit="1"/>
    </xf>
    <xf numFmtId="176" fontId="24" fillId="0" borderId="1" xfId="0" applyNumberFormat="1" applyFont="1" applyFill="1" applyBorder="1" applyAlignment="1">
      <alignment horizontal="center" shrinkToFit="1"/>
    </xf>
    <xf numFmtId="176" fontId="24" fillId="0" borderId="12" xfId="0" applyNumberFormat="1" applyFont="1" applyFill="1" applyBorder="1" applyAlignment="1">
      <alignment horizontal="center" shrinkToFit="1"/>
    </xf>
    <xf numFmtId="176" fontId="24" fillId="0" borderId="7" xfId="0" applyNumberFormat="1" applyFont="1" applyFill="1" applyBorder="1" applyAlignment="1">
      <alignment horizontal="right" shrinkToFit="1"/>
    </xf>
    <xf numFmtId="176" fontId="24" fillId="0" borderId="3" xfId="0" applyNumberFormat="1" applyFont="1" applyFill="1" applyBorder="1" applyAlignment="1">
      <alignment horizontal="distributed"/>
    </xf>
    <xf numFmtId="176" fontId="25" fillId="0" borderId="0" xfId="0" applyNumberFormat="1" applyFont="1" applyFill="1" applyAlignment="1"/>
    <xf numFmtId="176" fontId="24" fillId="0" borderId="14" xfId="0" applyNumberFormat="1" applyFont="1" applyFill="1" applyBorder="1" applyAlignment="1">
      <alignment horizont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24" fillId="0" borderId="9" xfId="0" applyNumberFormat="1" applyFont="1" applyFill="1" applyBorder="1" applyAlignment="1">
      <alignment horizontal="center" vertical="center" shrinkToFit="1"/>
    </xf>
    <xf numFmtId="178" fontId="24" fillId="0" borderId="2" xfId="0" applyNumberFormat="1" applyFont="1" applyFill="1" applyBorder="1" applyAlignment="1">
      <alignment horizontal="center" shrinkToFit="1"/>
    </xf>
    <xf numFmtId="178" fontId="26" fillId="0" borderId="0" xfId="0" applyNumberFormat="1" applyFont="1" applyFill="1" applyBorder="1" applyAlignment="1">
      <alignment shrinkToFit="1"/>
    </xf>
    <xf numFmtId="178" fontId="27" fillId="0" borderId="0" xfId="0" applyNumberFormat="1" applyFont="1" applyFill="1" applyBorder="1" applyAlignment="1">
      <alignment shrinkToFit="1"/>
    </xf>
    <xf numFmtId="178" fontId="24" fillId="0" borderId="33" xfId="0" applyNumberFormat="1" applyFont="1" applyFill="1" applyBorder="1" applyAlignment="1">
      <alignment horizontal="center"/>
    </xf>
    <xf numFmtId="176" fontId="24" fillId="0" borderId="15" xfId="0" applyNumberFormat="1" applyFont="1" applyFill="1" applyBorder="1" applyAlignment="1">
      <alignment horizontal="center" vertical="center" shrinkToFit="1"/>
    </xf>
    <xf numFmtId="176" fontId="24" fillId="0" borderId="16" xfId="0" applyNumberFormat="1" applyFont="1" applyFill="1" applyBorder="1" applyAlignment="1">
      <alignment horizontal="center" vertical="center" shrinkToFit="1"/>
    </xf>
    <xf numFmtId="178" fontId="24" fillId="0" borderId="3" xfId="0" applyNumberFormat="1" applyFont="1" applyFill="1" applyBorder="1" applyAlignment="1">
      <alignment horizontal="center"/>
    </xf>
    <xf numFmtId="176" fontId="24" fillId="0" borderId="18" xfId="0" applyNumberFormat="1" applyFont="1" applyFill="1" applyBorder="1" applyAlignment="1">
      <alignment horizontal="center" vertical="center" wrapText="1" shrinkToFit="1"/>
    </xf>
    <xf numFmtId="176" fontId="24" fillId="0" borderId="4" xfId="0" applyNumberFormat="1" applyFont="1" applyFill="1" applyBorder="1" applyAlignment="1">
      <alignment horizontal="center" shrinkToFit="1"/>
    </xf>
    <xf numFmtId="176" fontId="6" fillId="0" borderId="18" xfId="0" applyNumberFormat="1" applyFont="1" applyFill="1" applyBorder="1" applyAlignment="1">
      <alignment horizontal="center" vertical="center" wrapText="1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180" fontId="26" fillId="0" borderId="0" xfId="0" applyNumberFormat="1" applyFont="1" applyFill="1" applyBorder="1" applyAlignment="1">
      <alignment shrinkToFit="1"/>
    </xf>
    <xf numFmtId="180" fontId="27" fillId="0" borderId="0" xfId="0" applyNumberFormat="1" applyFont="1" applyFill="1" applyBorder="1" applyAlignment="1">
      <alignment shrinkToFit="1"/>
    </xf>
    <xf numFmtId="178" fontId="28" fillId="0" borderId="2" xfId="0" applyNumberFormat="1" applyFont="1" applyFill="1" applyBorder="1" applyAlignment="1">
      <alignment horizontal="center" shrinkToFit="1"/>
    </xf>
    <xf numFmtId="178" fontId="26" fillId="0" borderId="0" xfId="0" applyNumberFormat="1" applyFont="1" applyFill="1" applyBorder="1" applyAlignment="1">
      <alignment horizontal="right" shrinkToFit="1"/>
    </xf>
    <xf numFmtId="178" fontId="27" fillId="0" borderId="0" xfId="0" applyNumberFormat="1" applyFont="1" applyFill="1" applyBorder="1" applyAlignment="1">
      <alignment horizontal="right" shrinkToFit="1"/>
    </xf>
    <xf numFmtId="178" fontId="24" fillId="0" borderId="3" xfId="0" applyNumberFormat="1" applyFont="1" applyFill="1" applyBorder="1" applyAlignment="1">
      <alignment horizontal="right"/>
    </xf>
    <xf numFmtId="176" fontId="11" fillId="0" borderId="44" xfId="0" applyNumberFormat="1" applyFont="1" applyFill="1" applyBorder="1" applyAlignment="1">
      <alignment horizontal="center" vertical="center" shrinkToFit="1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46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178" fontId="27" fillId="0" borderId="0" xfId="0" applyNumberFormat="1" applyFont="1" applyFill="1" applyBorder="1" applyAlignment="1">
      <alignment horizontal="center" shrinkToFit="1"/>
    </xf>
    <xf numFmtId="178" fontId="26" fillId="0" borderId="0" xfId="0" applyNumberFormat="1" applyFont="1" applyFill="1" applyBorder="1" applyAlignment="1">
      <alignment horizontal="center" shrinkToFit="1"/>
    </xf>
    <xf numFmtId="176" fontId="11" fillId="0" borderId="26" xfId="0" applyNumberFormat="1" applyFont="1" applyFill="1" applyBorder="1" applyAlignment="1">
      <alignment horizontal="distributed"/>
    </xf>
    <xf numFmtId="178" fontId="6" fillId="0" borderId="17" xfId="0" applyNumberFormat="1" applyFont="1" applyFill="1" applyBorder="1" applyAlignment="1">
      <alignment horizontal="center" shrinkToFit="1"/>
    </xf>
    <xf numFmtId="178" fontId="15" fillId="0" borderId="0" xfId="0" applyNumberFormat="1" applyFont="1" applyFill="1" applyBorder="1" applyAlignment="1">
      <alignment horizontal="center" shrinkToFit="1"/>
    </xf>
    <xf numFmtId="178" fontId="6" fillId="0" borderId="47" xfId="0" applyNumberFormat="1" applyFont="1" applyFill="1" applyBorder="1" applyAlignment="1">
      <alignment horizontal="center"/>
    </xf>
    <xf numFmtId="178" fontId="6" fillId="0" borderId="2" xfId="0" applyNumberFormat="1" applyFont="1" applyFill="1" applyBorder="1" applyAlignment="1">
      <alignment horizontal="center" shrinkToFit="1"/>
    </xf>
    <xf numFmtId="178" fontId="6" fillId="0" borderId="26" xfId="0" applyNumberFormat="1" applyFont="1" applyFill="1" applyBorder="1" applyAlignment="1">
      <alignment horizontal="center"/>
    </xf>
    <xf numFmtId="178" fontId="8" fillId="0" borderId="0" xfId="0" applyNumberFormat="1" applyFont="1" applyFill="1" applyBorder="1" applyAlignment="1">
      <alignment horizontal="center" shrinkToFit="1"/>
    </xf>
    <xf numFmtId="178" fontId="8" fillId="0" borderId="0" xfId="0" applyNumberFormat="1" applyFont="1" applyFill="1" applyBorder="1" applyAlignment="1">
      <alignment shrinkToFit="1"/>
    </xf>
    <xf numFmtId="178" fontId="6" fillId="0" borderId="26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>
      <alignment horizontal="center" shrinkToFit="1"/>
    </xf>
    <xf numFmtId="176" fontId="11" fillId="0" borderId="3" xfId="0" applyNumberFormat="1" applyFont="1" applyFill="1" applyBorder="1" applyAlignment="1">
      <alignment horizontal="center"/>
    </xf>
    <xf numFmtId="178" fontId="11" fillId="0" borderId="2" xfId="0" applyNumberFormat="1" applyFont="1" applyFill="1" applyBorder="1" applyAlignment="1">
      <alignment horizontal="center" shrinkToFit="1"/>
    </xf>
    <xf numFmtId="178" fontId="11" fillId="0" borderId="33" xfId="0" applyNumberFormat="1" applyFont="1" applyFill="1" applyBorder="1" applyAlignment="1">
      <alignment horizontal="center"/>
    </xf>
    <xf numFmtId="178" fontId="11" fillId="0" borderId="3" xfId="0" applyNumberFormat="1" applyFont="1" applyFill="1" applyBorder="1" applyAlignment="1">
      <alignment horizontal="center"/>
    </xf>
    <xf numFmtId="176" fontId="11" fillId="0" borderId="44" xfId="0" applyNumberFormat="1" applyFont="1" applyFill="1" applyBorder="1" applyAlignment="1">
      <alignment horizontal="center" shrinkToFit="1"/>
    </xf>
    <xf numFmtId="176" fontId="3" fillId="0" borderId="1" xfId="0" applyNumberFormat="1" applyFont="1" applyFill="1" applyBorder="1" applyAlignment="1">
      <alignment horizontal="center" shrinkToFit="1"/>
    </xf>
    <xf numFmtId="176" fontId="3" fillId="0" borderId="45" xfId="0" applyNumberFormat="1" applyFont="1" applyFill="1" applyBorder="1" applyAlignment="1">
      <alignment horizontal="center" shrinkToFit="1"/>
    </xf>
    <xf numFmtId="178" fontId="11" fillId="0" borderId="3" xfId="0" applyNumberFormat="1" applyFont="1" applyFill="1" applyBorder="1" applyAlignment="1">
      <alignment horizontal="right"/>
    </xf>
    <xf numFmtId="176" fontId="3" fillId="0" borderId="46" xfId="0" applyNumberFormat="1" applyFont="1" applyFill="1" applyBorder="1" applyAlignment="1">
      <alignment horizontal="center" shrinkToFit="1"/>
    </xf>
    <xf numFmtId="176" fontId="11" fillId="0" borderId="29" xfId="0" applyNumberFormat="1" applyFont="1" applyFill="1" applyBorder="1" applyAlignment="1">
      <alignment horizontal="center" shrinkToFit="1"/>
    </xf>
    <xf numFmtId="176" fontId="3" fillId="0" borderId="29" xfId="0" applyNumberFormat="1" applyFont="1" applyFill="1" applyBorder="1" applyAlignment="1">
      <alignment horizontal="center" shrinkToFit="1"/>
    </xf>
    <xf numFmtId="176" fontId="3" fillId="0" borderId="30" xfId="0" applyNumberFormat="1" applyFont="1" applyFill="1" applyBorder="1" applyAlignment="1">
      <alignment horizontal="center" shrinkToFit="1"/>
    </xf>
    <xf numFmtId="176" fontId="11" fillId="0" borderId="28" xfId="0" applyNumberFormat="1" applyFont="1" applyFill="1" applyBorder="1" applyAlignment="1">
      <alignment horizontal="center" shrinkToFit="1"/>
    </xf>
    <xf numFmtId="176" fontId="24" fillId="0" borderId="5" xfId="0" applyNumberFormat="1" applyFont="1" applyFill="1" applyBorder="1" applyAlignment="1">
      <alignment horizontal="right" shrinkToFit="1"/>
    </xf>
    <xf numFmtId="176" fontId="11" fillId="0" borderId="3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shrinkToFit="1"/>
    </xf>
    <xf numFmtId="0" fontId="13" fillId="0" borderId="0" xfId="0" applyFont="1" applyFill="1" applyAlignment="1"/>
    <xf numFmtId="0" fontId="11" fillId="0" borderId="1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center" vertical="center" shrinkToFit="1"/>
    </xf>
    <xf numFmtId="178" fontId="11" fillId="0" borderId="0" xfId="0" applyNumberFormat="1" applyFont="1" applyFill="1" applyBorder="1" applyAlignment="1">
      <alignment horizontal="left" vertical="center" shrinkToFit="1"/>
    </xf>
    <xf numFmtId="0" fontId="11" fillId="0" borderId="4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78" fontId="14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17" xfId="0" applyNumberFormat="1" applyFont="1" applyFill="1" applyBorder="1" applyAlignment="1">
      <alignment horizontal="center" shrinkToFit="1"/>
    </xf>
    <xf numFmtId="178" fontId="16" fillId="0" borderId="9" xfId="0" applyNumberFormat="1" applyFont="1" applyFill="1" applyBorder="1" applyAlignment="1">
      <alignment horizontal="center" shrinkToFit="1"/>
    </xf>
    <xf numFmtId="178" fontId="16" fillId="0" borderId="33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30" fillId="0" borderId="0" xfId="0" applyFont="1" applyFill="1" applyAlignment="1"/>
    <xf numFmtId="0" fontId="16" fillId="0" borderId="20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178" fontId="16" fillId="0" borderId="17" xfId="0" applyNumberFormat="1" applyFont="1" applyFill="1" applyBorder="1" applyAlignment="1">
      <alignment horizontal="center" shrinkToFit="1"/>
    </xf>
    <xf numFmtId="178" fontId="16" fillId="0" borderId="0" xfId="0" applyNumberFormat="1" applyFont="1" applyFill="1" applyBorder="1" applyAlignment="1">
      <alignment vertical="center" shrinkToFit="1"/>
    </xf>
    <xf numFmtId="178" fontId="16" fillId="0" borderId="3" xfId="0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178" fontId="16" fillId="0" borderId="2" xfId="0" applyNumberFormat="1" applyFont="1" applyFill="1" applyBorder="1" applyAlignment="1">
      <alignment horizont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wrapText="1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shrinkToFit="1"/>
    </xf>
    <xf numFmtId="178" fontId="14" fillId="0" borderId="15" xfId="0" applyNumberFormat="1" applyFont="1" applyFill="1" applyBorder="1" applyAlignment="1">
      <alignment horizontal="center" vertical="center" shrinkToFit="1"/>
    </xf>
    <xf numFmtId="178" fontId="11" fillId="0" borderId="15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right"/>
    </xf>
    <xf numFmtId="0" fontId="11" fillId="0" borderId="54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178" fontId="15" fillId="0" borderId="0" xfId="0" applyNumberFormat="1" applyFont="1" applyFill="1" applyAlignment="1">
      <alignment shrinkToFit="1"/>
    </xf>
    <xf numFmtId="0" fontId="11" fillId="0" borderId="5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57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/>
    </xf>
    <xf numFmtId="176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/>
    <xf numFmtId="176" fontId="14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176" fontId="11" fillId="0" borderId="0" xfId="0" applyNumberFormat="1" applyFont="1" applyFill="1" applyBorder="1" applyAlignment="1">
      <alignment horizontal="center" vertical="center" wrapText="1" shrinkToFit="1"/>
    </xf>
    <xf numFmtId="176" fontId="3" fillId="0" borderId="0" xfId="0" applyNumberFormat="1" applyFont="1" applyFill="1" applyAlignment="1">
      <alignment horizontal="center" shrinkToFit="1"/>
    </xf>
    <xf numFmtId="176" fontId="11" fillId="0" borderId="0" xfId="0" applyNumberFormat="1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horizontal="left"/>
    </xf>
    <xf numFmtId="176" fontId="14" fillId="0" borderId="5" xfId="0" applyNumberFormat="1" applyFont="1" applyFill="1" applyBorder="1" applyAlignment="1">
      <alignment horizontal="center" vertical="center" shrinkToFit="1"/>
    </xf>
    <xf numFmtId="176" fontId="11" fillId="0" borderId="19" xfId="0" applyNumberFormat="1" applyFont="1" applyFill="1" applyBorder="1" applyAlignment="1">
      <alignment horizontal="center" vertical="center" shrinkToFit="1"/>
    </xf>
    <xf numFmtId="178" fontId="12" fillId="0" borderId="0" xfId="0" applyNumberFormat="1" applyFont="1" applyFill="1" applyAlignment="1">
      <alignment horizontal="center"/>
    </xf>
    <xf numFmtId="176" fontId="11" fillId="0" borderId="20" xfId="0" applyNumberFormat="1" applyFont="1" applyFill="1" applyBorder="1" applyAlignment="1">
      <alignment horizontal="center" vertical="center" shrinkToFit="1"/>
    </xf>
    <xf numFmtId="41" fontId="15" fillId="0" borderId="0" xfId="0" applyNumberFormat="1" applyFont="1" applyFill="1" applyBorder="1" applyAlignment="1">
      <alignment shrinkToFit="1"/>
    </xf>
    <xf numFmtId="176" fontId="11" fillId="0" borderId="0" xfId="0" applyNumberFormat="1" applyFont="1" applyFill="1" applyAlignment="1"/>
    <xf numFmtId="176" fontId="11" fillId="0" borderId="14" xfId="0" applyNumberFormat="1" applyFont="1" applyFill="1" applyBorder="1" applyAlignment="1">
      <alignment horizontal="center" vertical="center" textRotation="255" wrapText="1" shrinkToFit="1"/>
    </xf>
    <xf numFmtId="183" fontId="8" fillId="0" borderId="0" xfId="0" quotePrefix="1" applyNumberFormat="1" applyFont="1" applyFill="1" applyBorder="1" applyAlignment="1">
      <alignment horizontal="center" shrinkToFit="1"/>
    </xf>
    <xf numFmtId="183" fontId="8" fillId="0" borderId="3" xfId="0" quotePrefix="1" applyNumberFormat="1" applyFont="1" applyFill="1" applyBorder="1" applyAlignment="1">
      <alignment horizontal="center" shrinkToFit="1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20" xfId="0" applyNumberFormat="1" applyFont="1" applyFill="1" applyBorder="1" applyAlignment="1">
      <alignment horizontal="center" vertical="center" wrapText="1" shrinkToFit="1"/>
    </xf>
    <xf numFmtId="176" fontId="3" fillId="0" borderId="0" xfId="0" applyNumberFormat="1" applyFont="1" applyFill="1" applyAlignment="1">
      <alignment horizontal="center" vertical="center" shrinkToFit="1"/>
    </xf>
    <xf numFmtId="176" fontId="31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Alignment="1">
      <alignment vertical="center"/>
    </xf>
    <xf numFmtId="176" fontId="30" fillId="0" borderId="0" xfId="0" applyNumberFormat="1" applyFont="1" applyFill="1" applyAlignment="1">
      <alignment vertical="center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33" fillId="0" borderId="12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13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Alignment="1">
      <alignment horizontal="center" vertical="center" shrinkToFit="1"/>
    </xf>
    <xf numFmtId="176" fontId="33" fillId="0" borderId="2" xfId="0" applyNumberFormat="1" applyFont="1" applyFill="1" applyBorder="1" applyAlignment="1">
      <alignment horizontal="center" vertical="center" shrinkToFit="1"/>
    </xf>
    <xf numFmtId="176" fontId="9" fillId="0" borderId="32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wrapText="1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Alignment="1">
      <alignment vertical="center" shrinkToFit="1"/>
    </xf>
    <xf numFmtId="176" fontId="9" fillId="0" borderId="14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178" fontId="33" fillId="0" borderId="17" xfId="0" applyNumberFormat="1" applyFont="1" applyFill="1" applyBorder="1" applyAlignment="1">
      <alignment vertical="center" shrinkToFit="1"/>
    </xf>
    <xf numFmtId="178" fontId="9" fillId="0" borderId="9" xfId="0" applyNumberFormat="1" applyFont="1" applyFill="1" applyBorder="1" applyAlignment="1">
      <alignment vertical="center" shrinkToFit="1"/>
    </xf>
    <xf numFmtId="178" fontId="9" fillId="0" borderId="33" xfId="0" applyNumberFormat="1" applyFont="1" applyFill="1" applyBorder="1" applyAlignment="1">
      <alignment vertical="center" shrinkToFit="1"/>
    </xf>
    <xf numFmtId="176" fontId="9" fillId="0" borderId="20" xfId="0" applyNumberFormat="1" applyFont="1" applyFill="1" applyBorder="1" applyAlignment="1">
      <alignment horizontal="center" vertical="center" shrinkToFit="1"/>
    </xf>
    <xf numFmtId="178" fontId="9" fillId="0" borderId="9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9" fillId="0" borderId="37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Fill="1" applyAlignment="1">
      <alignment horizontal="center" vertical="center" shrinkToFit="1"/>
    </xf>
    <xf numFmtId="176" fontId="9" fillId="0" borderId="27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178" fontId="9" fillId="0" borderId="17" xfId="0" applyNumberFormat="1" applyFont="1" applyFill="1" applyBorder="1" applyAlignment="1">
      <alignment horizontal="center" vertical="center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shrinkToFit="1"/>
    </xf>
    <xf numFmtId="176" fontId="9" fillId="0" borderId="16" xfId="0" applyNumberFormat="1" applyFont="1" applyFill="1" applyBorder="1" applyAlignment="1">
      <alignment horizontal="center" vertical="top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16" fillId="0" borderId="14" xfId="0" applyNumberFormat="1" applyFont="1" applyFill="1" applyBorder="1" applyAlignment="1">
      <alignment horizontal="center" vertical="center" wrapText="1" shrinkToFit="1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26" xfId="0" applyNumberFormat="1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9" fillId="0" borderId="31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9" fillId="0" borderId="15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176" fontId="9" fillId="0" borderId="28" xfId="0" applyNumberFormat="1" applyFont="1" applyFill="1" applyBorder="1" applyAlignment="1">
      <alignment horizontal="center" vertical="center" shrinkToFit="1"/>
    </xf>
    <xf numFmtId="176" fontId="9" fillId="0" borderId="14" xfId="0" applyNumberFormat="1" applyFont="1" applyFill="1" applyBorder="1" applyAlignment="1">
      <alignment horizontal="center" shrinkToFit="1"/>
    </xf>
    <xf numFmtId="176" fontId="9" fillId="0" borderId="9" xfId="0" applyNumberFormat="1" applyFont="1" applyFill="1" applyBorder="1" applyAlignment="1">
      <alignment horizontal="center" vertical="top" shrinkToFit="1"/>
    </xf>
    <xf numFmtId="176" fontId="9" fillId="0" borderId="29" xfId="0" applyNumberFormat="1" applyFont="1" applyFill="1" applyBorder="1" applyAlignment="1">
      <alignment horizontal="center" vertical="center" shrinkToFit="1"/>
    </xf>
    <xf numFmtId="178" fontId="9" fillId="0" borderId="26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Alignment="1"/>
    <xf numFmtId="176" fontId="9" fillId="0" borderId="18" xfId="0" applyNumberFormat="1" applyFont="1" applyFill="1" applyBorder="1" applyAlignment="1">
      <alignment horizontal="center" vertical="center" shrinkToFit="1"/>
    </xf>
    <xf numFmtId="176" fontId="11" fillId="0" borderId="33" xfId="0" applyNumberFormat="1" applyFont="1" applyFill="1" applyBorder="1" applyAlignment="1">
      <alignment horizontal="center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19" fillId="0" borderId="18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19" fillId="0" borderId="17" xfId="0" applyNumberFormat="1" applyFont="1" applyFill="1" applyBorder="1" applyAlignment="1">
      <alignment horizontal="center" vertical="center" shrinkToFit="1"/>
    </xf>
    <xf numFmtId="176" fontId="19" fillId="0" borderId="21" xfId="0" applyNumberFormat="1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wrapText="1" shrinkToFit="1"/>
    </xf>
    <xf numFmtId="176" fontId="8" fillId="0" borderId="21" xfId="0" applyNumberFormat="1" applyFont="1" applyFill="1" applyBorder="1" applyAlignment="1">
      <alignment horizontal="center" vertical="center" wrapText="1" shrinkToFi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19" fillId="0" borderId="32" xfId="0" applyNumberFormat="1" applyFont="1" applyFill="1" applyBorder="1" applyAlignment="1">
      <alignment horizontal="center" vertical="center" shrinkToFit="1"/>
    </xf>
    <xf numFmtId="176" fontId="8" fillId="0" borderId="58" xfId="0" applyNumberFormat="1" applyFont="1" applyFill="1" applyBorder="1" applyAlignment="1">
      <alignment horizontal="center" vertical="center" wrapText="1" shrinkToFit="1"/>
    </xf>
    <xf numFmtId="176" fontId="8" fillId="0" borderId="52" xfId="0" applyNumberFormat="1" applyFont="1" applyFill="1" applyBorder="1" applyAlignment="1">
      <alignment horizontal="center" vertical="center" wrapText="1" shrinkToFit="1"/>
    </xf>
    <xf numFmtId="176" fontId="11" fillId="0" borderId="15" xfId="0" applyNumberFormat="1" applyFont="1" applyFill="1" applyBorder="1" applyAlignment="1">
      <alignment horizontal="center" shrinkToFit="1"/>
    </xf>
    <xf numFmtId="176" fontId="11" fillId="0" borderId="9" xfId="0" applyNumberFormat="1" applyFont="1" applyFill="1" applyBorder="1" applyAlignment="1">
      <alignment horizontal="center" vertical="top" shrinkToFit="1"/>
    </xf>
    <xf numFmtId="176" fontId="11" fillId="0" borderId="21" xfId="0" applyNumberFormat="1" applyFont="1" applyFill="1" applyBorder="1" applyAlignment="1">
      <alignment horizontal="center" vertical="top" shrinkToFit="1"/>
    </xf>
    <xf numFmtId="176" fontId="11" fillId="0" borderId="18" xfId="0" applyNumberFormat="1" applyFont="1" applyFill="1" applyBorder="1" applyAlignment="1">
      <alignment vertical="center" shrinkToFit="1"/>
    </xf>
    <xf numFmtId="176" fontId="11" fillId="0" borderId="15" xfId="0" applyNumberFormat="1" applyFont="1" applyFill="1" applyBorder="1" applyAlignment="1">
      <alignment vertical="center" shrinkToFit="1"/>
    </xf>
    <xf numFmtId="176" fontId="11" fillId="0" borderId="16" xfId="0" applyNumberFormat="1" applyFont="1" applyFill="1" applyBorder="1" applyAlignment="1">
      <alignment vertical="center" shrinkToFit="1"/>
    </xf>
    <xf numFmtId="176" fontId="11" fillId="0" borderId="37" xfId="0" applyNumberFormat="1" applyFont="1" applyFill="1" applyBorder="1" applyAlignment="1">
      <alignment horizontal="center" vertical="top" shrinkToFit="1"/>
    </xf>
    <xf numFmtId="176" fontId="11" fillId="0" borderId="18" xfId="0" applyNumberFormat="1" applyFont="1" applyFill="1" applyBorder="1" applyAlignment="1">
      <alignment shrinkToFit="1"/>
    </xf>
    <xf numFmtId="176" fontId="11" fillId="0" borderId="15" xfId="0" applyNumberFormat="1" applyFont="1" applyFill="1" applyBorder="1" applyAlignment="1">
      <alignment shrinkToFit="1"/>
    </xf>
    <xf numFmtId="176" fontId="11" fillId="0" borderId="15" xfId="0" applyNumberFormat="1" applyFont="1" applyFill="1" applyBorder="1" applyAlignment="1">
      <alignment horizontal="center" vertical="top" shrinkToFit="1"/>
    </xf>
    <xf numFmtId="176" fontId="11" fillId="0" borderId="16" xfId="0" applyNumberFormat="1" applyFont="1" applyFill="1" applyBorder="1" applyAlignment="1">
      <alignment vertical="top" shrinkToFit="1"/>
    </xf>
    <xf numFmtId="176" fontId="11" fillId="0" borderId="32" xfId="0" applyNumberFormat="1" applyFont="1" applyFill="1" applyBorder="1" applyAlignment="1">
      <alignment horizontal="center" vertical="top" shrinkToFit="1"/>
    </xf>
    <xf numFmtId="176" fontId="9" fillId="0" borderId="5" xfId="0" applyNumberFormat="1" applyFont="1" applyFill="1" applyBorder="1" applyAlignment="1">
      <alignment vertical="center" shrinkToFit="1"/>
    </xf>
    <xf numFmtId="176" fontId="9" fillId="0" borderId="15" xfId="0" applyNumberFormat="1" applyFont="1" applyFill="1" applyBorder="1" applyAlignment="1">
      <alignment vertical="center" shrinkToFit="1"/>
    </xf>
    <xf numFmtId="176" fontId="8" fillId="0" borderId="15" xfId="0" applyNumberFormat="1" applyFont="1" applyFill="1" applyBorder="1" applyAlignment="1">
      <alignment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shrinkToFit="1"/>
    </xf>
    <xf numFmtId="179" fontId="16" fillId="0" borderId="0" xfId="0" applyNumberFormat="1" applyFont="1" applyFill="1" applyBorder="1" applyAlignment="1">
      <alignment shrinkToFit="1"/>
    </xf>
    <xf numFmtId="179" fontId="16" fillId="0" borderId="0" xfId="0" applyNumberFormat="1" applyFont="1" applyFill="1" applyBorder="1" applyAlignment="1">
      <alignment horizontal="right" shrinkToFit="1"/>
    </xf>
    <xf numFmtId="176" fontId="11" fillId="0" borderId="17" xfId="0" applyNumberFormat="1" applyFont="1" applyFill="1" applyBorder="1" applyAlignment="1">
      <alignment horizontal="center" shrinkToFit="1"/>
    </xf>
    <xf numFmtId="176" fontId="16" fillId="0" borderId="33" xfId="0" applyNumberFormat="1" applyFont="1" applyFill="1" applyBorder="1" applyAlignment="1">
      <alignment horizontal="center"/>
    </xf>
    <xf numFmtId="176" fontId="16" fillId="0" borderId="0" xfId="0" applyNumberFormat="1" applyFont="1" applyFill="1" applyAlignment="1">
      <alignment horizontal="center"/>
    </xf>
    <xf numFmtId="176" fontId="11" fillId="0" borderId="28" xfId="0" applyNumberFormat="1" applyFont="1" applyFill="1" applyBorder="1" applyAlignment="1">
      <alignment horizontal="distributed" vertical="center" indent="1" shrinkToFit="1"/>
    </xf>
    <xf numFmtId="176" fontId="16" fillId="0" borderId="3" xfId="0" applyNumberFormat="1" applyFont="1" applyFill="1" applyBorder="1" applyAlignment="1">
      <alignment horizontal="center"/>
    </xf>
    <xf numFmtId="176" fontId="11" fillId="0" borderId="29" xfId="0" applyNumberFormat="1" applyFont="1" applyFill="1" applyBorder="1" applyAlignment="1">
      <alignment horizontal="distributed" vertical="center" indent="1" shrinkToFit="1"/>
    </xf>
    <xf numFmtId="176" fontId="11" fillId="0" borderId="30" xfId="0" applyNumberFormat="1" applyFont="1" applyFill="1" applyBorder="1" applyAlignment="1">
      <alignment horizontal="distributed" vertical="center" indent="1" shrinkToFit="1"/>
    </xf>
    <xf numFmtId="176" fontId="11" fillId="0" borderId="12" xfId="0" applyNumberFormat="1" applyFont="1" applyFill="1" applyBorder="1" applyAlignment="1">
      <alignment horizontal="center" vertical="center" shrinkToFit="1"/>
    </xf>
    <xf numFmtId="176" fontId="11" fillId="0" borderId="20" xfId="0" applyNumberFormat="1" applyFont="1" applyFill="1" applyBorder="1" applyAlignment="1">
      <alignment horizontal="distributed" vertical="center" indent="1" shrinkToFit="1"/>
    </xf>
    <xf numFmtId="176" fontId="11" fillId="0" borderId="19" xfId="0" applyNumberFormat="1" applyFont="1" applyFill="1" applyBorder="1" applyAlignment="1">
      <alignment horizontal="distributed" vertical="center" indent="1" shrinkToFit="1"/>
    </xf>
    <xf numFmtId="176" fontId="11" fillId="0" borderId="27" xfId="0" applyNumberFormat="1" applyFont="1" applyFill="1" applyBorder="1" applyAlignment="1">
      <alignment horizontal="distributed" vertical="center" indent="1" shrinkToFit="1"/>
    </xf>
    <xf numFmtId="184" fontId="16" fillId="0" borderId="0" xfId="0" applyNumberFormat="1" applyFont="1" applyFill="1" applyAlignment="1">
      <alignment horizontal="center" shrinkToFit="1"/>
    </xf>
    <xf numFmtId="179" fontId="16" fillId="0" borderId="0" xfId="0" applyNumberFormat="1" applyFont="1" applyFill="1" applyBorder="1" applyAlignment="1">
      <alignment horizontal="center" shrinkToFit="1"/>
    </xf>
    <xf numFmtId="185" fontId="16" fillId="0" borderId="0" xfId="0" applyNumberFormat="1" applyFont="1" applyFill="1" applyAlignment="1">
      <alignment horizontal="right" shrinkToFit="1"/>
    </xf>
    <xf numFmtId="176" fontId="9" fillId="0" borderId="59" xfId="0" applyNumberFormat="1" applyFont="1" applyFill="1" applyBorder="1" applyAlignment="1">
      <alignment horizontal="center" vertical="center" shrinkToFit="1"/>
    </xf>
    <xf numFmtId="176" fontId="34" fillId="0" borderId="0" xfId="0" applyNumberFormat="1" applyFont="1" applyFill="1" applyAlignment="1">
      <alignment horizontal="center" shrinkToFit="1"/>
    </xf>
    <xf numFmtId="176" fontId="35" fillId="0" borderId="26" xfId="0" applyNumberFormat="1" applyFont="1" applyFill="1" applyBorder="1" applyAlignment="1">
      <alignment horizontal="center"/>
    </xf>
    <xf numFmtId="176" fontId="16" fillId="0" borderId="0" xfId="0" applyNumberFormat="1" applyFont="1" applyFill="1" applyAlignment="1"/>
    <xf numFmtId="176" fontId="35" fillId="0" borderId="0" xfId="0" applyNumberFormat="1" applyFont="1" applyFill="1" applyAlignment="1">
      <alignment horizontal="center" shrinkToFit="1"/>
    </xf>
    <xf numFmtId="176" fontId="9" fillId="0" borderId="4" xfId="0" applyNumberFormat="1" applyFont="1" applyFill="1" applyBorder="1" applyAlignment="1">
      <alignment vertical="center" shrinkToFit="1"/>
    </xf>
    <xf numFmtId="176" fontId="9" fillId="0" borderId="32" xfId="0" applyNumberFormat="1" applyFont="1" applyFill="1" applyBorder="1" applyAlignment="1">
      <alignment vertical="center" shrinkToFit="1"/>
    </xf>
    <xf numFmtId="176" fontId="36" fillId="0" borderId="5" xfId="0" applyNumberFormat="1" applyFont="1" applyFill="1" applyBorder="1" applyAlignment="1">
      <alignment horizontal="center" shrinkToFit="1"/>
    </xf>
    <xf numFmtId="176" fontId="34" fillId="0" borderId="5" xfId="0" applyNumberFormat="1" applyFont="1" applyFill="1" applyBorder="1" applyAlignment="1">
      <alignment horizontal="center" shrinkToFit="1"/>
    </xf>
    <xf numFmtId="176" fontId="35" fillId="0" borderId="60" xfId="0" applyNumberFormat="1" applyFont="1" applyFill="1" applyBorder="1" applyAlignment="1">
      <alignment horizontal="center"/>
    </xf>
    <xf numFmtId="178" fontId="37" fillId="0" borderId="0" xfId="0" applyNumberFormat="1" applyFont="1" applyFill="1" applyBorder="1" applyAlignment="1">
      <alignment shrinkToFit="1"/>
    </xf>
    <xf numFmtId="178" fontId="37" fillId="0" borderId="0" xfId="0" applyNumberFormat="1" applyFont="1" applyFill="1" applyBorder="1" applyAlignment="1">
      <alignment horizontal="center" shrinkToFit="1"/>
    </xf>
    <xf numFmtId="178" fontId="38" fillId="0" borderId="0" xfId="0" applyNumberFormat="1" applyFont="1" applyFill="1" applyBorder="1" applyAlignment="1">
      <alignment shrinkToFit="1"/>
    </xf>
    <xf numFmtId="178" fontId="38" fillId="0" borderId="0" xfId="0" applyNumberFormat="1" applyFont="1" applyFill="1" applyBorder="1" applyAlignment="1">
      <alignment horizontal="center" shrinkToFit="1"/>
    </xf>
    <xf numFmtId="176" fontId="16" fillId="0" borderId="26" xfId="0" applyNumberFormat="1" applyFont="1" applyFill="1" applyBorder="1" applyAlignment="1">
      <alignment horizontal="center"/>
    </xf>
    <xf numFmtId="41" fontId="39" fillId="0" borderId="0" xfId="0" applyNumberFormat="1" applyFont="1" applyFill="1" applyBorder="1" applyAlignment="1">
      <alignment shrinkToFit="1"/>
    </xf>
    <xf numFmtId="41" fontId="39" fillId="0" borderId="0" xfId="0" applyNumberFormat="1" applyFont="1" applyFill="1" applyAlignment="1">
      <alignment shrinkToFit="1"/>
    </xf>
    <xf numFmtId="176" fontId="16" fillId="0" borderId="0" xfId="0" applyNumberFormat="1" applyFont="1" applyFill="1" applyAlignment="1">
      <alignment shrinkToFit="1"/>
    </xf>
    <xf numFmtId="41" fontId="38" fillId="0" borderId="0" xfId="0" applyNumberFormat="1" applyFont="1" applyFill="1" applyBorder="1" applyAlignment="1">
      <alignment shrinkToFit="1"/>
    </xf>
    <xf numFmtId="176" fontId="39" fillId="0" borderId="0" xfId="0" applyNumberFormat="1" applyFont="1" applyFill="1" applyAlignment="1">
      <alignment shrinkToFit="1"/>
    </xf>
    <xf numFmtId="41" fontId="16" fillId="0" borderId="0" xfId="0" applyNumberFormat="1" applyFont="1" applyFill="1" applyAlignment="1">
      <alignment shrinkToFit="1"/>
    </xf>
    <xf numFmtId="178" fontId="39" fillId="0" borderId="0" xfId="0" applyNumberFormat="1" applyFont="1" applyFill="1" applyBorder="1" applyAlignment="1">
      <alignment horizontal="right" shrinkToFit="1"/>
    </xf>
    <xf numFmtId="178" fontId="39" fillId="0" borderId="0" xfId="0" applyNumberFormat="1" applyFont="1" applyFill="1" applyBorder="1" applyAlignment="1">
      <alignment horizontal="center" shrinkToFit="1"/>
    </xf>
    <xf numFmtId="178" fontId="39" fillId="0" borderId="0" xfId="0" applyNumberFormat="1" applyFont="1" applyFill="1" applyBorder="1" applyAlignment="1">
      <alignment shrinkToFit="1"/>
    </xf>
    <xf numFmtId="176" fontId="39" fillId="0" borderId="0" xfId="0" applyNumberFormat="1" applyFont="1" applyFill="1" applyAlignment="1">
      <alignment horizontal="center"/>
    </xf>
    <xf numFmtId="176" fontId="9" fillId="0" borderId="15" xfId="0" applyNumberFormat="1" applyFont="1" applyFill="1" applyBorder="1" applyAlignment="1">
      <alignment horizontal="center" vertical="center" wrapText="1" shrinkToFit="1"/>
    </xf>
    <xf numFmtId="176" fontId="9" fillId="0" borderId="16" xfId="0" applyNumberFormat="1" applyFont="1" applyFill="1" applyBorder="1" applyAlignment="1">
      <alignment horizontal="center" vertical="center" wrapText="1" shrinkToFit="1"/>
    </xf>
    <xf numFmtId="178" fontId="39" fillId="0" borderId="0" xfId="0" applyNumberFormat="1" applyFont="1" applyFill="1" applyAlignment="1">
      <alignment shrinkToFit="1"/>
    </xf>
    <xf numFmtId="176" fontId="9" fillId="0" borderId="9" xfId="0" applyNumberFormat="1" applyFont="1" applyFill="1" applyBorder="1" applyAlignment="1">
      <alignment horizontal="center" vertical="center" wrapText="1" shrinkToFit="1"/>
    </xf>
    <xf numFmtId="176" fontId="11" fillId="0" borderId="61" xfId="0" applyNumberFormat="1" applyFont="1" applyFill="1" applyBorder="1" applyAlignment="1">
      <alignment horizontal="center" vertical="center" shrinkToFit="1"/>
    </xf>
    <xf numFmtId="176" fontId="11" fillId="0" borderId="62" xfId="0" applyNumberFormat="1" applyFont="1" applyFill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horizontal="center" vertical="center" wrapText="1" shrinkToFit="1"/>
    </xf>
    <xf numFmtId="176" fontId="11" fillId="0" borderId="48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wrapText="1" shrinkToFit="1"/>
    </xf>
    <xf numFmtId="176" fontId="6" fillId="0" borderId="16" xfId="0" applyNumberFormat="1" applyFont="1" applyFill="1" applyBorder="1" applyAlignment="1">
      <alignment horizontal="center" vertical="center" wrapText="1" shrinkToFit="1"/>
    </xf>
    <xf numFmtId="176" fontId="11" fillId="0" borderId="38" xfId="0" applyNumberFormat="1" applyFont="1" applyFill="1" applyBorder="1" applyAlignment="1">
      <alignment horizontal="center" vertical="center" shrinkToFit="1"/>
    </xf>
    <xf numFmtId="176" fontId="11" fillId="0" borderId="63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wrapText="1" shrinkToFit="1"/>
    </xf>
    <xf numFmtId="176" fontId="6" fillId="0" borderId="5" xfId="0" applyNumberFormat="1" applyFont="1" applyFill="1" applyBorder="1" applyAlignment="1">
      <alignment horizontal="center" vertical="center" wrapText="1" shrinkToFit="1"/>
    </xf>
    <xf numFmtId="176" fontId="6" fillId="0" borderId="32" xfId="0" applyNumberFormat="1" applyFont="1" applyFill="1" applyBorder="1" applyAlignment="1">
      <alignment horizontal="center" vertical="center" wrapText="1" shrinkToFit="1"/>
    </xf>
    <xf numFmtId="176" fontId="9" fillId="0" borderId="15" xfId="0" applyNumberFormat="1" applyFont="1" applyFill="1" applyBorder="1" applyAlignment="1">
      <alignment vertical="center" wrapText="1" shrinkToFit="1"/>
    </xf>
    <xf numFmtId="186" fontId="15" fillId="0" borderId="0" xfId="0" applyNumberFormat="1" applyFont="1" applyFill="1" applyBorder="1" applyAlignment="1">
      <alignment shrinkToFit="1"/>
    </xf>
    <xf numFmtId="186" fontId="16" fillId="0" borderId="0" xfId="0" applyNumberFormat="1" applyFont="1" applyFill="1" applyBorder="1" applyAlignment="1">
      <alignment shrinkToFit="1"/>
    </xf>
    <xf numFmtId="178" fontId="40" fillId="0" borderId="0" xfId="0" applyNumberFormat="1" applyFont="1" applyFill="1" applyBorder="1" applyAlignment="1">
      <alignment shrinkToFit="1"/>
    </xf>
    <xf numFmtId="176" fontId="34" fillId="0" borderId="0" xfId="0" applyNumberFormat="1" applyFont="1" applyFill="1" applyBorder="1" applyAlignment="1">
      <alignment horizontal="center" shrinkToFit="1"/>
    </xf>
    <xf numFmtId="176" fontId="35" fillId="0" borderId="0" xfId="0" applyNumberFormat="1" applyFont="1" applyFill="1" applyBorder="1" applyAlignment="1">
      <alignment horizontal="center"/>
    </xf>
    <xf numFmtId="176" fontId="35" fillId="0" borderId="0" xfId="0" applyNumberFormat="1" applyFont="1" applyFill="1" applyBorder="1" applyAlignment="1">
      <alignment horizontal="center" shrinkToFit="1"/>
    </xf>
    <xf numFmtId="176" fontId="36" fillId="0" borderId="0" xfId="0" applyNumberFormat="1" applyFont="1" applyFill="1" applyBorder="1" applyAlignment="1">
      <alignment horizontal="center" shrinkToFit="1"/>
    </xf>
    <xf numFmtId="176" fontId="34" fillId="0" borderId="0" xfId="0" applyNumberFormat="1" applyFont="1" applyFill="1" applyAlignment="1">
      <alignment horizontal="center"/>
    </xf>
    <xf numFmtId="176" fontId="34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/>
    </xf>
    <xf numFmtId="176" fontId="34" fillId="0" borderId="1" xfId="0" applyNumberFormat="1" applyFont="1" applyFill="1" applyBorder="1" applyAlignment="1">
      <alignment horizontal="center" vertical="center"/>
    </xf>
    <xf numFmtId="176" fontId="34" fillId="0" borderId="37" xfId="0" applyNumberFormat="1" applyFont="1" applyFill="1" applyBorder="1" applyAlignment="1">
      <alignment horizontal="center" vertical="center"/>
    </xf>
    <xf numFmtId="176" fontId="34" fillId="0" borderId="2" xfId="0" applyNumberFormat="1" applyFont="1" applyFill="1" applyBorder="1" applyAlignment="1">
      <alignment horizontal="center"/>
    </xf>
    <xf numFmtId="176" fontId="34" fillId="0" borderId="3" xfId="0" applyNumberFormat="1" applyFont="1" applyFill="1" applyBorder="1" applyAlignment="1">
      <alignment horizontal="center"/>
    </xf>
    <xf numFmtId="176" fontId="34" fillId="0" borderId="4" xfId="0" applyNumberFormat="1" applyFont="1" applyFill="1" applyBorder="1" applyAlignment="1">
      <alignment horizontal="center" vertical="center"/>
    </xf>
    <xf numFmtId="176" fontId="34" fillId="0" borderId="32" xfId="0" applyNumberFormat="1" applyFont="1" applyFill="1" applyBorder="1" applyAlignment="1">
      <alignment horizontal="center" vertical="center"/>
    </xf>
    <xf numFmtId="176" fontId="36" fillId="0" borderId="0" xfId="0" applyNumberFormat="1" applyFont="1" applyFill="1" applyAlignment="1">
      <alignment horizont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/>
    </xf>
    <xf numFmtId="178" fontId="41" fillId="0" borderId="9" xfId="0" applyNumberFormat="1" applyFont="1" applyFill="1" applyBorder="1" applyAlignment="1"/>
    <xf numFmtId="178" fontId="39" fillId="0" borderId="9" xfId="0" applyNumberFormat="1" applyFont="1" applyFill="1" applyBorder="1" applyAlignment="1">
      <alignment horizontal="center"/>
    </xf>
    <xf numFmtId="178" fontId="39" fillId="0" borderId="9" xfId="0" applyNumberFormat="1" applyFont="1" applyFill="1" applyBorder="1" applyAlignment="1"/>
    <xf numFmtId="176" fontId="34" fillId="0" borderId="33" xfId="0" applyNumberFormat="1" applyFont="1" applyFill="1" applyBorder="1" applyAlignment="1">
      <alignment horizontal="center"/>
    </xf>
    <xf numFmtId="176" fontId="11" fillId="0" borderId="14" xfId="0" applyNumberFormat="1" applyFont="1" applyFill="1" applyBorder="1" applyAlignment="1">
      <alignment horizontal="center" vertical="center"/>
    </xf>
    <xf numFmtId="178" fontId="37" fillId="0" borderId="0" xfId="0" applyNumberFormat="1" applyFont="1" applyFill="1" applyBorder="1" applyAlignment="1">
      <alignment horizontal="center"/>
    </xf>
    <xf numFmtId="178" fontId="39" fillId="0" borderId="0" xfId="0" applyNumberFormat="1" applyFont="1" applyFill="1" applyBorder="1" applyAlignment="1">
      <alignment horizontal="center"/>
    </xf>
    <xf numFmtId="178" fontId="38" fillId="0" borderId="0" xfId="0" applyNumberFormat="1" applyFont="1" applyFill="1" applyBorder="1" applyAlignment="1">
      <alignment horizontal="center"/>
    </xf>
    <xf numFmtId="178" fontId="39" fillId="0" borderId="0" xfId="0" applyNumberFormat="1" applyFont="1" applyFill="1" applyBorder="1" applyAlignment="1"/>
    <xf numFmtId="176" fontId="42" fillId="0" borderId="0" xfId="0" applyNumberFormat="1" applyFont="1" applyFill="1" applyAlignment="1">
      <alignment horizontal="center"/>
    </xf>
    <xf numFmtId="176" fontId="42" fillId="0" borderId="0" xfId="0" applyNumberFormat="1" applyFont="1" applyFill="1" applyAlignment="1">
      <alignment horizontal="center" vertical="center"/>
    </xf>
    <xf numFmtId="176" fontId="42" fillId="0" borderId="1" xfId="0" applyNumberFormat="1" applyFont="1" applyFill="1" applyBorder="1" applyAlignment="1">
      <alignment horizontal="center" vertical="center"/>
    </xf>
    <xf numFmtId="176" fontId="42" fillId="0" borderId="0" xfId="0" applyNumberFormat="1" applyFont="1" applyFill="1" applyBorder="1" applyAlignment="1">
      <alignment horizontal="center" vertical="center"/>
    </xf>
    <xf numFmtId="176" fontId="42" fillId="0" borderId="2" xfId="0" applyNumberFormat="1" applyFont="1" applyFill="1" applyBorder="1" applyAlignment="1">
      <alignment horizontal="center"/>
    </xf>
    <xf numFmtId="176" fontId="42" fillId="0" borderId="0" xfId="0" applyNumberFormat="1" applyFont="1" applyFill="1" applyBorder="1" applyAlignment="1">
      <alignment horizontal="center"/>
    </xf>
    <xf numFmtId="176" fontId="42" fillId="0" borderId="3" xfId="0" applyNumberFormat="1" applyFont="1" applyFill="1" applyBorder="1" applyAlignment="1">
      <alignment horizontal="center"/>
    </xf>
    <xf numFmtId="176" fontId="42" fillId="0" borderId="4" xfId="0" applyNumberFormat="1" applyFont="1" applyFill="1" applyBorder="1" applyAlignment="1">
      <alignment horizontal="center" vertical="center"/>
    </xf>
    <xf numFmtId="176" fontId="42" fillId="0" borderId="5" xfId="0" applyNumberFormat="1" applyFont="1" applyFill="1" applyBorder="1" applyAlignment="1">
      <alignment horizontal="center" vertical="center"/>
    </xf>
    <xf numFmtId="176" fontId="42" fillId="0" borderId="12" xfId="0" applyNumberFormat="1" applyFont="1" applyFill="1" applyBorder="1" applyAlignment="1">
      <alignment horizontal="center"/>
    </xf>
    <xf numFmtId="176" fontId="43" fillId="0" borderId="5" xfId="0" applyNumberFormat="1" applyFont="1" applyFill="1" applyBorder="1" applyAlignment="1">
      <alignment horizontal="center"/>
    </xf>
    <xf numFmtId="176" fontId="42" fillId="0" borderId="5" xfId="0" applyNumberFormat="1" applyFont="1" applyFill="1" applyBorder="1" applyAlignment="1">
      <alignment horizontal="center"/>
    </xf>
    <xf numFmtId="176" fontId="42" fillId="0" borderId="13" xfId="0" applyNumberFormat="1" applyFont="1" applyFill="1" applyBorder="1" applyAlignment="1">
      <alignment horizontal="center"/>
    </xf>
    <xf numFmtId="178" fontId="44" fillId="0" borderId="0" xfId="0" applyNumberFormat="1" applyFont="1" applyFill="1" applyBorder="1" applyAlignment="1"/>
    <xf numFmtId="178" fontId="45" fillId="0" borderId="0" xfId="0" applyNumberFormat="1" applyFont="1" applyFill="1" applyBorder="1" applyAlignment="1">
      <alignment horizontal="center"/>
    </xf>
    <xf numFmtId="178" fontId="45" fillId="0" borderId="0" xfId="0" applyNumberFormat="1" applyFont="1" applyFill="1" applyBorder="1" applyAlignment="1"/>
    <xf numFmtId="176" fontId="42" fillId="0" borderId="14" xfId="0" applyNumberFormat="1" applyFont="1" applyFill="1" applyBorder="1" applyAlignment="1">
      <alignment horizontal="center" vertical="center" wrapText="1"/>
    </xf>
    <xf numFmtId="176" fontId="42" fillId="0" borderId="9" xfId="0" applyNumberFormat="1" applyFont="1" applyFill="1" applyBorder="1" applyAlignment="1">
      <alignment horizontal="center" vertical="center" wrapText="1"/>
    </xf>
    <xf numFmtId="176" fontId="42" fillId="0" borderId="21" xfId="0" applyNumberFormat="1" applyFont="1" applyFill="1" applyBorder="1" applyAlignment="1">
      <alignment horizontal="center" vertical="center" wrapText="1"/>
    </xf>
    <xf numFmtId="176" fontId="42" fillId="0" borderId="14" xfId="0" applyNumberFormat="1" applyFont="1" applyFill="1" applyBorder="1" applyAlignment="1">
      <alignment horizontal="center" vertical="center"/>
    </xf>
    <xf numFmtId="176" fontId="42" fillId="0" borderId="9" xfId="0" applyNumberFormat="1" applyFont="1" applyFill="1" applyBorder="1" applyAlignment="1">
      <alignment horizontal="center" vertical="center"/>
    </xf>
    <xf numFmtId="176" fontId="42" fillId="0" borderId="21" xfId="0" applyNumberFormat="1" applyFont="1" applyFill="1" applyBorder="1" applyAlignment="1">
      <alignment horizontal="center" vertical="center"/>
    </xf>
    <xf numFmtId="178" fontId="43" fillId="0" borderId="0" xfId="0" applyNumberFormat="1" applyFont="1" applyFill="1" applyBorder="1" applyAlignment="1">
      <alignment horizontal="center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176" fontId="42" fillId="0" borderId="14" xfId="0" applyNumberFormat="1" applyFont="1" applyFill="1" applyBorder="1" applyAlignment="1">
      <alignment horizontal="center" vertical="center" wrapText="1" shrinkToFit="1"/>
    </xf>
    <xf numFmtId="176" fontId="42" fillId="0" borderId="9" xfId="0" applyNumberFormat="1" applyFont="1" applyFill="1" applyBorder="1" applyAlignment="1">
      <alignment horizontal="center" vertical="center" shrinkToFit="1"/>
    </xf>
    <xf numFmtId="176" fontId="42" fillId="0" borderId="21" xfId="0" applyNumberFormat="1" applyFont="1" applyFill="1" applyBorder="1" applyAlignment="1">
      <alignment horizontal="center" vertical="center" shrinkToFit="1"/>
    </xf>
    <xf numFmtId="176" fontId="46" fillId="0" borderId="14" xfId="0" applyNumberFormat="1" applyFont="1" applyFill="1" applyBorder="1" applyAlignment="1">
      <alignment horizontal="center" vertical="center" wrapText="1"/>
    </xf>
    <xf numFmtId="176" fontId="46" fillId="0" borderId="9" xfId="0" applyNumberFormat="1" applyFont="1" applyFill="1" applyBorder="1" applyAlignment="1">
      <alignment horizontal="center" vertical="center"/>
    </xf>
    <xf numFmtId="176" fontId="46" fillId="0" borderId="21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176" fontId="42" fillId="0" borderId="2" xfId="0" applyNumberFormat="1" applyFont="1" applyFill="1" applyBorder="1" applyAlignment="1">
      <alignment horizontal="left"/>
    </xf>
    <xf numFmtId="176" fontId="42" fillId="0" borderId="14" xfId="0" applyNumberFormat="1" applyFont="1" applyFill="1" applyBorder="1" applyAlignment="1">
      <alignment horizontal="center" vertical="center" shrinkToFit="1"/>
    </xf>
    <xf numFmtId="176" fontId="23" fillId="0" borderId="9" xfId="0" applyNumberFormat="1" applyFont="1" applyFill="1" applyBorder="1" applyAlignment="1">
      <alignment horizontal="center" vertical="center" wrapText="1"/>
    </xf>
    <xf numFmtId="176" fontId="23" fillId="0" borderId="21" xfId="0" applyNumberFormat="1" applyFont="1" applyFill="1" applyBorder="1" applyAlignment="1">
      <alignment horizontal="center" vertical="center" wrapText="1"/>
    </xf>
    <xf numFmtId="176" fontId="47" fillId="0" borderId="0" xfId="0" applyNumberFormat="1" applyFont="1" applyFill="1" applyAlignment="1"/>
    <xf numFmtId="176" fontId="28" fillId="0" borderId="0" xfId="0" applyNumberFormat="1" applyFont="1" applyFill="1" applyBorder="1" applyAlignment="1">
      <alignment horizontal="center"/>
    </xf>
    <xf numFmtId="176" fontId="28" fillId="0" borderId="0" xfId="0" applyNumberFormat="1" applyFont="1" applyFill="1" applyBorder="1" applyAlignment="1">
      <alignment horizontal="center" vertical="distributed" wrapText="1"/>
    </xf>
    <xf numFmtId="176" fontId="28" fillId="0" borderId="3" xfId="0" applyNumberFormat="1" applyFont="1" applyFill="1" applyBorder="1" applyAlignment="1">
      <alignment horizontal="center" vertical="distributed" wrapText="1"/>
    </xf>
    <xf numFmtId="176" fontId="28" fillId="0" borderId="0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 textRotation="255" wrapText="1"/>
    </xf>
    <xf numFmtId="176" fontId="28" fillId="0" borderId="3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shrinkToFit="1"/>
    </xf>
    <xf numFmtId="178" fontId="48" fillId="0" borderId="9" xfId="0" applyNumberFormat="1" applyFont="1" applyFill="1" applyBorder="1" applyAlignment="1">
      <alignment vertical="center" shrinkToFit="1"/>
    </xf>
    <xf numFmtId="178" fontId="48" fillId="0" borderId="9" xfId="0" applyNumberFormat="1" applyFont="1" applyFill="1" applyBorder="1" applyAlignment="1">
      <alignment horizontal="center" vertical="center" shrinkToFit="1"/>
    </xf>
    <xf numFmtId="178" fontId="48" fillId="0" borderId="26" xfId="0" applyNumberFormat="1" applyFont="1" applyFill="1" applyBorder="1" applyAlignment="1">
      <alignment shrinkToFit="1"/>
    </xf>
    <xf numFmtId="178" fontId="49" fillId="0" borderId="0" xfId="0" applyNumberFormat="1" applyFont="1" applyFill="1" applyBorder="1" applyAlignment="1">
      <alignment shrinkToFit="1"/>
    </xf>
    <xf numFmtId="178" fontId="35" fillId="0" borderId="0" xfId="0" applyNumberFormat="1" applyFont="1" applyFill="1" applyBorder="1" applyAlignment="1">
      <alignment horizontal="center" shrinkToFit="1"/>
    </xf>
    <xf numFmtId="176" fontId="8" fillId="0" borderId="15" xfId="0" applyNumberFormat="1" applyFont="1" applyFill="1" applyBorder="1" applyAlignment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 wrapText="1" shrinkToFit="1"/>
    </xf>
    <xf numFmtId="178" fontId="48" fillId="0" borderId="0" xfId="0" applyNumberFormat="1" applyFont="1" applyFill="1" applyBorder="1" applyAlignment="1">
      <alignment vertical="center" shrinkToFit="1"/>
    </xf>
    <xf numFmtId="178" fontId="48" fillId="0" borderId="0" xfId="0" applyNumberFormat="1" applyFont="1" applyFill="1" applyBorder="1" applyAlignment="1">
      <alignment horizontal="center" vertical="center" shrinkToFit="1"/>
    </xf>
    <xf numFmtId="178" fontId="48" fillId="0" borderId="0" xfId="0" applyNumberFormat="1" applyFont="1" applyFill="1" applyBorder="1" applyAlignment="1">
      <alignment horizontal="center" shrinkToFit="1"/>
    </xf>
    <xf numFmtId="178" fontId="48" fillId="0" borderId="0" xfId="0" applyNumberFormat="1" applyFont="1" applyFill="1" applyBorder="1" applyAlignment="1">
      <alignment horizontal="right" shrinkToFit="1"/>
    </xf>
    <xf numFmtId="178" fontId="48" fillId="0" borderId="0" xfId="0" applyNumberFormat="1" applyFont="1" applyFill="1" applyBorder="1" applyAlignment="1">
      <alignment shrinkToFit="1"/>
    </xf>
    <xf numFmtId="41" fontId="48" fillId="0" borderId="0" xfId="0" applyNumberFormat="1" applyFont="1" applyFill="1" applyAlignment="1">
      <alignment shrinkToFit="1"/>
    </xf>
    <xf numFmtId="41" fontId="48" fillId="0" borderId="0" xfId="0" applyNumberFormat="1" applyFont="1" applyFill="1" applyBorder="1" applyAlignment="1">
      <alignment shrinkToFit="1"/>
    </xf>
    <xf numFmtId="178" fontId="48" fillId="0" borderId="0" xfId="0" applyNumberFormat="1" applyFont="1" applyFill="1" applyAlignment="1">
      <alignment shrinkToFit="1"/>
    </xf>
    <xf numFmtId="41" fontId="48" fillId="0" borderId="26" xfId="0" applyNumberFormat="1" applyFont="1" applyFill="1" applyBorder="1" applyAlignment="1">
      <alignment shrinkToFit="1"/>
    </xf>
    <xf numFmtId="41" fontId="50" fillId="0" borderId="0" xfId="0" applyNumberFormat="1" applyFont="1" applyFill="1" applyAlignment="1">
      <alignment shrinkToFit="1"/>
    </xf>
    <xf numFmtId="176" fontId="16" fillId="0" borderId="0" xfId="0" applyNumberFormat="1" applyFont="1" applyFill="1" applyBorder="1" applyAlignment="1">
      <alignment horizontal="center"/>
    </xf>
    <xf numFmtId="178" fontId="50" fillId="0" borderId="0" xfId="0" applyNumberFormat="1" applyFont="1" applyFill="1" applyBorder="1" applyAlignment="1">
      <alignment shrinkToFit="1"/>
    </xf>
    <xf numFmtId="41" fontId="50" fillId="0" borderId="0" xfId="0" applyNumberFormat="1" applyFont="1" applyFill="1" applyBorder="1" applyAlignment="1">
      <alignment shrinkToFit="1"/>
    </xf>
    <xf numFmtId="176" fontId="11" fillId="0" borderId="18" xfId="0" applyNumberFormat="1" applyFont="1" applyFill="1" applyBorder="1" applyAlignment="1">
      <alignment horizontal="center" vertical="center" wrapText="1" shrinkToFit="1"/>
    </xf>
    <xf numFmtId="178" fontId="48" fillId="0" borderId="26" xfId="0" applyNumberFormat="1" applyFont="1" applyFill="1" applyBorder="1" applyAlignment="1">
      <alignment horizontal="right" shrinkToFit="1"/>
    </xf>
    <xf numFmtId="178" fontId="50" fillId="0" borderId="0" xfId="0" applyNumberFormat="1" applyFont="1" applyFill="1" applyBorder="1" applyAlignment="1">
      <alignment horizontal="right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9" fontId="48" fillId="0" borderId="26" xfId="0" applyNumberFormat="1" applyFont="1" applyFill="1" applyBorder="1" applyAlignment="1">
      <alignment horizontal="right" shrinkToFit="1"/>
    </xf>
    <xf numFmtId="179" fontId="22" fillId="0" borderId="0" xfId="0" applyNumberFormat="1" applyFont="1" applyFill="1" applyBorder="1" applyAlignment="1">
      <alignment horizontal="right" shrinkToFit="1"/>
    </xf>
    <xf numFmtId="176" fontId="19" fillId="0" borderId="9" xfId="0" applyNumberFormat="1" applyFont="1" applyFill="1" applyBorder="1" applyAlignment="1">
      <alignment horizontal="center" vertical="center" wrapText="1" shrinkToFit="1"/>
    </xf>
    <xf numFmtId="176" fontId="8" fillId="0" borderId="9" xfId="0" applyNumberFormat="1" applyFont="1" applyFill="1" applyBorder="1" applyAlignment="1">
      <alignment horizontal="center" vertical="center" wrapText="1" shrinkToFit="1"/>
    </xf>
    <xf numFmtId="182" fontId="16" fillId="0" borderId="0" xfId="0" applyNumberFormat="1" applyFont="1" applyFill="1" applyBorder="1" applyAlignment="1">
      <alignment horizontal="center" shrinkToFit="1"/>
    </xf>
    <xf numFmtId="176" fontId="9" fillId="0" borderId="9" xfId="0" applyNumberFormat="1" applyFont="1" applyFill="1" applyBorder="1" applyAlignment="1">
      <alignment vertical="center" shrinkToFit="1"/>
    </xf>
    <xf numFmtId="179" fontId="48" fillId="0" borderId="26" xfId="0" applyNumberFormat="1" applyFont="1" applyFill="1" applyBorder="1" applyAlignment="1">
      <alignment shrinkToFit="1"/>
    </xf>
    <xf numFmtId="179" fontId="22" fillId="0" borderId="0" xfId="0" applyNumberFormat="1" applyFont="1" applyFill="1" applyBorder="1" applyAlignment="1">
      <alignment shrinkToFit="1"/>
    </xf>
    <xf numFmtId="176" fontId="16" fillId="0" borderId="0" xfId="0" applyNumberFormat="1" applyFont="1" applyFill="1" applyAlignment="1">
      <alignment horizontal="center" shrinkToFit="1"/>
    </xf>
  </cellXfs>
  <cellStyles count="3">
    <cellStyle name="標準" xfId="0" builtinId="0"/>
    <cellStyle name="標準 2" xfId="1"/>
    <cellStyle name="通貨" xfId="2" builtinId="7"/>
  </cellStyles>
  <dxfs count="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theme" Target="theme/theme1.xml" /><Relationship Id="rId29" Type="http://schemas.openxmlformats.org/officeDocument/2006/relationships/sharedStrings" Target="sharedStrings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0</xdr:colOff>
      <xdr:row>7</xdr:row>
      <xdr:rowOff>95250</xdr:rowOff>
    </xdr:from>
    <xdr:to xmlns:xdr="http://schemas.openxmlformats.org/drawingml/2006/spreadsheetDrawing">
      <xdr:col>6</xdr:col>
      <xdr:colOff>9525</xdr:colOff>
      <xdr:row>7</xdr:row>
      <xdr:rowOff>95250</xdr:rowOff>
    </xdr:to>
    <xdr:sp macro="" textlink="">
      <xdr:nvSpPr>
        <xdr:cNvPr id="41619" name="Line 1"/>
        <xdr:cNvSpPr>
          <a:spLocks noChangeShapeType="1"/>
        </xdr:cNvSpPr>
      </xdr:nvSpPr>
      <xdr:spPr>
        <a:xfrm>
          <a:off x="1143000" y="1269365"/>
          <a:ext cx="129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0</xdr:colOff>
      <xdr:row>7</xdr:row>
      <xdr:rowOff>104775</xdr:rowOff>
    </xdr:from>
    <xdr:to xmlns:xdr="http://schemas.openxmlformats.org/drawingml/2006/spreadsheetDrawing">
      <xdr:col>4</xdr:col>
      <xdr:colOff>0</xdr:colOff>
      <xdr:row>10</xdr:row>
      <xdr:rowOff>9525</xdr:rowOff>
    </xdr:to>
    <xdr:sp macro="" textlink="">
      <xdr:nvSpPr>
        <xdr:cNvPr id="41620" name="Line 2"/>
        <xdr:cNvSpPr>
          <a:spLocks noChangeShapeType="1"/>
        </xdr:cNvSpPr>
      </xdr:nvSpPr>
      <xdr:spPr>
        <a:xfrm>
          <a:off x="1571625" y="1278890"/>
          <a:ext cx="0" cy="307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7</xdr:row>
      <xdr:rowOff>95250</xdr:rowOff>
    </xdr:from>
    <xdr:to xmlns:xdr="http://schemas.openxmlformats.org/drawingml/2006/spreadsheetDrawing">
      <xdr:col>5</xdr:col>
      <xdr:colOff>0</xdr:colOff>
      <xdr:row>10</xdr:row>
      <xdr:rowOff>0</xdr:rowOff>
    </xdr:to>
    <xdr:sp macro="" textlink="">
      <xdr:nvSpPr>
        <xdr:cNvPr id="41621" name="Line 3"/>
        <xdr:cNvSpPr>
          <a:spLocks noChangeShapeType="1"/>
        </xdr:cNvSpPr>
      </xdr:nvSpPr>
      <xdr:spPr>
        <a:xfrm>
          <a:off x="2000250" y="1269365"/>
          <a:ext cx="0" cy="307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704850</xdr:colOff>
      <xdr:row>23</xdr:row>
      <xdr:rowOff>0</xdr:rowOff>
    </xdr:from>
    <xdr:to xmlns:xdr="http://schemas.openxmlformats.org/drawingml/2006/spreadsheetDrawing">
      <xdr:col>2</xdr:col>
      <xdr:colOff>85725</xdr:colOff>
      <xdr:row>28</xdr:row>
      <xdr:rowOff>9525</xdr:rowOff>
    </xdr:to>
    <xdr:sp macro="" textlink="">
      <xdr:nvSpPr>
        <xdr:cNvPr id="41622" name="AutoShape 4"/>
        <xdr:cNvSpPr/>
      </xdr:nvSpPr>
      <xdr:spPr>
        <a:xfrm>
          <a:off x="742950" y="3805555"/>
          <a:ext cx="152400" cy="879475"/>
        </a:xfrm>
        <a:prstGeom prst="leftBrace">
          <a:avLst>
            <a:gd name="adj1" fmla="val 473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685800</xdr:colOff>
      <xdr:row>11</xdr:row>
      <xdr:rowOff>9525</xdr:rowOff>
    </xdr:from>
    <xdr:to xmlns:xdr="http://schemas.openxmlformats.org/drawingml/2006/spreadsheetDrawing">
      <xdr:col>2</xdr:col>
      <xdr:colOff>85725</xdr:colOff>
      <xdr:row>16</xdr:row>
      <xdr:rowOff>0</xdr:rowOff>
    </xdr:to>
    <xdr:sp macro="" textlink="">
      <xdr:nvSpPr>
        <xdr:cNvPr id="41623" name="AutoShape 37"/>
        <xdr:cNvSpPr/>
      </xdr:nvSpPr>
      <xdr:spPr>
        <a:xfrm>
          <a:off x="723900" y="1757680"/>
          <a:ext cx="171450" cy="847725"/>
        </a:xfrm>
        <a:prstGeom prst="leftBrace">
          <a:avLst>
            <a:gd name="adj1" fmla="val 4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47</xdr:row>
      <xdr:rowOff>9525</xdr:rowOff>
    </xdr:from>
    <xdr:to xmlns:xdr="http://schemas.openxmlformats.org/drawingml/2006/spreadsheetDrawing">
      <xdr:col>2</xdr:col>
      <xdr:colOff>123825</xdr:colOff>
      <xdr:row>52</xdr:row>
      <xdr:rowOff>19050</xdr:rowOff>
    </xdr:to>
    <xdr:sp macro="" textlink="">
      <xdr:nvSpPr>
        <xdr:cNvPr id="41624" name="AutoShape 40"/>
        <xdr:cNvSpPr/>
      </xdr:nvSpPr>
      <xdr:spPr>
        <a:xfrm>
          <a:off x="781050" y="7990840"/>
          <a:ext cx="152400" cy="879475"/>
        </a:xfrm>
        <a:prstGeom prst="leftBrace">
          <a:avLst>
            <a:gd name="adj1" fmla="val 473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704850</xdr:colOff>
      <xdr:row>59</xdr:row>
      <xdr:rowOff>9525</xdr:rowOff>
    </xdr:from>
    <xdr:to xmlns:xdr="http://schemas.openxmlformats.org/drawingml/2006/spreadsheetDrawing">
      <xdr:col>2</xdr:col>
      <xdr:colOff>85725</xdr:colOff>
      <xdr:row>64</xdr:row>
      <xdr:rowOff>19050</xdr:rowOff>
    </xdr:to>
    <xdr:sp macro="" textlink="">
      <xdr:nvSpPr>
        <xdr:cNvPr id="41625" name="AutoShape 42"/>
        <xdr:cNvSpPr/>
      </xdr:nvSpPr>
      <xdr:spPr>
        <a:xfrm>
          <a:off x="742950" y="10078720"/>
          <a:ext cx="152400" cy="879475"/>
        </a:xfrm>
        <a:prstGeom prst="leftBrace">
          <a:avLst>
            <a:gd name="adj1" fmla="val 473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685800</xdr:colOff>
      <xdr:row>17</xdr:row>
      <xdr:rowOff>0</xdr:rowOff>
    </xdr:from>
    <xdr:to xmlns:xdr="http://schemas.openxmlformats.org/drawingml/2006/spreadsheetDrawing">
      <xdr:col>2</xdr:col>
      <xdr:colOff>76200</xdr:colOff>
      <xdr:row>21</xdr:row>
      <xdr:rowOff>161925</xdr:rowOff>
    </xdr:to>
    <xdr:sp macro="" textlink="">
      <xdr:nvSpPr>
        <xdr:cNvPr id="41626" name="AutoShape 4"/>
        <xdr:cNvSpPr/>
      </xdr:nvSpPr>
      <xdr:spPr>
        <a:xfrm>
          <a:off x="723900" y="2776855"/>
          <a:ext cx="161925" cy="847725"/>
        </a:xfrm>
        <a:prstGeom prst="leftBrace">
          <a:avLst>
            <a:gd name="adj1" fmla="val 6927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685800</xdr:colOff>
      <xdr:row>29</xdr:row>
      <xdr:rowOff>9525</xdr:rowOff>
    </xdr:from>
    <xdr:to xmlns:xdr="http://schemas.openxmlformats.org/drawingml/2006/spreadsheetDrawing">
      <xdr:col>2</xdr:col>
      <xdr:colOff>85725</xdr:colOff>
      <xdr:row>34</xdr:row>
      <xdr:rowOff>0</xdr:rowOff>
    </xdr:to>
    <xdr:sp macro="" textlink="">
      <xdr:nvSpPr>
        <xdr:cNvPr id="41627" name="AutoShape 37"/>
        <xdr:cNvSpPr/>
      </xdr:nvSpPr>
      <xdr:spPr>
        <a:xfrm>
          <a:off x="723900" y="4859020"/>
          <a:ext cx="171450" cy="860425"/>
        </a:xfrm>
        <a:prstGeom prst="leftBrace">
          <a:avLst>
            <a:gd name="adj1" fmla="val 4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685800</xdr:colOff>
      <xdr:row>41</xdr:row>
      <xdr:rowOff>9525</xdr:rowOff>
    </xdr:from>
    <xdr:to xmlns:xdr="http://schemas.openxmlformats.org/drawingml/2006/spreadsheetDrawing">
      <xdr:col>2</xdr:col>
      <xdr:colOff>85725</xdr:colOff>
      <xdr:row>46</xdr:row>
      <xdr:rowOff>0</xdr:rowOff>
    </xdr:to>
    <xdr:sp macro="" textlink="">
      <xdr:nvSpPr>
        <xdr:cNvPr id="41628" name="AutoShape 37"/>
        <xdr:cNvSpPr/>
      </xdr:nvSpPr>
      <xdr:spPr>
        <a:xfrm>
          <a:off x="723900" y="6946900"/>
          <a:ext cx="171450" cy="860425"/>
        </a:xfrm>
        <a:prstGeom prst="leftBrace">
          <a:avLst>
            <a:gd name="adj1" fmla="val 4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685800</xdr:colOff>
      <xdr:row>53</xdr:row>
      <xdr:rowOff>9525</xdr:rowOff>
    </xdr:from>
    <xdr:to xmlns:xdr="http://schemas.openxmlformats.org/drawingml/2006/spreadsheetDrawing">
      <xdr:col>2</xdr:col>
      <xdr:colOff>85725</xdr:colOff>
      <xdr:row>58</xdr:row>
      <xdr:rowOff>0</xdr:rowOff>
    </xdr:to>
    <xdr:sp macro="" textlink="">
      <xdr:nvSpPr>
        <xdr:cNvPr id="41629" name="AutoShape 37"/>
        <xdr:cNvSpPr/>
      </xdr:nvSpPr>
      <xdr:spPr>
        <a:xfrm>
          <a:off x="723900" y="9034780"/>
          <a:ext cx="171450" cy="860425"/>
        </a:xfrm>
        <a:prstGeom prst="leftBrace">
          <a:avLst>
            <a:gd name="adj1" fmla="val 4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723900</xdr:colOff>
      <xdr:row>35</xdr:row>
      <xdr:rowOff>9525</xdr:rowOff>
    </xdr:from>
    <xdr:to xmlns:xdr="http://schemas.openxmlformats.org/drawingml/2006/spreadsheetDrawing">
      <xdr:col>2</xdr:col>
      <xdr:colOff>123825</xdr:colOff>
      <xdr:row>40</xdr:row>
      <xdr:rowOff>0</xdr:rowOff>
    </xdr:to>
    <xdr:sp macro="" textlink="">
      <xdr:nvSpPr>
        <xdr:cNvPr id="41630" name="AutoShape 37"/>
        <xdr:cNvSpPr/>
      </xdr:nvSpPr>
      <xdr:spPr>
        <a:xfrm>
          <a:off x="762000" y="5902960"/>
          <a:ext cx="171450" cy="860425"/>
        </a:xfrm>
        <a:prstGeom prst="leftBrace">
          <a:avLst>
            <a:gd name="adj1" fmla="val 4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333375</xdr:colOff>
      <xdr:row>7</xdr:row>
      <xdr:rowOff>0</xdr:rowOff>
    </xdr:from>
    <xdr:to xmlns:xdr="http://schemas.openxmlformats.org/drawingml/2006/spreadsheetDrawing">
      <xdr:col>3</xdr:col>
      <xdr:colOff>57150</xdr:colOff>
      <xdr:row>10</xdr:row>
      <xdr:rowOff>0</xdr:rowOff>
    </xdr:to>
    <xdr:sp macro="" textlink="">
      <xdr:nvSpPr>
        <xdr:cNvPr id="44082" name="AutoShape 3"/>
        <xdr:cNvSpPr/>
      </xdr:nvSpPr>
      <xdr:spPr>
        <a:xfrm>
          <a:off x="1200150" y="920115"/>
          <a:ext cx="180975" cy="514350"/>
        </a:xfrm>
        <a:prstGeom prst="leftBrace">
          <a:avLst>
            <a:gd name="adj1" fmla="val 2368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342900</xdr:colOff>
      <xdr:row>11</xdr:row>
      <xdr:rowOff>0</xdr:rowOff>
    </xdr:from>
    <xdr:to xmlns:xdr="http://schemas.openxmlformats.org/drawingml/2006/spreadsheetDrawing">
      <xdr:col>3</xdr:col>
      <xdr:colOff>66675</xdr:colOff>
      <xdr:row>14</xdr:row>
      <xdr:rowOff>0</xdr:rowOff>
    </xdr:to>
    <xdr:sp macro="" textlink="">
      <xdr:nvSpPr>
        <xdr:cNvPr id="44083" name="AutoShape 4"/>
        <xdr:cNvSpPr/>
      </xdr:nvSpPr>
      <xdr:spPr>
        <a:xfrm>
          <a:off x="1209675" y="1605915"/>
          <a:ext cx="180975" cy="514350"/>
        </a:xfrm>
        <a:prstGeom prst="leftBrace">
          <a:avLst>
            <a:gd name="adj1" fmla="val 2368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0</xdr:colOff>
      <xdr:row>8</xdr:row>
      <xdr:rowOff>66675</xdr:rowOff>
    </xdr:from>
    <xdr:to xmlns:xdr="http://schemas.openxmlformats.org/drawingml/2006/spreadsheetDrawing">
      <xdr:col>2</xdr:col>
      <xdr:colOff>76200</xdr:colOff>
      <xdr:row>12</xdr:row>
      <xdr:rowOff>104775</xdr:rowOff>
    </xdr:to>
    <xdr:sp macro="" textlink="">
      <xdr:nvSpPr>
        <xdr:cNvPr id="44084" name="AutoShape 5"/>
        <xdr:cNvSpPr/>
      </xdr:nvSpPr>
      <xdr:spPr>
        <a:xfrm>
          <a:off x="866775" y="1158240"/>
          <a:ext cx="76200" cy="72390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333375</xdr:colOff>
      <xdr:row>22</xdr:row>
      <xdr:rowOff>0</xdr:rowOff>
    </xdr:from>
    <xdr:to xmlns:xdr="http://schemas.openxmlformats.org/drawingml/2006/spreadsheetDrawing">
      <xdr:col>3</xdr:col>
      <xdr:colOff>57150</xdr:colOff>
      <xdr:row>25</xdr:row>
      <xdr:rowOff>0</xdr:rowOff>
    </xdr:to>
    <xdr:sp macro="" textlink="">
      <xdr:nvSpPr>
        <xdr:cNvPr id="44085" name="AutoShape 6"/>
        <xdr:cNvSpPr/>
      </xdr:nvSpPr>
      <xdr:spPr>
        <a:xfrm>
          <a:off x="1200150" y="3398520"/>
          <a:ext cx="180975" cy="514350"/>
        </a:xfrm>
        <a:prstGeom prst="leftBrace">
          <a:avLst>
            <a:gd name="adj1" fmla="val 2368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342900</xdr:colOff>
      <xdr:row>26</xdr:row>
      <xdr:rowOff>0</xdr:rowOff>
    </xdr:from>
    <xdr:to xmlns:xdr="http://schemas.openxmlformats.org/drawingml/2006/spreadsheetDrawing">
      <xdr:col>3</xdr:col>
      <xdr:colOff>66675</xdr:colOff>
      <xdr:row>29</xdr:row>
      <xdr:rowOff>0</xdr:rowOff>
    </xdr:to>
    <xdr:sp macro="" textlink="">
      <xdr:nvSpPr>
        <xdr:cNvPr id="44086" name="AutoShape 12"/>
        <xdr:cNvSpPr/>
      </xdr:nvSpPr>
      <xdr:spPr>
        <a:xfrm>
          <a:off x="1209675" y="4084320"/>
          <a:ext cx="180975" cy="514350"/>
        </a:xfrm>
        <a:prstGeom prst="leftBrace">
          <a:avLst>
            <a:gd name="adj1" fmla="val 2368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828675</xdr:colOff>
      <xdr:row>23</xdr:row>
      <xdr:rowOff>57150</xdr:rowOff>
    </xdr:from>
    <xdr:to xmlns:xdr="http://schemas.openxmlformats.org/drawingml/2006/spreadsheetDrawing">
      <xdr:col>2</xdr:col>
      <xdr:colOff>85725</xdr:colOff>
      <xdr:row>27</xdr:row>
      <xdr:rowOff>104775</xdr:rowOff>
    </xdr:to>
    <xdr:sp macro="" textlink="">
      <xdr:nvSpPr>
        <xdr:cNvPr id="44087" name="AutoShape 13"/>
        <xdr:cNvSpPr/>
      </xdr:nvSpPr>
      <xdr:spPr>
        <a:xfrm>
          <a:off x="866775" y="3627120"/>
          <a:ext cx="85725" cy="733425"/>
        </a:xfrm>
        <a:prstGeom prst="leftBrace">
          <a:avLst>
            <a:gd name="adj1" fmla="val 71296"/>
            <a:gd name="adj2" fmla="val 50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419100</xdr:colOff>
      <xdr:row>7</xdr:row>
      <xdr:rowOff>66675</xdr:rowOff>
    </xdr:from>
    <xdr:to xmlns:xdr="http://schemas.openxmlformats.org/drawingml/2006/spreadsheetDrawing">
      <xdr:col>3</xdr:col>
      <xdr:colOff>114300</xdr:colOff>
      <xdr:row>10</xdr:row>
      <xdr:rowOff>161925</xdr:rowOff>
    </xdr:to>
    <xdr:sp macro="" textlink="">
      <xdr:nvSpPr>
        <xdr:cNvPr id="43035" name="AutoShape 3"/>
        <xdr:cNvSpPr/>
      </xdr:nvSpPr>
      <xdr:spPr>
        <a:xfrm>
          <a:off x="1285875" y="1076325"/>
          <a:ext cx="152400" cy="514350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419100</xdr:colOff>
      <xdr:row>11</xdr:row>
      <xdr:rowOff>114300</xdr:rowOff>
    </xdr:from>
    <xdr:to xmlns:xdr="http://schemas.openxmlformats.org/drawingml/2006/spreadsheetDrawing">
      <xdr:col>3</xdr:col>
      <xdr:colOff>95250</xdr:colOff>
      <xdr:row>14</xdr:row>
      <xdr:rowOff>114300</xdr:rowOff>
    </xdr:to>
    <xdr:sp macro="" textlink="">
      <xdr:nvSpPr>
        <xdr:cNvPr id="43036" name="AutoShape 4"/>
        <xdr:cNvSpPr/>
      </xdr:nvSpPr>
      <xdr:spPr>
        <a:xfrm>
          <a:off x="1285875" y="1714500"/>
          <a:ext cx="133350" cy="514350"/>
        </a:xfrm>
        <a:prstGeom prst="leftBrace">
          <a:avLst>
            <a:gd name="adj1" fmla="val 32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57150</xdr:rowOff>
    </xdr:from>
    <xdr:to xmlns:xdr="http://schemas.openxmlformats.org/drawingml/2006/spreadsheetDrawing">
      <xdr:col>2</xdr:col>
      <xdr:colOff>76200</xdr:colOff>
      <xdr:row>13</xdr:row>
      <xdr:rowOff>95250</xdr:rowOff>
    </xdr:to>
    <xdr:sp macro="" textlink="">
      <xdr:nvSpPr>
        <xdr:cNvPr id="43037" name="AutoShape 9"/>
        <xdr:cNvSpPr/>
      </xdr:nvSpPr>
      <xdr:spPr>
        <a:xfrm>
          <a:off x="866775" y="1314450"/>
          <a:ext cx="76200" cy="72390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742950</xdr:colOff>
      <xdr:row>9</xdr:row>
      <xdr:rowOff>0</xdr:rowOff>
    </xdr:from>
    <xdr:to xmlns:xdr="http://schemas.openxmlformats.org/drawingml/2006/spreadsheetDrawing">
      <xdr:col>2</xdr:col>
      <xdr:colOff>85725</xdr:colOff>
      <xdr:row>12</xdr:row>
      <xdr:rowOff>0</xdr:rowOff>
    </xdr:to>
    <xdr:sp macro="" textlink="">
      <xdr:nvSpPr>
        <xdr:cNvPr id="38638" name="AutoShape 1"/>
        <xdr:cNvSpPr/>
      </xdr:nvSpPr>
      <xdr:spPr>
        <a:xfrm>
          <a:off x="781050" y="1085850"/>
          <a:ext cx="171450" cy="51435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16</xdr:row>
      <xdr:rowOff>0</xdr:rowOff>
    </xdr:from>
    <xdr:to xmlns:xdr="http://schemas.openxmlformats.org/drawingml/2006/spreadsheetDrawing">
      <xdr:col>2</xdr:col>
      <xdr:colOff>85725</xdr:colOff>
      <xdr:row>22</xdr:row>
      <xdr:rowOff>0</xdr:rowOff>
    </xdr:to>
    <xdr:sp macro="" textlink="">
      <xdr:nvSpPr>
        <xdr:cNvPr id="38639" name="AutoShape 2"/>
        <xdr:cNvSpPr/>
      </xdr:nvSpPr>
      <xdr:spPr>
        <a:xfrm>
          <a:off x="781050" y="2057400"/>
          <a:ext cx="171450" cy="10287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23</xdr:row>
      <xdr:rowOff>0</xdr:rowOff>
    </xdr:from>
    <xdr:to xmlns:xdr="http://schemas.openxmlformats.org/drawingml/2006/spreadsheetDrawing">
      <xdr:col>2</xdr:col>
      <xdr:colOff>85725</xdr:colOff>
      <xdr:row>27</xdr:row>
      <xdr:rowOff>0</xdr:rowOff>
    </xdr:to>
    <xdr:sp macro="" textlink="">
      <xdr:nvSpPr>
        <xdr:cNvPr id="38640" name="AutoShape 6"/>
        <xdr:cNvSpPr/>
      </xdr:nvSpPr>
      <xdr:spPr>
        <a:xfrm>
          <a:off x="781050" y="3143250"/>
          <a:ext cx="171450" cy="685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28</xdr:row>
      <xdr:rowOff>0</xdr:rowOff>
    </xdr:from>
    <xdr:to xmlns:xdr="http://schemas.openxmlformats.org/drawingml/2006/spreadsheetDrawing">
      <xdr:col>2</xdr:col>
      <xdr:colOff>85725</xdr:colOff>
      <xdr:row>33</xdr:row>
      <xdr:rowOff>0</xdr:rowOff>
    </xdr:to>
    <xdr:sp macro="" textlink="">
      <xdr:nvSpPr>
        <xdr:cNvPr id="38641" name="AutoShape 8"/>
        <xdr:cNvSpPr/>
      </xdr:nvSpPr>
      <xdr:spPr>
        <a:xfrm>
          <a:off x="781050" y="3886200"/>
          <a:ext cx="171450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13</xdr:row>
      <xdr:rowOff>0</xdr:rowOff>
    </xdr:from>
    <xdr:to xmlns:xdr="http://schemas.openxmlformats.org/drawingml/2006/spreadsheetDrawing">
      <xdr:col>2</xdr:col>
      <xdr:colOff>85725</xdr:colOff>
      <xdr:row>15</xdr:row>
      <xdr:rowOff>0</xdr:rowOff>
    </xdr:to>
    <xdr:sp macro="" textlink="">
      <xdr:nvSpPr>
        <xdr:cNvPr id="38642" name="AutoShape 11"/>
        <xdr:cNvSpPr/>
      </xdr:nvSpPr>
      <xdr:spPr>
        <a:xfrm>
          <a:off x="781050" y="1657350"/>
          <a:ext cx="171450" cy="342900"/>
        </a:xfrm>
        <a:prstGeom prst="leftBrace">
          <a:avLst>
            <a:gd name="adj1" fmla="val 1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34</xdr:row>
      <xdr:rowOff>0</xdr:rowOff>
    </xdr:from>
    <xdr:to xmlns:xdr="http://schemas.openxmlformats.org/drawingml/2006/spreadsheetDrawing">
      <xdr:col>2</xdr:col>
      <xdr:colOff>85725</xdr:colOff>
      <xdr:row>39</xdr:row>
      <xdr:rowOff>0</xdr:rowOff>
    </xdr:to>
    <xdr:sp macro="" textlink="">
      <xdr:nvSpPr>
        <xdr:cNvPr id="38643" name="AutoShape 15"/>
        <xdr:cNvSpPr/>
      </xdr:nvSpPr>
      <xdr:spPr>
        <a:xfrm>
          <a:off x="781050" y="4800600"/>
          <a:ext cx="171450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732790</xdr:colOff>
      <xdr:row>40</xdr:row>
      <xdr:rowOff>0</xdr:rowOff>
    </xdr:from>
    <xdr:to xmlns:xdr="http://schemas.openxmlformats.org/drawingml/2006/spreadsheetDrawing">
      <xdr:col>2</xdr:col>
      <xdr:colOff>85725</xdr:colOff>
      <xdr:row>42</xdr:row>
      <xdr:rowOff>133350</xdr:rowOff>
    </xdr:to>
    <xdr:sp macro="" textlink="">
      <xdr:nvSpPr>
        <xdr:cNvPr id="38644" name="AutoShape 16"/>
        <xdr:cNvSpPr/>
      </xdr:nvSpPr>
      <xdr:spPr>
        <a:xfrm>
          <a:off x="770890" y="5715000"/>
          <a:ext cx="181610" cy="476250"/>
        </a:xfrm>
        <a:prstGeom prst="lef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742950</xdr:colOff>
      <xdr:row>44</xdr:row>
      <xdr:rowOff>0</xdr:rowOff>
    </xdr:from>
    <xdr:to xmlns:xdr="http://schemas.openxmlformats.org/drawingml/2006/spreadsheetDrawing">
      <xdr:col>2</xdr:col>
      <xdr:colOff>85725</xdr:colOff>
      <xdr:row>49</xdr:row>
      <xdr:rowOff>0</xdr:rowOff>
    </xdr:to>
    <xdr:sp macro="" textlink="">
      <xdr:nvSpPr>
        <xdr:cNvPr id="38645" name="AutoShape 18"/>
        <xdr:cNvSpPr/>
      </xdr:nvSpPr>
      <xdr:spPr>
        <a:xfrm>
          <a:off x="781050" y="6286500"/>
          <a:ext cx="171450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200025</xdr:colOff>
      <xdr:row>11</xdr:row>
      <xdr:rowOff>9525</xdr:rowOff>
    </xdr:from>
    <xdr:to xmlns:xdr="http://schemas.openxmlformats.org/drawingml/2006/spreadsheetDrawing">
      <xdr:col>3</xdr:col>
      <xdr:colOff>38100</xdr:colOff>
      <xdr:row>23</xdr:row>
      <xdr:rowOff>9525</xdr:rowOff>
    </xdr:to>
    <xdr:sp macro="" textlink="">
      <xdr:nvSpPr>
        <xdr:cNvPr id="86" name="AutoShape 1"/>
        <xdr:cNvSpPr/>
      </xdr:nvSpPr>
      <xdr:spPr>
        <a:xfrm>
          <a:off x="466725" y="1343025"/>
          <a:ext cx="66675" cy="2038350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24</xdr:row>
      <xdr:rowOff>0</xdr:rowOff>
    </xdr:from>
    <xdr:to xmlns:xdr="http://schemas.openxmlformats.org/drawingml/2006/spreadsheetDrawing">
      <xdr:col>3</xdr:col>
      <xdr:colOff>38100</xdr:colOff>
      <xdr:row>35</xdr:row>
      <xdr:rowOff>0</xdr:rowOff>
    </xdr:to>
    <xdr:sp macro="" textlink="">
      <xdr:nvSpPr>
        <xdr:cNvPr id="87" name="AutoShape 2"/>
        <xdr:cNvSpPr/>
      </xdr:nvSpPr>
      <xdr:spPr>
        <a:xfrm>
          <a:off x="466725" y="3429000"/>
          <a:ext cx="66675" cy="1885950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36</xdr:row>
      <xdr:rowOff>0</xdr:rowOff>
    </xdr:from>
    <xdr:to xmlns:xdr="http://schemas.openxmlformats.org/drawingml/2006/spreadsheetDrawing">
      <xdr:col>3</xdr:col>
      <xdr:colOff>38100</xdr:colOff>
      <xdr:row>39</xdr:row>
      <xdr:rowOff>0</xdr:rowOff>
    </xdr:to>
    <xdr:sp macro="" textlink="">
      <xdr:nvSpPr>
        <xdr:cNvPr id="88" name="AutoShape 3"/>
        <xdr:cNvSpPr/>
      </xdr:nvSpPr>
      <xdr:spPr>
        <a:xfrm>
          <a:off x="466725" y="5372100"/>
          <a:ext cx="66675" cy="51435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209550</xdr:colOff>
      <xdr:row>16</xdr:row>
      <xdr:rowOff>85725</xdr:rowOff>
    </xdr:from>
    <xdr:to xmlns:xdr="http://schemas.openxmlformats.org/drawingml/2006/spreadsheetDrawing">
      <xdr:col>2</xdr:col>
      <xdr:colOff>38100</xdr:colOff>
      <xdr:row>38</xdr:row>
      <xdr:rowOff>161925</xdr:rowOff>
    </xdr:to>
    <xdr:sp macro="" textlink="">
      <xdr:nvSpPr>
        <xdr:cNvPr id="89" name="AutoShape 4"/>
        <xdr:cNvSpPr/>
      </xdr:nvSpPr>
      <xdr:spPr>
        <a:xfrm>
          <a:off x="247650" y="2190750"/>
          <a:ext cx="57150" cy="3686175"/>
        </a:xfrm>
        <a:prstGeom prst="leftBrace">
          <a:avLst>
            <a:gd name="adj1" fmla="val 4615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40</xdr:row>
      <xdr:rowOff>9525</xdr:rowOff>
    </xdr:from>
    <xdr:to xmlns:xdr="http://schemas.openxmlformats.org/drawingml/2006/spreadsheetDrawing">
      <xdr:col>3</xdr:col>
      <xdr:colOff>38100</xdr:colOff>
      <xdr:row>52</xdr:row>
      <xdr:rowOff>9525</xdr:rowOff>
    </xdr:to>
    <xdr:sp macro="" textlink="">
      <xdr:nvSpPr>
        <xdr:cNvPr id="90" name="AutoShape 5"/>
        <xdr:cNvSpPr/>
      </xdr:nvSpPr>
      <xdr:spPr>
        <a:xfrm>
          <a:off x="466725" y="5953125"/>
          <a:ext cx="66675" cy="1657350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53</xdr:row>
      <xdr:rowOff>0</xdr:rowOff>
    </xdr:from>
    <xdr:to xmlns:xdr="http://schemas.openxmlformats.org/drawingml/2006/spreadsheetDrawing">
      <xdr:col>3</xdr:col>
      <xdr:colOff>38100</xdr:colOff>
      <xdr:row>64</xdr:row>
      <xdr:rowOff>0</xdr:rowOff>
    </xdr:to>
    <xdr:sp macro="" textlink="">
      <xdr:nvSpPr>
        <xdr:cNvPr id="91" name="AutoShape 6"/>
        <xdr:cNvSpPr/>
      </xdr:nvSpPr>
      <xdr:spPr>
        <a:xfrm>
          <a:off x="466725" y="7658100"/>
          <a:ext cx="66675" cy="157162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64</xdr:row>
      <xdr:rowOff>57150</xdr:rowOff>
    </xdr:from>
    <xdr:to xmlns:xdr="http://schemas.openxmlformats.org/drawingml/2006/spreadsheetDrawing">
      <xdr:col>3</xdr:col>
      <xdr:colOff>47625</xdr:colOff>
      <xdr:row>67</xdr:row>
      <xdr:rowOff>143510</xdr:rowOff>
    </xdr:to>
    <xdr:sp macro="" textlink="">
      <xdr:nvSpPr>
        <xdr:cNvPr id="92" name="AutoShape 7"/>
        <xdr:cNvSpPr/>
      </xdr:nvSpPr>
      <xdr:spPr>
        <a:xfrm>
          <a:off x="466725" y="9286875"/>
          <a:ext cx="76200" cy="486410"/>
        </a:xfrm>
        <a:prstGeom prst="leftBrace">
          <a:avLst>
            <a:gd name="adj1" fmla="val 43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200025</xdr:colOff>
      <xdr:row>45</xdr:row>
      <xdr:rowOff>85725</xdr:rowOff>
    </xdr:from>
    <xdr:to xmlns:xdr="http://schemas.openxmlformats.org/drawingml/2006/spreadsheetDrawing">
      <xdr:col>2</xdr:col>
      <xdr:colOff>19050</xdr:colOff>
      <xdr:row>68</xdr:row>
      <xdr:rowOff>19050</xdr:rowOff>
    </xdr:to>
    <xdr:sp macro="" textlink="">
      <xdr:nvSpPr>
        <xdr:cNvPr id="93" name="AutoShape 8"/>
        <xdr:cNvSpPr/>
      </xdr:nvSpPr>
      <xdr:spPr>
        <a:xfrm>
          <a:off x="238125" y="6686550"/>
          <a:ext cx="47625" cy="3133725"/>
        </a:xfrm>
        <a:prstGeom prst="leftBrace">
          <a:avLst>
            <a:gd name="adj1" fmla="val 4524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69</xdr:row>
      <xdr:rowOff>9525</xdr:rowOff>
    </xdr:from>
    <xdr:to xmlns:xdr="http://schemas.openxmlformats.org/drawingml/2006/spreadsheetDrawing">
      <xdr:col>3</xdr:col>
      <xdr:colOff>38100</xdr:colOff>
      <xdr:row>81</xdr:row>
      <xdr:rowOff>9525</xdr:rowOff>
    </xdr:to>
    <xdr:sp macro="" textlink="">
      <xdr:nvSpPr>
        <xdr:cNvPr id="94" name="AutoShape 9"/>
        <xdr:cNvSpPr/>
      </xdr:nvSpPr>
      <xdr:spPr>
        <a:xfrm>
          <a:off x="466725" y="9867900"/>
          <a:ext cx="66675" cy="1943100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82</xdr:row>
      <xdr:rowOff>0</xdr:rowOff>
    </xdr:from>
    <xdr:to xmlns:xdr="http://schemas.openxmlformats.org/drawingml/2006/spreadsheetDrawing">
      <xdr:col>3</xdr:col>
      <xdr:colOff>38100</xdr:colOff>
      <xdr:row>93</xdr:row>
      <xdr:rowOff>0</xdr:rowOff>
    </xdr:to>
    <xdr:sp macro="" textlink="">
      <xdr:nvSpPr>
        <xdr:cNvPr id="95" name="AutoShape 10"/>
        <xdr:cNvSpPr/>
      </xdr:nvSpPr>
      <xdr:spPr>
        <a:xfrm>
          <a:off x="466725" y="11858625"/>
          <a:ext cx="66675" cy="1885950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94</xdr:row>
      <xdr:rowOff>19050</xdr:rowOff>
    </xdr:from>
    <xdr:to xmlns:xdr="http://schemas.openxmlformats.org/drawingml/2006/spreadsheetDrawing">
      <xdr:col>3</xdr:col>
      <xdr:colOff>38100</xdr:colOff>
      <xdr:row>97</xdr:row>
      <xdr:rowOff>19050</xdr:rowOff>
    </xdr:to>
    <xdr:sp macro="" textlink="">
      <xdr:nvSpPr>
        <xdr:cNvPr id="96" name="AutoShape 11"/>
        <xdr:cNvSpPr/>
      </xdr:nvSpPr>
      <xdr:spPr>
        <a:xfrm>
          <a:off x="466725" y="13820775"/>
          <a:ext cx="66675" cy="51435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200025</xdr:colOff>
      <xdr:row>74</xdr:row>
      <xdr:rowOff>86360</xdr:rowOff>
    </xdr:from>
    <xdr:to xmlns:xdr="http://schemas.openxmlformats.org/drawingml/2006/spreadsheetDrawing">
      <xdr:col>2</xdr:col>
      <xdr:colOff>19050</xdr:colOff>
      <xdr:row>96</xdr:row>
      <xdr:rowOff>171450</xdr:rowOff>
    </xdr:to>
    <xdr:sp macro="" textlink="">
      <xdr:nvSpPr>
        <xdr:cNvPr id="97" name="AutoShape 12"/>
        <xdr:cNvSpPr/>
      </xdr:nvSpPr>
      <xdr:spPr>
        <a:xfrm>
          <a:off x="238125" y="10687685"/>
          <a:ext cx="47625" cy="3628390"/>
        </a:xfrm>
        <a:prstGeom prst="leftBrace">
          <a:avLst>
            <a:gd name="adj1" fmla="val 42156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200025</xdr:colOff>
      <xdr:row>6</xdr:row>
      <xdr:rowOff>9525</xdr:rowOff>
    </xdr:from>
    <xdr:to xmlns:xdr="http://schemas.openxmlformats.org/drawingml/2006/spreadsheetDrawing">
      <xdr:col>3</xdr:col>
      <xdr:colOff>38100</xdr:colOff>
      <xdr:row>18</xdr:row>
      <xdr:rowOff>9525</xdr:rowOff>
    </xdr:to>
    <xdr:sp macro="" textlink="">
      <xdr:nvSpPr>
        <xdr:cNvPr id="47185" name="AutoShape 1"/>
        <xdr:cNvSpPr/>
      </xdr:nvSpPr>
      <xdr:spPr>
        <a:xfrm>
          <a:off x="476250" y="695325"/>
          <a:ext cx="76200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19</xdr:row>
      <xdr:rowOff>0</xdr:rowOff>
    </xdr:from>
    <xdr:to xmlns:xdr="http://schemas.openxmlformats.org/drawingml/2006/spreadsheetDrawing">
      <xdr:col>3</xdr:col>
      <xdr:colOff>38100</xdr:colOff>
      <xdr:row>30</xdr:row>
      <xdr:rowOff>0</xdr:rowOff>
    </xdr:to>
    <xdr:sp macro="" textlink="">
      <xdr:nvSpPr>
        <xdr:cNvPr id="47186" name="AutoShape 2"/>
        <xdr:cNvSpPr/>
      </xdr:nvSpPr>
      <xdr:spPr>
        <a:xfrm>
          <a:off x="476250" y="2476500"/>
          <a:ext cx="76200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31</xdr:row>
      <xdr:rowOff>0</xdr:rowOff>
    </xdr:from>
    <xdr:to xmlns:xdr="http://schemas.openxmlformats.org/drawingml/2006/spreadsheetDrawing">
      <xdr:col>3</xdr:col>
      <xdr:colOff>38100</xdr:colOff>
      <xdr:row>34</xdr:row>
      <xdr:rowOff>0</xdr:rowOff>
    </xdr:to>
    <xdr:sp macro="" textlink="">
      <xdr:nvSpPr>
        <xdr:cNvPr id="47187" name="AutoShape 3"/>
        <xdr:cNvSpPr/>
      </xdr:nvSpPr>
      <xdr:spPr>
        <a:xfrm>
          <a:off x="476250" y="42100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200025</xdr:colOff>
      <xdr:row>11</xdr:row>
      <xdr:rowOff>85725</xdr:rowOff>
    </xdr:from>
    <xdr:to xmlns:xdr="http://schemas.openxmlformats.org/drawingml/2006/spreadsheetDrawing">
      <xdr:col>2</xdr:col>
      <xdr:colOff>38100</xdr:colOff>
      <xdr:row>33</xdr:row>
      <xdr:rowOff>0</xdr:rowOff>
    </xdr:to>
    <xdr:sp macro="" textlink="">
      <xdr:nvSpPr>
        <xdr:cNvPr id="47188" name="AutoShape 4"/>
        <xdr:cNvSpPr/>
      </xdr:nvSpPr>
      <xdr:spPr>
        <a:xfrm>
          <a:off x="238125" y="14382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36</xdr:row>
      <xdr:rowOff>9525</xdr:rowOff>
    </xdr:from>
    <xdr:to xmlns:xdr="http://schemas.openxmlformats.org/drawingml/2006/spreadsheetDrawing">
      <xdr:col>3</xdr:col>
      <xdr:colOff>38100</xdr:colOff>
      <xdr:row>48</xdr:row>
      <xdr:rowOff>9525</xdr:rowOff>
    </xdr:to>
    <xdr:sp macro="" textlink="">
      <xdr:nvSpPr>
        <xdr:cNvPr id="47189" name="AutoShape 5"/>
        <xdr:cNvSpPr/>
      </xdr:nvSpPr>
      <xdr:spPr>
        <a:xfrm>
          <a:off x="476250" y="4791075"/>
          <a:ext cx="76200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49</xdr:row>
      <xdr:rowOff>0</xdr:rowOff>
    </xdr:from>
    <xdr:to xmlns:xdr="http://schemas.openxmlformats.org/drawingml/2006/spreadsheetDrawing">
      <xdr:col>3</xdr:col>
      <xdr:colOff>38100</xdr:colOff>
      <xdr:row>60</xdr:row>
      <xdr:rowOff>0</xdr:rowOff>
    </xdr:to>
    <xdr:sp macro="" textlink="">
      <xdr:nvSpPr>
        <xdr:cNvPr id="47190" name="AutoShape 6"/>
        <xdr:cNvSpPr/>
      </xdr:nvSpPr>
      <xdr:spPr>
        <a:xfrm>
          <a:off x="476250" y="6572250"/>
          <a:ext cx="76200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61</xdr:row>
      <xdr:rowOff>0</xdr:rowOff>
    </xdr:from>
    <xdr:to xmlns:xdr="http://schemas.openxmlformats.org/drawingml/2006/spreadsheetDrawing">
      <xdr:col>3</xdr:col>
      <xdr:colOff>38100</xdr:colOff>
      <xdr:row>64</xdr:row>
      <xdr:rowOff>0</xdr:rowOff>
    </xdr:to>
    <xdr:sp macro="" textlink="">
      <xdr:nvSpPr>
        <xdr:cNvPr id="47191" name="AutoShape 7"/>
        <xdr:cNvSpPr/>
      </xdr:nvSpPr>
      <xdr:spPr>
        <a:xfrm>
          <a:off x="476250" y="830580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200025</xdr:colOff>
      <xdr:row>41</xdr:row>
      <xdr:rowOff>85725</xdr:rowOff>
    </xdr:from>
    <xdr:to xmlns:xdr="http://schemas.openxmlformats.org/drawingml/2006/spreadsheetDrawing">
      <xdr:col>2</xdr:col>
      <xdr:colOff>38100</xdr:colOff>
      <xdr:row>63</xdr:row>
      <xdr:rowOff>0</xdr:rowOff>
    </xdr:to>
    <xdr:sp macro="" textlink="">
      <xdr:nvSpPr>
        <xdr:cNvPr id="47192" name="AutoShape 8"/>
        <xdr:cNvSpPr/>
      </xdr:nvSpPr>
      <xdr:spPr>
        <a:xfrm>
          <a:off x="238125" y="55340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66</xdr:row>
      <xdr:rowOff>9525</xdr:rowOff>
    </xdr:from>
    <xdr:to xmlns:xdr="http://schemas.openxmlformats.org/drawingml/2006/spreadsheetDrawing">
      <xdr:col>3</xdr:col>
      <xdr:colOff>38100</xdr:colOff>
      <xdr:row>78</xdr:row>
      <xdr:rowOff>9525</xdr:rowOff>
    </xdr:to>
    <xdr:sp macro="" textlink="">
      <xdr:nvSpPr>
        <xdr:cNvPr id="47193" name="AutoShape 9"/>
        <xdr:cNvSpPr/>
      </xdr:nvSpPr>
      <xdr:spPr>
        <a:xfrm>
          <a:off x="476250" y="8886825"/>
          <a:ext cx="76200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79</xdr:row>
      <xdr:rowOff>0</xdr:rowOff>
    </xdr:from>
    <xdr:to xmlns:xdr="http://schemas.openxmlformats.org/drawingml/2006/spreadsheetDrawing">
      <xdr:col>3</xdr:col>
      <xdr:colOff>38100</xdr:colOff>
      <xdr:row>90</xdr:row>
      <xdr:rowOff>0</xdr:rowOff>
    </xdr:to>
    <xdr:sp macro="" textlink="">
      <xdr:nvSpPr>
        <xdr:cNvPr id="47194" name="AutoShape 10"/>
        <xdr:cNvSpPr/>
      </xdr:nvSpPr>
      <xdr:spPr>
        <a:xfrm>
          <a:off x="476250" y="10668000"/>
          <a:ext cx="76200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91</xdr:row>
      <xdr:rowOff>0</xdr:rowOff>
    </xdr:from>
    <xdr:to xmlns:xdr="http://schemas.openxmlformats.org/drawingml/2006/spreadsheetDrawing">
      <xdr:col>3</xdr:col>
      <xdr:colOff>38100</xdr:colOff>
      <xdr:row>94</xdr:row>
      <xdr:rowOff>0</xdr:rowOff>
    </xdr:to>
    <xdr:sp macro="" textlink="">
      <xdr:nvSpPr>
        <xdr:cNvPr id="47195" name="AutoShape 11"/>
        <xdr:cNvSpPr/>
      </xdr:nvSpPr>
      <xdr:spPr>
        <a:xfrm>
          <a:off x="476250" y="124015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200025</xdr:colOff>
      <xdr:row>71</xdr:row>
      <xdr:rowOff>85725</xdr:rowOff>
    </xdr:from>
    <xdr:to xmlns:xdr="http://schemas.openxmlformats.org/drawingml/2006/spreadsheetDrawing">
      <xdr:col>2</xdr:col>
      <xdr:colOff>38100</xdr:colOff>
      <xdr:row>93</xdr:row>
      <xdr:rowOff>0</xdr:rowOff>
    </xdr:to>
    <xdr:sp macro="" textlink="">
      <xdr:nvSpPr>
        <xdr:cNvPr id="47196" name="AutoShape 12"/>
        <xdr:cNvSpPr/>
      </xdr:nvSpPr>
      <xdr:spPr>
        <a:xfrm>
          <a:off x="238125" y="96297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238125</xdr:colOff>
      <xdr:row>7</xdr:row>
      <xdr:rowOff>9525</xdr:rowOff>
    </xdr:from>
    <xdr:to xmlns:xdr="http://schemas.openxmlformats.org/drawingml/2006/spreadsheetDrawing">
      <xdr:col>2</xdr:col>
      <xdr:colOff>38100</xdr:colOff>
      <xdr:row>17</xdr:row>
      <xdr:rowOff>161925</xdr:rowOff>
    </xdr:to>
    <xdr:sp macro="" textlink="">
      <xdr:nvSpPr>
        <xdr:cNvPr id="45079" name="AutoShape 1"/>
        <xdr:cNvSpPr/>
      </xdr:nvSpPr>
      <xdr:spPr>
        <a:xfrm>
          <a:off x="276225" y="881380"/>
          <a:ext cx="76200" cy="1866900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238125</xdr:colOff>
      <xdr:row>19</xdr:row>
      <xdr:rowOff>29210</xdr:rowOff>
    </xdr:from>
    <xdr:to xmlns:xdr="http://schemas.openxmlformats.org/drawingml/2006/spreadsheetDrawing">
      <xdr:col>2</xdr:col>
      <xdr:colOff>38100</xdr:colOff>
      <xdr:row>30</xdr:row>
      <xdr:rowOff>0</xdr:rowOff>
    </xdr:to>
    <xdr:sp macro="" textlink="">
      <xdr:nvSpPr>
        <xdr:cNvPr id="45080" name="AutoShape 2"/>
        <xdr:cNvSpPr/>
      </xdr:nvSpPr>
      <xdr:spPr>
        <a:xfrm>
          <a:off x="276225" y="2844165"/>
          <a:ext cx="76200" cy="1856740"/>
        </a:xfrm>
        <a:prstGeom prst="leftBrace">
          <a:avLst>
            <a:gd name="adj1" fmla="val 2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238125</xdr:colOff>
      <xdr:row>31</xdr:row>
      <xdr:rowOff>9525</xdr:rowOff>
    </xdr:from>
    <xdr:to xmlns:xdr="http://schemas.openxmlformats.org/drawingml/2006/spreadsheetDrawing">
      <xdr:col>2</xdr:col>
      <xdr:colOff>38100</xdr:colOff>
      <xdr:row>41</xdr:row>
      <xdr:rowOff>161925</xdr:rowOff>
    </xdr:to>
    <xdr:sp macro="" textlink="">
      <xdr:nvSpPr>
        <xdr:cNvPr id="45081" name="AutoShape 3"/>
        <xdr:cNvSpPr/>
      </xdr:nvSpPr>
      <xdr:spPr>
        <a:xfrm>
          <a:off x="276225" y="4767580"/>
          <a:ext cx="76200" cy="1866900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304800</xdr:colOff>
      <xdr:row>11</xdr:row>
      <xdr:rowOff>172085</xdr:rowOff>
    </xdr:from>
    <xdr:to xmlns:xdr="http://schemas.openxmlformats.org/drawingml/2006/spreadsheetDrawing">
      <xdr:col>3</xdr:col>
      <xdr:colOff>28575</xdr:colOff>
      <xdr:row>13</xdr:row>
      <xdr:rowOff>133985</xdr:rowOff>
    </xdr:to>
    <xdr:sp macro="" textlink="">
      <xdr:nvSpPr>
        <xdr:cNvPr id="28" name="AutoShape 1"/>
        <xdr:cNvSpPr/>
      </xdr:nvSpPr>
      <xdr:spPr>
        <a:xfrm>
          <a:off x="571500" y="15817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15</xdr:row>
      <xdr:rowOff>172085</xdr:rowOff>
    </xdr:from>
    <xdr:to xmlns:xdr="http://schemas.openxmlformats.org/drawingml/2006/spreadsheetDrawing">
      <xdr:col>3</xdr:col>
      <xdr:colOff>28575</xdr:colOff>
      <xdr:row>17</xdr:row>
      <xdr:rowOff>133985</xdr:rowOff>
    </xdr:to>
    <xdr:sp macro="" textlink="">
      <xdr:nvSpPr>
        <xdr:cNvPr id="29" name="AutoShape 2"/>
        <xdr:cNvSpPr/>
      </xdr:nvSpPr>
      <xdr:spPr>
        <a:xfrm>
          <a:off x="571500" y="22390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27</xdr:row>
      <xdr:rowOff>172085</xdr:rowOff>
    </xdr:from>
    <xdr:to xmlns:xdr="http://schemas.openxmlformats.org/drawingml/2006/spreadsheetDrawing">
      <xdr:col>3</xdr:col>
      <xdr:colOff>28575</xdr:colOff>
      <xdr:row>29</xdr:row>
      <xdr:rowOff>133985</xdr:rowOff>
    </xdr:to>
    <xdr:sp macro="" textlink="">
      <xdr:nvSpPr>
        <xdr:cNvPr id="30" name="AutoShape 3"/>
        <xdr:cNvSpPr/>
      </xdr:nvSpPr>
      <xdr:spPr>
        <a:xfrm>
          <a:off x="571500" y="42106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31</xdr:row>
      <xdr:rowOff>172085</xdr:rowOff>
    </xdr:from>
    <xdr:to xmlns:xdr="http://schemas.openxmlformats.org/drawingml/2006/spreadsheetDrawing">
      <xdr:col>3</xdr:col>
      <xdr:colOff>28575</xdr:colOff>
      <xdr:row>33</xdr:row>
      <xdr:rowOff>133985</xdr:rowOff>
    </xdr:to>
    <xdr:sp macro="" textlink="">
      <xdr:nvSpPr>
        <xdr:cNvPr id="31" name="AutoShape 4"/>
        <xdr:cNvSpPr/>
      </xdr:nvSpPr>
      <xdr:spPr>
        <a:xfrm>
          <a:off x="571500" y="48679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161925</xdr:colOff>
      <xdr:row>12</xdr:row>
      <xdr:rowOff>161925</xdr:rowOff>
    </xdr:from>
    <xdr:to xmlns:xdr="http://schemas.openxmlformats.org/drawingml/2006/spreadsheetDrawing">
      <xdr:col>2</xdr:col>
      <xdr:colOff>38100</xdr:colOff>
      <xdr:row>32</xdr:row>
      <xdr:rowOff>161925</xdr:rowOff>
    </xdr:to>
    <xdr:sp macro="" textlink="">
      <xdr:nvSpPr>
        <xdr:cNvPr id="32" name="AutoShape 8"/>
        <xdr:cNvSpPr/>
      </xdr:nvSpPr>
      <xdr:spPr>
        <a:xfrm>
          <a:off x="200025" y="1762125"/>
          <a:ext cx="10477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19</xdr:row>
      <xdr:rowOff>172085</xdr:rowOff>
    </xdr:from>
    <xdr:to xmlns:xdr="http://schemas.openxmlformats.org/drawingml/2006/spreadsheetDrawing">
      <xdr:col>3</xdr:col>
      <xdr:colOff>28575</xdr:colOff>
      <xdr:row>21</xdr:row>
      <xdr:rowOff>133985</xdr:rowOff>
    </xdr:to>
    <xdr:sp macro="" textlink="">
      <xdr:nvSpPr>
        <xdr:cNvPr id="33" name="AutoShape 11"/>
        <xdr:cNvSpPr/>
      </xdr:nvSpPr>
      <xdr:spPr>
        <a:xfrm>
          <a:off x="571500" y="28962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23</xdr:row>
      <xdr:rowOff>172085</xdr:rowOff>
    </xdr:from>
    <xdr:to xmlns:xdr="http://schemas.openxmlformats.org/drawingml/2006/spreadsheetDrawing">
      <xdr:col>3</xdr:col>
      <xdr:colOff>28575</xdr:colOff>
      <xdr:row>25</xdr:row>
      <xdr:rowOff>133985</xdr:rowOff>
    </xdr:to>
    <xdr:sp macro="" textlink="">
      <xdr:nvSpPr>
        <xdr:cNvPr id="34" name="AutoShape 12"/>
        <xdr:cNvSpPr/>
      </xdr:nvSpPr>
      <xdr:spPr>
        <a:xfrm>
          <a:off x="571500" y="35534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35</xdr:row>
      <xdr:rowOff>172085</xdr:rowOff>
    </xdr:from>
    <xdr:to xmlns:xdr="http://schemas.openxmlformats.org/drawingml/2006/spreadsheetDrawing">
      <xdr:col>3</xdr:col>
      <xdr:colOff>28575</xdr:colOff>
      <xdr:row>37</xdr:row>
      <xdr:rowOff>133985</xdr:rowOff>
    </xdr:to>
    <xdr:sp macro="" textlink="">
      <xdr:nvSpPr>
        <xdr:cNvPr id="35" name="AutoShape 13"/>
        <xdr:cNvSpPr/>
      </xdr:nvSpPr>
      <xdr:spPr>
        <a:xfrm>
          <a:off x="571500" y="55251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39</xdr:row>
      <xdr:rowOff>172085</xdr:rowOff>
    </xdr:from>
    <xdr:to xmlns:xdr="http://schemas.openxmlformats.org/drawingml/2006/spreadsheetDrawing">
      <xdr:col>3</xdr:col>
      <xdr:colOff>28575</xdr:colOff>
      <xdr:row>41</xdr:row>
      <xdr:rowOff>133985</xdr:rowOff>
    </xdr:to>
    <xdr:sp macro="" textlink="">
      <xdr:nvSpPr>
        <xdr:cNvPr id="36" name="AutoShape 14"/>
        <xdr:cNvSpPr/>
      </xdr:nvSpPr>
      <xdr:spPr>
        <a:xfrm>
          <a:off x="571500" y="61823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51</xdr:row>
      <xdr:rowOff>172085</xdr:rowOff>
    </xdr:from>
    <xdr:to xmlns:xdr="http://schemas.openxmlformats.org/drawingml/2006/spreadsheetDrawing">
      <xdr:col>3</xdr:col>
      <xdr:colOff>28575</xdr:colOff>
      <xdr:row>53</xdr:row>
      <xdr:rowOff>133985</xdr:rowOff>
    </xdr:to>
    <xdr:sp macro="" textlink="">
      <xdr:nvSpPr>
        <xdr:cNvPr id="37" name="AutoShape 15"/>
        <xdr:cNvSpPr/>
      </xdr:nvSpPr>
      <xdr:spPr>
        <a:xfrm>
          <a:off x="571500" y="81540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55</xdr:row>
      <xdr:rowOff>172085</xdr:rowOff>
    </xdr:from>
    <xdr:to xmlns:xdr="http://schemas.openxmlformats.org/drawingml/2006/spreadsheetDrawing">
      <xdr:col>3</xdr:col>
      <xdr:colOff>28575</xdr:colOff>
      <xdr:row>57</xdr:row>
      <xdr:rowOff>133985</xdr:rowOff>
    </xdr:to>
    <xdr:sp macro="" textlink="">
      <xdr:nvSpPr>
        <xdr:cNvPr id="38" name="AutoShape 16"/>
        <xdr:cNvSpPr/>
      </xdr:nvSpPr>
      <xdr:spPr>
        <a:xfrm>
          <a:off x="571500" y="88112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161925</xdr:colOff>
      <xdr:row>36</xdr:row>
      <xdr:rowOff>161925</xdr:rowOff>
    </xdr:from>
    <xdr:to xmlns:xdr="http://schemas.openxmlformats.org/drawingml/2006/spreadsheetDrawing">
      <xdr:col>2</xdr:col>
      <xdr:colOff>38100</xdr:colOff>
      <xdr:row>56</xdr:row>
      <xdr:rowOff>161925</xdr:rowOff>
    </xdr:to>
    <xdr:sp macro="" textlink="">
      <xdr:nvSpPr>
        <xdr:cNvPr id="39" name="AutoShape 17"/>
        <xdr:cNvSpPr/>
      </xdr:nvSpPr>
      <xdr:spPr>
        <a:xfrm>
          <a:off x="200025" y="5705475"/>
          <a:ext cx="10477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43</xdr:row>
      <xdr:rowOff>172085</xdr:rowOff>
    </xdr:from>
    <xdr:to xmlns:xdr="http://schemas.openxmlformats.org/drawingml/2006/spreadsheetDrawing">
      <xdr:col>3</xdr:col>
      <xdr:colOff>28575</xdr:colOff>
      <xdr:row>45</xdr:row>
      <xdr:rowOff>133985</xdr:rowOff>
    </xdr:to>
    <xdr:sp macro="" textlink="">
      <xdr:nvSpPr>
        <xdr:cNvPr id="40" name="AutoShape 18"/>
        <xdr:cNvSpPr/>
      </xdr:nvSpPr>
      <xdr:spPr>
        <a:xfrm>
          <a:off x="571500" y="68395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304800</xdr:colOff>
      <xdr:row>47</xdr:row>
      <xdr:rowOff>172085</xdr:rowOff>
    </xdr:from>
    <xdr:to xmlns:xdr="http://schemas.openxmlformats.org/drawingml/2006/spreadsheetDrawing">
      <xdr:col>3</xdr:col>
      <xdr:colOff>28575</xdr:colOff>
      <xdr:row>49</xdr:row>
      <xdr:rowOff>133985</xdr:rowOff>
    </xdr:to>
    <xdr:sp macro="" textlink="">
      <xdr:nvSpPr>
        <xdr:cNvPr id="41" name="AutoShape 19"/>
        <xdr:cNvSpPr/>
      </xdr:nvSpPr>
      <xdr:spPr>
        <a:xfrm>
          <a:off x="571500" y="74968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2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3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4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Relationship Id="rId2" Type="http://schemas.openxmlformats.org/officeDocument/2006/relationships/drawing" Target="../drawings/drawing5.xml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Relationship Id="rId2" Type="http://schemas.openxmlformats.org/officeDocument/2006/relationships/drawing" Target="../drawings/drawing6.xml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Relationship Id="rId2" Type="http://schemas.openxmlformats.org/officeDocument/2006/relationships/drawing" Target="../drawings/drawing7.xml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Relationship Id="rId2" Type="http://schemas.openxmlformats.org/officeDocument/2006/relationships/drawing" Target="../drawings/drawing8.xml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L71"/>
  <sheetViews>
    <sheetView tabSelected="1" zoomScaleSheetLayoutView="100" workbookViewId="0">
      <selection activeCell="B2" sqref="B2:L2"/>
    </sheetView>
  </sheetViews>
  <sheetFormatPr defaultColWidth="10" defaultRowHeight="13.7" customHeight="1"/>
  <cols>
    <col min="1" max="1" width="0.5" style="1" customWidth="1"/>
    <col min="2" max="2" width="10.125" style="1" customWidth="1"/>
    <col min="3" max="3" width="4.375" style="1" customWidth="1"/>
    <col min="4" max="6" width="5.625" style="1" customWidth="1"/>
    <col min="7" max="12" width="9.125" style="1" customWidth="1"/>
    <col min="13" max="16384" width="10" style="1"/>
  </cols>
  <sheetData>
    <row r="2" spans="2:12" ht="21" customHeight="1">
      <c r="B2" s="2" t="s">
        <v>320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21" customHeight="1"/>
    <row r="4" spans="2:12" ht="14.25">
      <c r="B4" s="3" t="s">
        <v>302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4.5" customHeight="1"/>
    <row r="6" spans="2:12" ht="4.5" customHeight="1">
      <c r="B6" s="4"/>
      <c r="C6" s="16"/>
      <c r="D6" s="4"/>
      <c r="E6" s="4"/>
      <c r="F6" s="4"/>
      <c r="G6" s="34"/>
      <c r="H6" s="34"/>
      <c r="I6" s="34"/>
      <c r="J6" s="34"/>
      <c r="K6" s="34"/>
      <c r="L6" s="4"/>
    </row>
    <row r="7" spans="2:12" ht="13.5" customHeight="1">
      <c r="B7" s="5"/>
      <c r="C7" s="5"/>
      <c r="D7" s="22" t="s">
        <v>49</v>
      </c>
      <c r="E7" s="29"/>
      <c r="F7" s="33"/>
      <c r="G7" s="23"/>
      <c r="H7" s="23"/>
      <c r="I7" s="23" t="s">
        <v>3</v>
      </c>
      <c r="J7" s="23" t="s">
        <v>4</v>
      </c>
      <c r="K7" s="35" t="s">
        <v>5</v>
      </c>
      <c r="L7" s="35" t="s">
        <v>12</v>
      </c>
    </row>
    <row r="8" spans="2:12" ht="13.5" customHeight="1">
      <c r="B8" s="6" t="s">
        <v>17</v>
      </c>
      <c r="C8" s="17"/>
      <c r="D8" s="23"/>
      <c r="G8" s="23" t="s">
        <v>22</v>
      </c>
      <c r="H8" s="23" t="s">
        <v>11</v>
      </c>
      <c r="I8" s="23" t="s">
        <v>53</v>
      </c>
      <c r="J8" s="23" t="s">
        <v>53</v>
      </c>
      <c r="K8" s="35" t="s">
        <v>24</v>
      </c>
      <c r="L8" s="35" t="s">
        <v>24</v>
      </c>
    </row>
    <row r="9" spans="2:12" ht="13.7" customHeight="1">
      <c r="D9" s="24" t="s">
        <v>6</v>
      </c>
      <c r="E9" s="30" t="s">
        <v>29</v>
      </c>
      <c r="F9" s="30" t="s">
        <v>31</v>
      </c>
      <c r="G9" s="23"/>
      <c r="H9" s="23"/>
      <c r="I9" s="23" t="s">
        <v>463</v>
      </c>
      <c r="J9" s="23" t="s">
        <v>407</v>
      </c>
      <c r="K9" s="35" t="s">
        <v>11</v>
      </c>
      <c r="L9" s="35" t="s">
        <v>11</v>
      </c>
    </row>
    <row r="10" spans="2:12" ht="4.5" customHeight="1">
      <c r="D10" s="23"/>
      <c r="G10" s="23"/>
      <c r="H10" s="23"/>
      <c r="I10" s="23"/>
      <c r="J10" s="23"/>
      <c r="K10" s="36"/>
      <c r="L10" s="36"/>
    </row>
    <row r="11" spans="2:12" ht="13.5" customHeight="1">
      <c r="B11" s="7"/>
      <c r="C11" s="18"/>
      <c r="D11" s="7"/>
      <c r="E11" s="7"/>
      <c r="F11" s="7"/>
      <c r="G11" s="7"/>
      <c r="H11" s="7"/>
      <c r="I11" s="7"/>
      <c r="J11" s="7"/>
      <c r="K11" s="7"/>
      <c r="L11" s="7"/>
    </row>
    <row r="12" spans="2:12" ht="13.5" customHeight="1">
      <c r="B12" s="5"/>
      <c r="C12" s="19">
        <v>28</v>
      </c>
      <c r="D12" s="25">
        <v>150</v>
      </c>
      <c r="E12" s="31">
        <v>148</v>
      </c>
      <c r="F12" s="31">
        <v>2</v>
      </c>
      <c r="G12" s="31">
        <v>356</v>
      </c>
      <c r="H12" s="31">
        <v>6482</v>
      </c>
      <c r="I12" s="31">
        <v>691</v>
      </c>
      <c r="J12" s="31">
        <v>50</v>
      </c>
      <c r="K12" s="37">
        <f>H12/I12</f>
        <v>9.3806078147612162</v>
      </c>
      <c r="L12" s="37">
        <f>H12/G12</f>
        <v>18.207865168539325</v>
      </c>
    </row>
    <row r="13" spans="2:12" ht="13.5" customHeight="1">
      <c r="B13" s="5"/>
      <c r="C13" s="19">
        <v>29</v>
      </c>
      <c r="D13" s="26">
        <v>143</v>
      </c>
      <c r="E13" s="31">
        <v>141</v>
      </c>
      <c r="F13" s="31">
        <v>2</v>
      </c>
      <c r="G13" s="31">
        <v>348</v>
      </c>
      <c r="H13" s="31">
        <v>6238</v>
      </c>
      <c r="I13" s="31">
        <v>681</v>
      </c>
      <c r="J13" s="31">
        <v>53</v>
      </c>
      <c r="K13" s="37">
        <f>H13/I13</f>
        <v>9.1600587371512479</v>
      </c>
      <c r="L13" s="37">
        <f>H13/G13</f>
        <v>17.925287356321839</v>
      </c>
    </row>
    <row r="14" spans="2:12" ht="13.5" customHeight="1">
      <c r="B14" s="5" t="s">
        <v>23</v>
      </c>
      <c r="C14" s="19">
        <v>30</v>
      </c>
      <c r="D14" s="26">
        <v>131</v>
      </c>
      <c r="E14" s="31">
        <v>129</v>
      </c>
      <c r="F14" s="31">
        <v>2</v>
      </c>
      <c r="G14" s="31">
        <v>321</v>
      </c>
      <c r="H14" s="31">
        <v>5802</v>
      </c>
      <c r="I14" s="31">
        <v>624</v>
      </c>
      <c r="J14" s="31">
        <v>52</v>
      </c>
      <c r="K14" s="37">
        <f>H14/I14</f>
        <v>9.2980769230769234</v>
      </c>
      <c r="L14" s="37">
        <f>H14/G14</f>
        <v>18.074766355140188</v>
      </c>
    </row>
    <row r="15" spans="2:12" ht="13.5" customHeight="1">
      <c r="B15" s="5"/>
      <c r="C15" s="19" t="s">
        <v>422</v>
      </c>
      <c r="D15" s="26">
        <v>122</v>
      </c>
      <c r="E15" s="31">
        <v>120</v>
      </c>
      <c r="F15" s="31">
        <v>2</v>
      </c>
      <c r="G15" s="31">
        <v>304</v>
      </c>
      <c r="H15" s="31">
        <v>5452</v>
      </c>
      <c r="I15" s="31">
        <v>620</v>
      </c>
      <c r="J15" s="31">
        <v>62</v>
      </c>
      <c r="K15" s="37">
        <f>H15/I15</f>
        <v>8.7935483870967737</v>
      </c>
      <c r="L15" s="37">
        <f>H15/G15</f>
        <v>17.934210526315791</v>
      </c>
    </row>
    <row r="16" spans="2:12" ht="13.5" customHeight="1">
      <c r="B16" s="5"/>
      <c r="C16" s="19">
        <v>2</v>
      </c>
      <c r="D16" s="26">
        <v>111</v>
      </c>
      <c r="E16" s="31">
        <v>109</v>
      </c>
      <c r="F16" s="31">
        <v>2</v>
      </c>
      <c r="G16" s="31">
        <v>280</v>
      </c>
      <c r="H16" s="31">
        <v>4927</v>
      </c>
      <c r="I16" s="31">
        <v>557</v>
      </c>
      <c r="J16" s="31">
        <v>68</v>
      </c>
      <c r="K16" s="37">
        <f>H16/I16</f>
        <v>8.8456014362657083</v>
      </c>
      <c r="L16" s="37">
        <f>H16/G16</f>
        <v>17.596428571428572</v>
      </c>
    </row>
    <row r="17" spans="2:12" ht="13.5" customHeight="1">
      <c r="B17" s="5"/>
      <c r="C17" s="19"/>
      <c r="D17" s="26"/>
      <c r="E17" s="31"/>
      <c r="F17" s="31"/>
      <c r="G17" s="31"/>
      <c r="H17" s="31"/>
      <c r="I17" s="31"/>
      <c r="J17" s="31"/>
      <c r="K17" s="37"/>
      <c r="L17" s="37"/>
    </row>
    <row r="18" spans="2:12" ht="13.5" customHeight="1">
      <c r="B18" s="8" t="s">
        <v>406</v>
      </c>
      <c r="C18" s="19">
        <v>28</v>
      </c>
      <c r="D18" s="26">
        <v>23</v>
      </c>
      <c r="E18" s="31">
        <v>23</v>
      </c>
      <c r="F18" s="31">
        <v>0</v>
      </c>
      <c r="G18" s="31">
        <v>97</v>
      </c>
      <c r="H18" s="31">
        <v>2835</v>
      </c>
      <c r="I18" s="31">
        <v>539</v>
      </c>
      <c r="J18" s="31">
        <v>114</v>
      </c>
      <c r="K18" s="37">
        <f>H18/I18</f>
        <v>5.2597402597402594</v>
      </c>
      <c r="L18" s="37">
        <f>H18/G18</f>
        <v>29.226804123711339</v>
      </c>
    </row>
    <row r="19" spans="2:12" ht="13.5" customHeight="1">
      <c r="B19" s="8"/>
      <c r="C19" s="19">
        <v>29</v>
      </c>
      <c r="D19" s="26">
        <v>30</v>
      </c>
      <c r="E19" s="31">
        <v>30</v>
      </c>
      <c r="F19" s="31">
        <v>0</v>
      </c>
      <c r="G19" s="31">
        <v>119</v>
      </c>
      <c r="H19" s="31">
        <v>3553</v>
      </c>
      <c r="I19" s="31">
        <v>691</v>
      </c>
      <c r="J19" s="31">
        <v>136</v>
      </c>
      <c r="K19" s="37">
        <f>H19/I19</f>
        <v>5.1418234442836468</v>
      </c>
      <c r="L19" s="37">
        <f>H19/G19</f>
        <v>29.857142857142858</v>
      </c>
    </row>
    <row r="20" spans="2:12" ht="13.5" customHeight="1">
      <c r="B20" s="8"/>
      <c r="C20" s="19">
        <v>30</v>
      </c>
      <c r="D20" s="26">
        <v>37</v>
      </c>
      <c r="E20" s="31">
        <v>37</v>
      </c>
      <c r="F20" s="31">
        <v>0</v>
      </c>
      <c r="G20" s="31">
        <v>149</v>
      </c>
      <c r="H20" s="31">
        <v>4442</v>
      </c>
      <c r="I20" s="31">
        <v>856</v>
      </c>
      <c r="J20" s="31">
        <v>159</v>
      </c>
      <c r="K20" s="37">
        <f>H20/I20</f>
        <v>5.1892523364485985</v>
      </c>
      <c r="L20" s="37">
        <f>H20/G20</f>
        <v>29.812080536912752</v>
      </c>
    </row>
    <row r="21" spans="2:12" ht="13.5" customHeight="1">
      <c r="B21" s="8"/>
      <c r="C21" s="19" t="s">
        <v>422</v>
      </c>
      <c r="D21" s="26">
        <v>43</v>
      </c>
      <c r="E21" s="31">
        <v>43</v>
      </c>
      <c r="F21" s="31">
        <v>0</v>
      </c>
      <c r="G21" s="31">
        <v>176</v>
      </c>
      <c r="H21" s="31">
        <v>5255</v>
      </c>
      <c r="I21" s="31">
        <v>1064</v>
      </c>
      <c r="J21" s="31">
        <v>196</v>
      </c>
      <c r="K21" s="37">
        <f>H21/I21</f>
        <v>4.9389097744360901</v>
      </c>
      <c r="L21" s="37">
        <f>H21/G21</f>
        <v>29.857954545454547</v>
      </c>
    </row>
    <row r="22" spans="2:12" ht="13.5" customHeight="1">
      <c r="B22" s="8"/>
      <c r="C22" s="19">
        <v>2</v>
      </c>
      <c r="D22" s="26">
        <v>51</v>
      </c>
      <c r="E22" s="31">
        <v>51</v>
      </c>
      <c r="F22" s="31">
        <v>0</v>
      </c>
      <c r="G22" s="31">
        <v>200</v>
      </c>
      <c r="H22" s="31">
        <v>6231</v>
      </c>
      <c r="I22" s="31">
        <v>1242</v>
      </c>
      <c r="J22" s="31">
        <v>232</v>
      </c>
      <c r="K22" s="37">
        <f>H22/I22</f>
        <v>5.0169082125603861</v>
      </c>
      <c r="L22" s="37">
        <f>H22/G22</f>
        <v>31.155000000000001</v>
      </c>
    </row>
    <row r="23" spans="2:12" ht="13.5" customHeight="1">
      <c r="B23" s="9"/>
      <c r="C23" s="19"/>
      <c r="D23" s="27"/>
      <c r="E23" s="12"/>
      <c r="F23" s="12"/>
      <c r="G23" s="12"/>
      <c r="H23" s="12"/>
      <c r="I23" s="12"/>
      <c r="J23" s="12"/>
      <c r="K23" s="12"/>
      <c r="L23" s="12"/>
    </row>
    <row r="24" spans="2:12" ht="13.7" customHeight="1">
      <c r="B24" s="5"/>
      <c r="C24" s="19">
        <v>28</v>
      </c>
      <c r="D24" s="26">
        <v>207</v>
      </c>
      <c r="E24" s="32">
        <v>204</v>
      </c>
      <c r="F24" s="32">
        <v>3</v>
      </c>
      <c r="G24" s="32">
        <v>1970</v>
      </c>
      <c r="H24" s="32">
        <v>36195</v>
      </c>
      <c r="I24" s="32">
        <v>3116</v>
      </c>
      <c r="J24" s="32">
        <v>741</v>
      </c>
      <c r="K24" s="37">
        <f>H24/I24</f>
        <v>11.615853658536585</v>
      </c>
      <c r="L24" s="37">
        <f>H24/G24</f>
        <v>18.373096446700508</v>
      </c>
    </row>
    <row r="25" spans="2:12" ht="13.7" customHeight="1">
      <c r="B25" s="5"/>
      <c r="C25" s="19">
        <v>29</v>
      </c>
      <c r="D25" s="26">
        <v>199</v>
      </c>
      <c r="E25" s="32">
        <v>196</v>
      </c>
      <c r="F25" s="32">
        <v>3</v>
      </c>
      <c r="G25" s="32">
        <v>1953</v>
      </c>
      <c r="H25" s="32">
        <v>35788</v>
      </c>
      <c r="I25" s="32">
        <v>3072</v>
      </c>
      <c r="J25" s="32">
        <v>723</v>
      </c>
      <c r="K25" s="37">
        <f>H25/I25</f>
        <v>11.649739583333334</v>
      </c>
      <c r="L25" s="37">
        <f>H25/G25</f>
        <v>18.324628776241678</v>
      </c>
    </row>
    <row r="26" spans="2:12" ht="13.7" customHeight="1">
      <c r="B26" s="5" t="s">
        <v>26</v>
      </c>
      <c r="C26" s="19">
        <v>30</v>
      </c>
      <c r="D26" s="26">
        <v>192</v>
      </c>
      <c r="E26" s="26">
        <v>189</v>
      </c>
      <c r="F26" s="26">
        <v>3</v>
      </c>
      <c r="G26" s="32">
        <v>1935</v>
      </c>
      <c r="H26" s="32">
        <v>35645</v>
      </c>
      <c r="I26" s="32">
        <v>3061</v>
      </c>
      <c r="J26" s="32">
        <v>674</v>
      </c>
      <c r="K26" s="37">
        <f>H26/I26</f>
        <v>11.644887291734728</v>
      </c>
      <c r="L26" s="37">
        <f>H26/G26</f>
        <v>18.421188630490956</v>
      </c>
    </row>
    <row r="27" spans="2:12" ht="13.7" customHeight="1">
      <c r="B27" s="5"/>
      <c r="C27" s="19" t="s">
        <v>422</v>
      </c>
      <c r="D27" s="26">
        <v>191</v>
      </c>
      <c r="E27" s="26">
        <v>188</v>
      </c>
      <c r="F27" s="26">
        <v>3</v>
      </c>
      <c r="G27" s="32">
        <v>1942</v>
      </c>
      <c r="H27" s="32">
        <v>35153</v>
      </c>
      <c r="I27" s="32">
        <v>3042</v>
      </c>
      <c r="J27" s="32">
        <v>653</v>
      </c>
      <c r="K27" s="37">
        <f>H27/I27</f>
        <v>11.555884286653518</v>
      </c>
      <c r="L27" s="37">
        <f>H27/G27</f>
        <v>18.101441812564367</v>
      </c>
    </row>
    <row r="28" spans="2:12" ht="13.7" customHeight="1">
      <c r="B28" s="5"/>
      <c r="C28" s="19">
        <v>2</v>
      </c>
      <c r="D28" s="28">
        <v>190</v>
      </c>
      <c r="E28" s="31">
        <v>187</v>
      </c>
      <c r="F28" s="31">
        <v>3</v>
      </c>
      <c r="G28" s="31">
        <v>1937</v>
      </c>
      <c r="H28" s="31">
        <v>34671</v>
      </c>
      <c r="I28" s="31">
        <v>3052</v>
      </c>
      <c r="J28" s="31">
        <v>610</v>
      </c>
      <c r="K28" s="37">
        <f>H28/I28</f>
        <v>11.360091743119266</v>
      </c>
      <c r="L28" s="38">
        <f>H28/G28</f>
        <v>17.899328859060404</v>
      </c>
    </row>
    <row r="29" spans="2:12" ht="13.7" customHeight="1">
      <c r="B29" s="5"/>
      <c r="C29" s="19"/>
      <c r="D29" s="28"/>
      <c r="E29" s="31"/>
      <c r="F29" s="31"/>
      <c r="G29" s="31"/>
      <c r="H29" s="31"/>
      <c r="I29" s="31"/>
      <c r="J29" s="31"/>
      <c r="K29" s="37"/>
      <c r="L29" s="38"/>
    </row>
    <row r="30" spans="2:12" ht="13.7" customHeight="1">
      <c r="B30" s="5"/>
      <c r="C30" s="19">
        <v>28</v>
      </c>
      <c r="D30" s="26">
        <v>91</v>
      </c>
      <c r="E30" s="32">
        <v>88</v>
      </c>
      <c r="F30" s="32">
        <v>3</v>
      </c>
      <c r="G30" s="32">
        <v>861</v>
      </c>
      <c r="H30" s="32">
        <v>19863</v>
      </c>
      <c r="I30" s="32">
        <v>1858</v>
      </c>
      <c r="J30" s="32">
        <v>327</v>
      </c>
      <c r="K30" s="37">
        <f>H30/I30</f>
        <v>10.690527448869753</v>
      </c>
      <c r="L30" s="37">
        <f>H30/G30</f>
        <v>23.069686411149824</v>
      </c>
    </row>
    <row r="31" spans="2:12" ht="13.7" customHeight="1">
      <c r="B31" s="5"/>
      <c r="C31" s="19">
        <v>29</v>
      </c>
      <c r="D31" s="26">
        <v>90</v>
      </c>
      <c r="E31" s="32">
        <v>87</v>
      </c>
      <c r="F31" s="32">
        <v>3</v>
      </c>
      <c r="G31" s="32">
        <v>836</v>
      </c>
      <c r="H31" s="32">
        <v>19240</v>
      </c>
      <c r="I31" s="32">
        <v>1836</v>
      </c>
      <c r="J31" s="32">
        <v>333</v>
      </c>
      <c r="K31" s="37">
        <f>H31/I31</f>
        <v>10.479302832244009</v>
      </c>
      <c r="L31" s="37">
        <f>H31/G31</f>
        <v>23.014354066985646</v>
      </c>
    </row>
    <row r="32" spans="2:12" ht="13.7" customHeight="1">
      <c r="B32" s="5" t="s">
        <v>36</v>
      </c>
      <c r="C32" s="19">
        <v>30</v>
      </c>
      <c r="D32" s="26">
        <v>89</v>
      </c>
      <c r="E32" s="26">
        <v>86</v>
      </c>
      <c r="F32" s="26">
        <v>3</v>
      </c>
      <c r="G32" s="32">
        <v>825</v>
      </c>
      <c r="H32" s="32">
        <v>18534</v>
      </c>
      <c r="I32" s="32">
        <v>1798</v>
      </c>
      <c r="J32" s="32">
        <v>320</v>
      </c>
      <c r="K32" s="37">
        <f>H32/I32</f>
        <v>10.308120133481646</v>
      </c>
      <c r="L32" s="37">
        <f>H32/G32</f>
        <v>22.465454545454545</v>
      </c>
    </row>
    <row r="33" spans="2:12" ht="13.7" customHeight="1">
      <c r="B33" s="5"/>
      <c r="C33" s="19" t="s">
        <v>422</v>
      </c>
      <c r="D33" s="26">
        <v>89</v>
      </c>
      <c r="E33" s="26">
        <v>86</v>
      </c>
      <c r="F33" s="26">
        <v>3</v>
      </c>
      <c r="G33" s="32">
        <v>828</v>
      </c>
      <c r="H33" s="32">
        <v>18173</v>
      </c>
      <c r="I33" s="32">
        <v>1779</v>
      </c>
      <c r="J33" s="32">
        <v>315</v>
      </c>
      <c r="K33" s="37">
        <f>H33/I33</f>
        <v>10.215289488476673</v>
      </c>
      <c r="L33" s="37">
        <f>H33/G33</f>
        <v>21.948067632850243</v>
      </c>
    </row>
    <row r="34" spans="2:12" ht="13.7" customHeight="1">
      <c r="B34" s="5"/>
      <c r="C34" s="19">
        <v>2</v>
      </c>
      <c r="D34" s="28">
        <v>88</v>
      </c>
      <c r="E34" s="31">
        <v>85</v>
      </c>
      <c r="F34" s="31">
        <v>3</v>
      </c>
      <c r="G34" s="31">
        <v>823</v>
      </c>
      <c r="H34" s="31">
        <v>17397</v>
      </c>
      <c r="I34" s="31">
        <v>1739</v>
      </c>
      <c r="J34" s="31">
        <v>289</v>
      </c>
      <c r="K34" s="37">
        <f>H34/I34</f>
        <v>10.004025301897641</v>
      </c>
      <c r="L34" s="38">
        <f>H34/G34</f>
        <v>21.138517618469017</v>
      </c>
    </row>
    <row r="35" spans="2:12" ht="13.7" customHeight="1">
      <c r="B35" s="5"/>
      <c r="C35" s="19"/>
      <c r="D35" s="26"/>
      <c r="E35" s="26"/>
      <c r="F35" s="26"/>
      <c r="G35" s="32"/>
      <c r="H35" s="32"/>
      <c r="I35" s="32"/>
      <c r="J35" s="32"/>
      <c r="K35" s="37"/>
      <c r="L35" s="37"/>
    </row>
    <row r="36" spans="2:12" ht="13.7" customHeight="1">
      <c r="B36" s="10"/>
      <c r="C36" s="19">
        <v>28</v>
      </c>
      <c r="D36" s="28" t="s">
        <v>54</v>
      </c>
      <c r="E36" s="28" t="s">
        <v>54</v>
      </c>
      <c r="F36" s="28" t="s">
        <v>54</v>
      </c>
      <c r="G36" s="28" t="s">
        <v>54</v>
      </c>
      <c r="H36" s="28" t="s">
        <v>54</v>
      </c>
      <c r="I36" s="28" t="s">
        <v>54</v>
      </c>
      <c r="J36" s="28" t="s">
        <v>54</v>
      </c>
      <c r="K36" s="28" t="s">
        <v>54</v>
      </c>
      <c r="L36" s="28" t="s">
        <v>54</v>
      </c>
    </row>
    <row r="37" spans="2:12" ht="13.7" customHeight="1">
      <c r="B37" s="10"/>
      <c r="C37" s="19">
        <v>29</v>
      </c>
      <c r="D37" s="28" t="s">
        <v>54</v>
      </c>
      <c r="E37" s="28" t="s">
        <v>54</v>
      </c>
      <c r="F37" s="28" t="s">
        <v>54</v>
      </c>
      <c r="G37" s="28" t="s">
        <v>54</v>
      </c>
      <c r="H37" s="28" t="s">
        <v>54</v>
      </c>
      <c r="I37" s="28" t="s">
        <v>54</v>
      </c>
      <c r="J37" s="28" t="s">
        <v>54</v>
      </c>
      <c r="K37" s="28" t="s">
        <v>54</v>
      </c>
      <c r="L37" s="28" t="s">
        <v>54</v>
      </c>
    </row>
    <row r="38" spans="2:12" ht="13.7" customHeight="1">
      <c r="B38" s="11" t="s">
        <v>427</v>
      </c>
      <c r="C38" s="19">
        <v>30</v>
      </c>
      <c r="D38" s="28" t="s">
        <v>54</v>
      </c>
      <c r="E38" s="28" t="s">
        <v>54</v>
      </c>
      <c r="F38" s="28" t="s">
        <v>54</v>
      </c>
      <c r="G38" s="28" t="s">
        <v>54</v>
      </c>
      <c r="H38" s="28" t="s">
        <v>54</v>
      </c>
      <c r="I38" s="28" t="s">
        <v>54</v>
      </c>
      <c r="J38" s="28" t="s">
        <v>54</v>
      </c>
      <c r="K38" s="28" t="s">
        <v>54</v>
      </c>
      <c r="L38" s="28" t="s">
        <v>54</v>
      </c>
    </row>
    <row r="39" spans="2:12" ht="13.7" customHeight="1">
      <c r="B39" s="12"/>
      <c r="C39" s="19" t="s">
        <v>422</v>
      </c>
      <c r="D39" s="28" t="s">
        <v>54</v>
      </c>
      <c r="E39" s="28" t="s">
        <v>54</v>
      </c>
      <c r="F39" s="28" t="s">
        <v>54</v>
      </c>
      <c r="G39" s="28" t="s">
        <v>54</v>
      </c>
      <c r="H39" s="28" t="s">
        <v>54</v>
      </c>
      <c r="I39" s="28" t="s">
        <v>54</v>
      </c>
      <c r="J39" s="28" t="s">
        <v>54</v>
      </c>
      <c r="K39" s="28" t="s">
        <v>54</v>
      </c>
      <c r="L39" s="28" t="s">
        <v>54</v>
      </c>
    </row>
    <row r="40" spans="2:12" ht="13.7" customHeight="1">
      <c r="B40" s="12"/>
      <c r="C40" s="19">
        <v>2</v>
      </c>
      <c r="D40" s="26">
        <v>1</v>
      </c>
      <c r="E40" s="26">
        <v>1</v>
      </c>
      <c r="F40" s="26">
        <v>0</v>
      </c>
      <c r="G40" s="32">
        <v>12</v>
      </c>
      <c r="H40" s="32">
        <v>417</v>
      </c>
      <c r="I40" s="32">
        <v>30</v>
      </c>
      <c r="J40" s="32">
        <v>1</v>
      </c>
      <c r="K40" s="37">
        <f>H40/I40</f>
        <v>13.9</v>
      </c>
      <c r="L40" s="37">
        <f>H40/G40</f>
        <v>34.75</v>
      </c>
    </row>
    <row r="41" spans="2:12" ht="13.7" customHeight="1">
      <c r="B41" s="12"/>
      <c r="C41" s="19"/>
      <c r="D41" s="28"/>
      <c r="E41" s="31"/>
      <c r="F41" s="31"/>
      <c r="G41" s="31"/>
      <c r="H41" s="31"/>
      <c r="I41" s="31"/>
      <c r="J41" s="31"/>
      <c r="K41" s="37"/>
      <c r="L41" s="38"/>
    </row>
    <row r="42" spans="2:12" ht="13.7" customHeight="1">
      <c r="B42" s="12"/>
      <c r="C42" s="19">
        <v>28</v>
      </c>
      <c r="D42" s="26">
        <v>38</v>
      </c>
      <c r="E42" s="32">
        <v>35</v>
      </c>
      <c r="F42" s="32">
        <v>3</v>
      </c>
      <c r="G42" s="31" t="s">
        <v>54</v>
      </c>
      <c r="H42" s="32">
        <v>19693</v>
      </c>
      <c r="I42" s="32">
        <v>1670</v>
      </c>
      <c r="J42" s="32">
        <v>354</v>
      </c>
      <c r="K42" s="37">
        <f>H42/I42</f>
        <v>11.792215568862275</v>
      </c>
      <c r="L42" s="38" t="s">
        <v>37</v>
      </c>
    </row>
    <row r="43" spans="2:12" ht="13.7" customHeight="1">
      <c r="B43" s="12"/>
      <c r="C43" s="19">
        <v>29</v>
      </c>
      <c r="D43" s="26">
        <v>38</v>
      </c>
      <c r="E43" s="32">
        <v>33</v>
      </c>
      <c r="F43" s="32">
        <v>5</v>
      </c>
      <c r="G43" s="31" t="s">
        <v>54</v>
      </c>
      <c r="H43" s="32">
        <v>19486</v>
      </c>
      <c r="I43" s="32">
        <v>1660</v>
      </c>
      <c r="J43" s="32">
        <v>348</v>
      </c>
      <c r="K43" s="37">
        <f>H43/I43</f>
        <v>11.73855421686747</v>
      </c>
      <c r="L43" s="38" t="s">
        <v>37</v>
      </c>
    </row>
    <row r="44" spans="2:12" ht="13.7" customHeight="1">
      <c r="B44" s="12" t="s">
        <v>39</v>
      </c>
      <c r="C44" s="19">
        <v>30</v>
      </c>
      <c r="D44" s="26">
        <v>39</v>
      </c>
      <c r="E44" s="32">
        <v>34</v>
      </c>
      <c r="F44" s="32">
        <v>5</v>
      </c>
      <c r="G44" s="31" t="s">
        <v>54</v>
      </c>
      <c r="H44" s="32">
        <v>19075</v>
      </c>
      <c r="I44" s="32">
        <v>1666</v>
      </c>
      <c r="J44" s="32">
        <v>351</v>
      </c>
      <c r="K44" s="37">
        <f>H44/I44</f>
        <v>11.449579831932773</v>
      </c>
      <c r="L44" s="38" t="s">
        <v>37</v>
      </c>
    </row>
    <row r="45" spans="2:12" ht="13.7" customHeight="1">
      <c r="B45" s="12" t="s">
        <v>398</v>
      </c>
      <c r="C45" s="19" t="s">
        <v>422</v>
      </c>
      <c r="D45" s="26">
        <v>37</v>
      </c>
      <c r="E45" s="32">
        <v>32</v>
      </c>
      <c r="F45" s="32">
        <v>5</v>
      </c>
      <c r="G45" s="31" t="s">
        <v>54</v>
      </c>
      <c r="H45" s="32">
        <v>18431</v>
      </c>
      <c r="I45" s="32">
        <v>1630</v>
      </c>
      <c r="J45" s="32">
        <v>345</v>
      </c>
      <c r="K45" s="37">
        <f>H45/I45</f>
        <v>11.307361963190184</v>
      </c>
      <c r="L45" s="38" t="s">
        <v>37</v>
      </c>
    </row>
    <row r="46" spans="2:12" ht="13.7" customHeight="1">
      <c r="B46" s="12"/>
      <c r="C46" s="19">
        <v>2</v>
      </c>
      <c r="D46" s="28">
        <v>37</v>
      </c>
      <c r="E46" s="31">
        <v>32</v>
      </c>
      <c r="F46" s="31">
        <v>5</v>
      </c>
      <c r="G46" s="31" t="s">
        <v>54</v>
      </c>
      <c r="H46" s="31">
        <v>17801</v>
      </c>
      <c r="I46" s="31">
        <v>1610</v>
      </c>
      <c r="J46" s="31">
        <v>277</v>
      </c>
      <c r="K46" s="37">
        <f>H46/I46</f>
        <v>11.056521739130435</v>
      </c>
      <c r="L46" s="38" t="s">
        <v>37</v>
      </c>
    </row>
    <row r="47" spans="2:12" ht="13.7" customHeight="1">
      <c r="B47" s="12"/>
      <c r="C47" s="19"/>
      <c r="D47" s="28"/>
      <c r="E47" s="31"/>
      <c r="F47" s="31"/>
      <c r="G47" s="31"/>
      <c r="H47" s="31"/>
      <c r="I47" s="31"/>
      <c r="J47" s="31"/>
      <c r="K47" s="37"/>
      <c r="L47" s="38"/>
    </row>
    <row r="48" spans="2:12" ht="13.7" customHeight="1">
      <c r="B48" s="12"/>
      <c r="C48" s="19">
        <v>28</v>
      </c>
      <c r="D48" s="26">
        <v>12</v>
      </c>
      <c r="E48" s="32">
        <v>10</v>
      </c>
      <c r="F48" s="32">
        <v>2</v>
      </c>
      <c r="G48" s="32">
        <v>278</v>
      </c>
      <c r="H48" s="32">
        <v>1041</v>
      </c>
      <c r="I48" s="32">
        <v>746</v>
      </c>
      <c r="J48" s="32">
        <v>144</v>
      </c>
      <c r="K48" s="37">
        <f>H48/I48</f>
        <v>1.3954423592493297</v>
      </c>
      <c r="L48" s="37">
        <f>H48/G48</f>
        <v>3.7446043165467624</v>
      </c>
    </row>
    <row r="49" spans="2:12" ht="13.7" customHeight="1">
      <c r="B49" s="12"/>
      <c r="C49" s="19">
        <v>29</v>
      </c>
      <c r="D49" s="26">
        <v>12</v>
      </c>
      <c r="E49" s="32">
        <v>10</v>
      </c>
      <c r="F49" s="32">
        <v>2</v>
      </c>
      <c r="G49" s="32">
        <v>272</v>
      </c>
      <c r="H49" s="32">
        <v>1040</v>
      </c>
      <c r="I49" s="32">
        <v>730</v>
      </c>
      <c r="J49" s="32">
        <v>141</v>
      </c>
      <c r="K49" s="37">
        <f>H49/I49</f>
        <v>1.4246575342465753</v>
      </c>
      <c r="L49" s="37">
        <f>H49/G49</f>
        <v>3.8235294117647061</v>
      </c>
    </row>
    <row r="50" spans="2:12" ht="13.7" customHeight="1">
      <c r="B50" s="11" t="s">
        <v>315</v>
      </c>
      <c r="C50" s="19">
        <v>30</v>
      </c>
      <c r="D50" s="26">
        <v>12</v>
      </c>
      <c r="E50" s="32">
        <v>10</v>
      </c>
      <c r="F50" s="32">
        <v>2</v>
      </c>
      <c r="G50" s="32">
        <v>280</v>
      </c>
      <c r="H50" s="32">
        <v>1054</v>
      </c>
      <c r="I50" s="32">
        <v>728</v>
      </c>
      <c r="J50" s="32">
        <v>136</v>
      </c>
      <c r="K50" s="37">
        <f>H50/I50</f>
        <v>1.4478021978021978</v>
      </c>
      <c r="L50" s="37">
        <f>H50/G50</f>
        <v>3.7642857142857142</v>
      </c>
    </row>
    <row r="51" spans="2:12" ht="13.7" customHeight="1">
      <c r="B51" s="12"/>
      <c r="C51" s="19" t="s">
        <v>422</v>
      </c>
      <c r="D51" s="26">
        <v>12</v>
      </c>
      <c r="E51" s="32">
        <v>10</v>
      </c>
      <c r="F51" s="32">
        <v>2</v>
      </c>
      <c r="G51" s="32">
        <v>275</v>
      </c>
      <c r="H51" s="32">
        <v>1047</v>
      </c>
      <c r="I51" s="32">
        <v>741</v>
      </c>
      <c r="J51" s="32">
        <v>138</v>
      </c>
      <c r="K51" s="37">
        <f>H51/I51</f>
        <v>1.4129554655870444</v>
      </c>
      <c r="L51" s="37">
        <f>H51/G51</f>
        <v>3.8072727272727271</v>
      </c>
    </row>
    <row r="52" spans="2:12" ht="13.7" customHeight="1">
      <c r="B52" s="12"/>
      <c r="C52" s="19">
        <v>2</v>
      </c>
      <c r="D52" s="28">
        <v>12</v>
      </c>
      <c r="E52" s="31">
        <v>10</v>
      </c>
      <c r="F52" s="31">
        <v>2</v>
      </c>
      <c r="G52" s="31">
        <v>254</v>
      </c>
      <c r="H52" s="31">
        <v>994</v>
      </c>
      <c r="I52" s="31">
        <v>721</v>
      </c>
      <c r="J52" s="31">
        <v>121</v>
      </c>
      <c r="K52" s="37">
        <f>H52/I52</f>
        <v>1.3786407766990292</v>
      </c>
      <c r="L52" s="38">
        <f>H52/G52</f>
        <v>3.9133858267716537</v>
      </c>
    </row>
    <row r="53" spans="2:12" ht="13.7" customHeight="1">
      <c r="B53" s="12"/>
      <c r="C53" s="19"/>
      <c r="D53" s="28"/>
      <c r="E53" s="31"/>
      <c r="F53" s="31"/>
      <c r="G53" s="31"/>
      <c r="H53" s="31"/>
      <c r="I53" s="31"/>
      <c r="J53" s="31"/>
      <c r="K53" s="37"/>
      <c r="L53" s="38"/>
    </row>
    <row r="54" spans="2:12" ht="13.7" customHeight="1">
      <c r="B54" s="12"/>
      <c r="C54" s="19">
        <v>28</v>
      </c>
      <c r="D54" s="28">
        <v>18</v>
      </c>
      <c r="E54" s="31">
        <v>18</v>
      </c>
      <c r="F54" s="31">
        <v>0</v>
      </c>
      <c r="G54" s="31" t="s">
        <v>54</v>
      </c>
      <c r="H54" s="31">
        <v>2271</v>
      </c>
      <c r="I54" s="31">
        <v>188</v>
      </c>
      <c r="J54" s="31">
        <v>65</v>
      </c>
      <c r="K54" s="37">
        <f>H54/I54</f>
        <v>12.079787234042554</v>
      </c>
      <c r="L54" s="38" t="s">
        <v>37</v>
      </c>
    </row>
    <row r="55" spans="2:12" ht="13.7" customHeight="1">
      <c r="B55" s="12"/>
      <c r="C55" s="19">
        <v>29</v>
      </c>
      <c r="D55" s="28">
        <v>17</v>
      </c>
      <c r="E55" s="31">
        <v>17</v>
      </c>
      <c r="F55" s="31">
        <v>0</v>
      </c>
      <c r="G55" s="31" t="s">
        <v>54</v>
      </c>
      <c r="H55" s="31">
        <v>2208</v>
      </c>
      <c r="I55" s="31">
        <v>185</v>
      </c>
      <c r="J55" s="31">
        <v>62</v>
      </c>
      <c r="K55" s="37">
        <f>H55/I55</f>
        <v>11.935135135135136</v>
      </c>
      <c r="L55" s="38" t="s">
        <v>37</v>
      </c>
    </row>
    <row r="56" spans="2:12" ht="13.7" customHeight="1">
      <c r="B56" s="12" t="s">
        <v>43</v>
      </c>
      <c r="C56" s="19">
        <v>30</v>
      </c>
      <c r="D56" s="28">
        <v>17</v>
      </c>
      <c r="E56" s="31">
        <v>17</v>
      </c>
      <c r="F56" s="31">
        <v>0</v>
      </c>
      <c r="G56" s="31" t="s">
        <v>54</v>
      </c>
      <c r="H56" s="31">
        <v>2176</v>
      </c>
      <c r="I56" s="31">
        <v>179</v>
      </c>
      <c r="J56" s="31">
        <v>56</v>
      </c>
      <c r="K56" s="37">
        <f>H56/I56</f>
        <v>12.156424581005586</v>
      </c>
      <c r="L56" s="38" t="s">
        <v>37</v>
      </c>
    </row>
    <row r="57" spans="2:12" ht="13.7" customHeight="1">
      <c r="B57" s="12"/>
      <c r="C57" s="19" t="s">
        <v>422</v>
      </c>
      <c r="D57" s="28">
        <v>17</v>
      </c>
      <c r="E57" s="31">
        <v>17</v>
      </c>
      <c r="F57" s="31">
        <v>0</v>
      </c>
      <c r="G57" s="31" t="s">
        <v>54</v>
      </c>
      <c r="H57" s="31">
        <v>2136</v>
      </c>
      <c r="I57" s="31">
        <v>179</v>
      </c>
      <c r="J57" s="31">
        <v>67</v>
      </c>
      <c r="K57" s="37">
        <f>H57/I57</f>
        <v>11.932960893854748</v>
      </c>
      <c r="L57" s="38" t="s">
        <v>37</v>
      </c>
    </row>
    <row r="58" spans="2:12" ht="13.7" customHeight="1">
      <c r="B58" s="12"/>
      <c r="C58" s="19">
        <v>2</v>
      </c>
      <c r="D58" s="28">
        <v>15</v>
      </c>
      <c r="E58" s="31">
        <v>15</v>
      </c>
      <c r="F58" s="31">
        <v>0</v>
      </c>
      <c r="G58" s="31" t="s">
        <v>54</v>
      </c>
      <c r="H58" s="31">
        <v>1992</v>
      </c>
      <c r="I58" s="31">
        <v>182</v>
      </c>
      <c r="J58" s="31">
        <v>58</v>
      </c>
      <c r="K58" s="37">
        <f>H58/I58</f>
        <v>10.945054945054945</v>
      </c>
      <c r="L58" s="38" t="s">
        <v>37</v>
      </c>
    </row>
    <row r="59" spans="2:12" ht="13.7" customHeight="1">
      <c r="B59" s="12"/>
      <c r="C59" s="19"/>
      <c r="D59" s="28"/>
      <c r="E59" s="31"/>
      <c r="F59" s="31"/>
      <c r="G59" s="31"/>
      <c r="H59" s="31"/>
      <c r="I59" s="31"/>
      <c r="J59" s="31"/>
      <c r="K59" s="37"/>
      <c r="L59" s="38"/>
    </row>
    <row r="60" spans="2:12" ht="13.7" customHeight="1">
      <c r="B60" s="12"/>
      <c r="C60" s="19">
        <v>28</v>
      </c>
      <c r="D60" s="26">
        <v>4</v>
      </c>
      <c r="E60" s="32">
        <v>4</v>
      </c>
      <c r="F60" s="31">
        <v>0</v>
      </c>
      <c r="G60" s="31" t="s">
        <v>54</v>
      </c>
      <c r="H60" s="32">
        <v>114</v>
      </c>
      <c r="I60" s="32">
        <v>12</v>
      </c>
      <c r="J60" s="32">
        <v>5</v>
      </c>
      <c r="K60" s="37">
        <f>H60/I60</f>
        <v>9.5</v>
      </c>
      <c r="L60" s="38" t="s">
        <v>37</v>
      </c>
    </row>
    <row r="61" spans="2:12" ht="13.7" customHeight="1">
      <c r="B61" s="12"/>
      <c r="C61" s="19">
        <v>29</v>
      </c>
      <c r="D61" s="26">
        <v>4</v>
      </c>
      <c r="E61" s="26">
        <v>4</v>
      </c>
      <c r="F61" s="31">
        <v>0</v>
      </c>
      <c r="G61" s="31" t="s">
        <v>54</v>
      </c>
      <c r="H61" s="32">
        <v>116</v>
      </c>
      <c r="I61" s="32">
        <v>12</v>
      </c>
      <c r="J61" s="32">
        <v>6</v>
      </c>
      <c r="K61" s="37">
        <f>H61/I61</f>
        <v>9.6666666666666661</v>
      </c>
      <c r="L61" s="38" t="s">
        <v>37</v>
      </c>
    </row>
    <row r="62" spans="2:12" ht="13.7" customHeight="1">
      <c r="B62" s="12" t="s">
        <v>51</v>
      </c>
      <c r="C62" s="19">
        <v>30</v>
      </c>
      <c r="D62" s="26">
        <v>4</v>
      </c>
      <c r="E62" s="26">
        <v>4</v>
      </c>
      <c r="F62" s="31">
        <v>0</v>
      </c>
      <c r="G62" s="31" t="s">
        <v>54</v>
      </c>
      <c r="H62" s="32">
        <v>109</v>
      </c>
      <c r="I62" s="32">
        <v>12</v>
      </c>
      <c r="J62" s="32">
        <v>6</v>
      </c>
      <c r="K62" s="37">
        <f>H62/I62</f>
        <v>9.0833333333333339</v>
      </c>
      <c r="L62" s="38" t="s">
        <v>37</v>
      </c>
    </row>
    <row r="63" spans="2:12" ht="13.7" customHeight="1">
      <c r="B63" s="12"/>
      <c r="C63" s="19" t="s">
        <v>422</v>
      </c>
      <c r="D63" s="26">
        <v>4</v>
      </c>
      <c r="E63" s="26">
        <v>4</v>
      </c>
      <c r="F63" s="31">
        <v>0</v>
      </c>
      <c r="G63" s="31" t="s">
        <v>54</v>
      </c>
      <c r="H63" s="32">
        <v>109</v>
      </c>
      <c r="I63" s="32">
        <v>12</v>
      </c>
      <c r="J63" s="32">
        <v>6</v>
      </c>
      <c r="K63" s="37">
        <f>H63/I63</f>
        <v>9.0833333333333339</v>
      </c>
      <c r="L63" s="38" t="s">
        <v>37</v>
      </c>
    </row>
    <row r="64" spans="2:12" ht="13.7" customHeight="1">
      <c r="B64" s="12"/>
      <c r="C64" s="19">
        <v>2</v>
      </c>
      <c r="D64" s="28">
        <v>4</v>
      </c>
      <c r="E64" s="31">
        <v>4</v>
      </c>
      <c r="F64" s="31">
        <v>0</v>
      </c>
      <c r="G64" s="31" t="s">
        <v>54</v>
      </c>
      <c r="H64" s="31">
        <v>95</v>
      </c>
      <c r="I64" s="31">
        <v>12</v>
      </c>
      <c r="J64" s="31">
        <v>6</v>
      </c>
      <c r="K64" s="37">
        <f>H64/I64</f>
        <v>7.916666666666667</v>
      </c>
      <c r="L64" s="38" t="s">
        <v>37</v>
      </c>
    </row>
    <row r="65" spans="2:12" ht="12.75">
      <c r="B65" s="13"/>
      <c r="C65" s="20"/>
      <c r="D65" s="13"/>
      <c r="E65" s="13"/>
      <c r="F65" s="13"/>
      <c r="G65" s="13"/>
      <c r="H65" s="13"/>
      <c r="I65" s="13"/>
      <c r="J65" s="13"/>
      <c r="K65" s="13"/>
      <c r="L65" s="13"/>
    </row>
    <row r="66" spans="2:12" ht="4.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2:12" ht="4.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ht="17.25" customHeight="1">
      <c r="B68" s="14" t="s">
        <v>410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ht="13.7" customHeight="1">
      <c r="B69" s="15" t="s">
        <v>174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2:12" ht="13.7" customHeight="1">
      <c r="B70" s="15" t="s">
        <v>397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2:12" ht="13.7" customHeight="1">
      <c r="B71" s="9"/>
    </row>
    <row r="72" spans="2:12" ht="13.5"/>
    <row r="73" spans="2:12" ht="13.5"/>
    <row r="74" spans="2:12" ht="13.5"/>
    <row r="75" spans="2:12" ht="13.5"/>
    <row r="76" spans="2:12" ht="13.5"/>
    <row r="77" spans="2:12" ht="13.5"/>
    <row r="78" spans="2:12" ht="13.5"/>
    <row r="79" spans="2:12" ht="13.5"/>
    <row r="80" spans="2:12" ht="13.5"/>
    <row r="81" ht="13.5"/>
    <row r="82" ht="13.5"/>
    <row r="83" ht="13.5"/>
  </sheetData>
  <mergeCells count="6">
    <mergeCell ref="B2:L2"/>
    <mergeCell ref="B4:L4"/>
    <mergeCell ref="D7:F7"/>
    <mergeCell ref="B8:C8"/>
    <mergeCell ref="B68:L68"/>
    <mergeCell ref="B18:B22"/>
  </mergeCells>
  <phoneticPr fontId="2"/>
  <conditionalFormatting sqref="D17 D27 D33 D45">
    <cfRule type="cellIs" dxfId="23" priority="15" stopIfTrue="1" operator="notEqual">
      <formula>SUM(E17:F17)</formula>
    </cfRule>
  </conditionalFormatting>
  <conditionalFormatting sqref="D15">
    <cfRule type="cellIs" dxfId="22" priority="14" stopIfTrue="1" operator="notEqual">
      <formula>SUM(E15:F15)</formula>
    </cfRule>
  </conditionalFormatting>
  <conditionalFormatting sqref="D35 D40">
    <cfRule type="cellIs" dxfId="21" priority="12" stopIfTrue="1" operator="notEqual">
      <formula>SUM(E35:F35)</formula>
    </cfRule>
  </conditionalFormatting>
  <conditionalFormatting sqref="D18">
    <cfRule type="cellIs" dxfId="20" priority="9" stopIfTrue="1" operator="notEqual">
      <formula>SUM(E18:F18)</formula>
    </cfRule>
  </conditionalFormatting>
  <conditionalFormatting sqref="D15">
    <cfRule type="cellIs" dxfId="19" priority="8" stopIfTrue="1" operator="notEqual">
      <formula>SUM(E15:F15)</formula>
    </cfRule>
  </conditionalFormatting>
  <conditionalFormatting sqref="D14">
    <cfRule type="cellIs" dxfId="18" priority="7" stopIfTrue="1" operator="notEqual">
      <formula>SUM(E14:F14)</formula>
    </cfRule>
  </conditionalFormatting>
  <conditionalFormatting sqref="D26">
    <cfRule type="cellIs" dxfId="17" priority="6" stopIfTrue="1" operator="notEqual">
      <formula>SUM(E26:F26)</formula>
    </cfRule>
  </conditionalFormatting>
  <conditionalFormatting sqref="D27">
    <cfRule type="cellIs" dxfId="16" priority="5" stopIfTrue="1" operator="notEqual">
      <formula>SUM(E27:F27)</formula>
    </cfRule>
  </conditionalFormatting>
  <conditionalFormatting sqref="D32">
    <cfRule type="cellIs" dxfId="15" priority="4" stopIfTrue="1" operator="notEqual">
      <formula>SUM(E32:F32)</formula>
    </cfRule>
  </conditionalFormatting>
  <conditionalFormatting sqref="D33">
    <cfRule type="cellIs" dxfId="14" priority="3" stopIfTrue="1" operator="notEqual">
      <formula>SUM(E33:F33)</formula>
    </cfRule>
  </conditionalFormatting>
  <conditionalFormatting sqref="D44">
    <cfRule type="cellIs" dxfId="13" priority="2" stopIfTrue="1" operator="notEqual">
      <formula>SUM(E44:F44)</formula>
    </cfRule>
  </conditionalFormatting>
  <conditionalFormatting sqref="D45">
    <cfRule type="cellIs" dxfId="12" priority="1" stopIfTrue="1" operator="notEqual">
      <formula>SUM(E45:F45)</formula>
    </cfRule>
  </conditionalFormatting>
  <pageMargins left="0.8661417322834648" right="0.59055118110236227" top="0.98425196850393681" bottom="0.98425196850393681" header="0.70866141732283472" footer="0.70866141732283472"/>
  <pageSetup paperSize="9" scale="82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W38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39" customWidth="1"/>
    <col min="2" max="2" width="10.625" style="40" customWidth="1"/>
    <col min="3" max="8" width="7.625" style="40" customWidth="1"/>
    <col min="9" max="20" width="8.125" style="40" customWidth="1"/>
    <col min="21" max="16384" width="10" style="40"/>
  </cols>
  <sheetData>
    <row r="1" spans="1:23" ht="4.5" customHeight="1"/>
    <row r="2" spans="1:23" ht="13.15" customHeight="1">
      <c r="B2" s="43" t="s">
        <v>466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3" ht="4.5" customHeight="1">
      <c r="A3" s="40"/>
    </row>
    <row r="4" spans="1:23" s="41" customFormat="1" ht="13.15" customHeight="1">
      <c r="A4" s="41"/>
      <c r="B4" s="90" t="s">
        <v>56</v>
      </c>
      <c r="C4" s="203"/>
      <c r="D4" s="206"/>
      <c r="E4" s="207"/>
      <c r="F4" s="203"/>
      <c r="G4" s="90"/>
      <c r="H4" s="203"/>
      <c r="I4" s="207" t="s">
        <v>6</v>
      </c>
      <c r="J4" s="203"/>
      <c r="K4" s="90"/>
      <c r="L4" s="74" t="s">
        <v>458</v>
      </c>
      <c r="M4" s="73"/>
      <c r="N4" s="73"/>
      <c r="O4" s="73"/>
      <c r="P4" s="73"/>
      <c r="Q4" s="73"/>
      <c r="R4" s="73"/>
      <c r="S4" s="73"/>
      <c r="T4" s="73"/>
      <c r="U4" s="41"/>
      <c r="W4" s="41"/>
    </row>
    <row r="5" spans="1:23" s="41" customFormat="1" ht="13.15" customHeight="1">
      <c r="A5" s="41"/>
      <c r="B5" s="45"/>
      <c r="C5" s="52" t="s">
        <v>283</v>
      </c>
      <c r="D5" s="58" t="s">
        <v>459</v>
      </c>
      <c r="E5" s="61" t="s">
        <v>285</v>
      </c>
      <c r="F5" s="52"/>
      <c r="G5" s="45"/>
      <c r="H5" s="52" t="s">
        <v>158</v>
      </c>
      <c r="I5" s="170"/>
      <c r="J5" s="211"/>
      <c r="K5" s="156"/>
      <c r="L5" s="212" t="s">
        <v>97</v>
      </c>
      <c r="M5" s="213"/>
      <c r="N5" s="214"/>
      <c r="O5" s="212" t="s">
        <v>99</v>
      </c>
      <c r="P5" s="213"/>
      <c r="Q5" s="214"/>
      <c r="R5" s="212" t="s">
        <v>59</v>
      </c>
      <c r="S5" s="213"/>
      <c r="T5" s="213"/>
      <c r="U5" s="41"/>
      <c r="W5" s="41"/>
    </row>
    <row r="6" spans="1:23" s="42" customFormat="1" ht="18" customHeight="1">
      <c r="A6" s="42"/>
      <c r="B6" s="156"/>
      <c r="C6" s="52"/>
      <c r="D6" s="59"/>
      <c r="E6" s="59" t="s">
        <v>360</v>
      </c>
      <c r="F6" s="208" t="s">
        <v>98</v>
      </c>
      <c r="G6" s="209" t="s">
        <v>441</v>
      </c>
      <c r="H6" s="52" t="s">
        <v>438</v>
      </c>
      <c r="I6" s="60" t="s">
        <v>6</v>
      </c>
      <c r="J6" s="60" t="s">
        <v>48</v>
      </c>
      <c r="K6" s="60" t="s">
        <v>63</v>
      </c>
      <c r="L6" s="199" t="s">
        <v>360</v>
      </c>
      <c r="M6" s="199" t="s">
        <v>48</v>
      </c>
      <c r="N6" s="200" t="s">
        <v>63</v>
      </c>
      <c r="O6" s="60" t="s">
        <v>360</v>
      </c>
      <c r="P6" s="60" t="s">
        <v>48</v>
      </c>
      <c r="Q6" s="60" t="s">
        <v>63</v>
      </c>
      <c r="R6" s="60" t="s">
        <v>360</v>
      </c>
      <c r="S6" s="60" t="s">
        <v>48</v>
      </c>
      <c r="T6" s="60" t="s">
        <v>63</v>
      </c>
      <c r="U6" s="42"/>
      <c r="W6" s="42"/>
    </row>
    <row r="7" spans="1:23" s="41" customFormat="1" ht="4.5" customHeight="1">
      <c r="A7" s="42"/>
      <c r="B7" s="46"/>
      <c r="C7" s="53"/>
      <c r="D7" s="53"/>
      <c r="E7" s="53"/>
      <c r="F7" s="53"/>
      <c r="G7" s="53"/>
      <c r="H7" s="46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41"/>
      <c r="W7" s="41"/>
    </row>
    <row r="8" spans="1:23" s="41" customFormat="1" ht="13.5" customHeight="1">
      <c r="A8" s="41"/>
      <c r="B8" s="47" t="s">
        <v>379</v>
      </c>
      <c r="C8" s="54">
        <v>1</v>
      </c>
      <c r="D8" s="54">
        <v>12</v>
      </c>
      <c r="E8" s="54">
        <v>30</v>
      </c>
      <c r="F8" s="54">
        <v>19</v>
      </c>
      <c r="G8" s="63">
        <f>F8/E8*100</f>
        <v>63.333333333333329</v>
      </c>
      <c r="H8" s="54">
        <v>1</v>
      </c>
      <c r="I8" s="163">
        <f>J8+K8</f>
        <v>417</v>
      </c>
      <c r="J8" s="54">
        <f t="shared" ref="J8:T8" si="0">SUM(J12:J37)</f>
        <v>190</v>
      </c>
      <c r="K8" s="54">
        <f t="shared" si="0"/>
        <v>227</v>
      </c>
      <c r="L8" s="54">
        <f t="shared" si="0"/>
        <v>140</v>
      </c>
      <c r="M8" s="54">
        <f t="shared" si="0"/>
        <v>62</v>
      </c>
      <c r="N8" s="54">
        <f t="shared" si="0"/>
        <v>78</v>
      </c>
      <c r="O8" s="54">
        <f t="shared" si="0"/>
        <v>140</v>
      </c>
      <c r="P8" s="54">
        <f t="shared" si="0"/>
        <v>74</v>
      </c>
      <c r="Q8" s="54">
        <f t="shared" si="0"/>
        <v>66</v>
      </c>
      <c r="R8" s="54">
        <f t="shared" si="0"/>
        <v>137</v>
      </c>
      <c r="S8" s="54">
        <f t="shared" si="0"/>
        <v>54</v>
      </c>
      <c r="T8" s="54">
        <f t="shared" si="0"/>
        <v>83</v>
      </c>
      <c r="U8" s="41"/>
      <c r="W8" s="201"/>
    </row>
    <row r="9" spans="1:23" s="41" customFormat="1" ht="13.15" customHeight="1">
      <c r="A9" s="41"/>
      <c r="B9" s="48" t="s">
        <v>233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164">
        <f>J9+K9</f>
        <v>0</v>
      </c>
      <c r="J9" s="55">
        <f>M9+P9+S9</f>
        <v>0</v>
      </c>
      <c r="K9" s="55">
        <f>N9+Q9+T9</f>
        <v>0</v>
      </c>
      <c r="L9" s="55">
        <f>M9+N9</f>
        <v>0</v>
      </c>
      <c r="M9" s="55">
        <v>0</v>
      </c>
      <c r="N9" s="55">
        <v>0</v>
      </c>
      <c r="O9" s="55">
        <f>P9+Q9</f>
        <v>0</v>
      </c>
      <c r="P9" s="55">
        <v>0</v>
      </c>
      <c r="Q9" s="55">
        <v>0</v>
      </c>
      <c r="R9" s="55">
        <f>S9+T9</f>
        <v>0</v>
      </c>
      <c r="S9" s="55">
        <v>0</v>
      </c>
      <c r="T9" s="55">
        <v>0</v>
      </c>
      <c r="U9" s="41"/>
      <c r="W9" s="41"/>
    </row>
    <row r="10" spans="1:23" s="41" customFormat="1" ht="13.15" customHeight="1">
      <c r="A10" s="41"/>
      <c r="B10" s="48" t="s">
        <v>381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164">
        <f>J10+K10</f>
        <v>0</v>
      </c>
      <c r="J10" s="55">
        <f>M10+P10+S10</f>
        <v>0</v>
      </c>
      <c r="K10" s="55">
        <f>N10+Q10+T10</f>
        <v>0</v>
      </c>
      <c r="L10" s="55">
        <f>M10+N10</f>
        <v>0</v>
      </c>
      <c r="M10" s="55">
        <v>0</v>
      </c>
      <c r="N10" s="55">
        <v>0</v>
      </c>
      <c r="O10" s="55">
        <f>P10+Q10</f>
        <v>0</v>
      </c>
      <c r="P10" s="55">
        <v>0</v>
      </c>
      <c r="Q10" s="55">
        <v>0</v>
      </c>
      <c r="R10" s="55">
        <f>S10+T10</f>
        <v>0</v>
      </c>
      <c r="S10" s="55">
        <v>0</v>
      </c>
      <c r="T10" s="55">
        <v>0</v>
      </c>
      <c r="U10" s="41"/>
      <c r="W10" s="41"/>
    </row>
    <row r="11" spans="1:23" s="41" customFormat="1" ht="4.5" customHeight="1">
      <c r="A11" s="41"/>
      <c r="B11" s="202"/>
      <c r="C11" s="204"/>
      <c r="D11" s="204"/>
      <c r="E11" s="204"/>
      <c r="F11" s="204"/>
      <c r="G11" s="204"/>
      <c r="H11" s="204"/>
      <c r="I11" s="164"/>
      <c r="J11" s="55"/>
      <c r="K11" s="55"/>
      <c r="L11" s="55"/>
      <c r="M11" s="68"/>
      <c r="N11" s="68"/>
      <c r="O11" s="55"/>
      <c r="P11" s="68"/>
      <c r="Q11" s="68"/>
      <c r="R11" s="55"/>
      <c r="S11" s="68"/>
      <c r="T11" s="68"/>
      <c r="U11" s="41"/>
      <c r="W11" s="41"/>
    </row>
    <row r="12" spans="1:23" s="41" customFormat="1" ht="13.5" customHeight="1">
      <c r="A12" s="41"/>
      <c r="B12" s="202" t="s">
        <v>227</v>
      </c>
      <c r="C12" s="205">
        <v>1</v>
      </c>
      <c r="D12" s="205">
        <v>12</v>
      </c>
      <c r="E12" s="205">
        <v>30</v>
      </c>
      <c r="F12" s="205">
        <v>19</v>
      </c>
      <c r="G12" s="210">
        <f>F12/E12*100</f>
        <v>63.333333333333329</v>
      </c>
      <c r="H12" s="205">
        <v>1</v>
      </c>
      <c r="I12" s="164">
        <f t="shared" ref="I12:I19" si="1">J12+K12</f>
        <v>417</v>
      </c>
      <c r="J12" s="55">
        <f t="shared" ref="J12:K19" si="2">M12+P12+S12</f>
        <v>190</v>
      </c>
      <c r="K12" s="55">
        <f t="shared" si="2"/>
        <v>227</v>
      </c>
      <c r="L12" s="55">
        <f t="shared" ref="L12:L19" si="3">M12+N12</f>
        <v>140</v>
      </c>
      <c r="M12" s="55">
        <v>62</v>
      </c>
      <c r="N12" s="55">
        <v>78</v>
      </c>
      <c r="O12" s="55">
        <f>P12+Q12</f>
        <v>140</v>
      </c>
      <c r="P12" s="55">
        <v>74</v>
      </c>
      <c r="Q12" s="55">
        <v>66</v>
      </c>
      <c r="R12" s="55">
        <f>S12+T12</f>
        <v>137</v>
      </c>
      <c r="S12" s="55">
        <v>54</v>
      </c>
      <c r="T12" s="55">
        <v>83</v>
      </c>
      <c r="U12" s="41"/>
      <c r="W12" s="41"/>
    </row>
    <row r="13" spans="1:23" s="41" customFormat="1" ht="13.15" customHeight="1">
      <c r="A13" s="41"/>
      <c r="B13" s="202" t="s">
        <v>376</v>
      </c>
      <c r="C13" s="205">
        <v>0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164">
        <f t="shared" si="1"/>
        <v>0</v>
      </c>
      <c r="J13" s="55">
        <f t="shared" si="2"/>
        <v>0</v>
      </c>
      <c r="K13" s="55">
        <f t="shared" si="2"/>
        <v>0</v>
      </c>
      <c r="L13" s="55">
        <f t="shared" si="3"/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41"/>
      <c r="W13" s="41"/>
    </row>
    <row r="14" spans="1:23" s="41" customFormat="1" ht="13.15" customHeight="1">
      <c r="A14" s="41"/>
      <c r="B14" s="202" t="s">
        <v>175</v>
      </c>
      <c r="C14" s="205">
        <v>0</v>
      </c>
      <c r="D14" s="205">
        <v>0</v>
      </c>
      <c r="E14" s="205">
        <v>0</v>
      </c>
      <c r="F14" s="205">
        <v>0</v>
      </c>
      <c r="G14" s="205">
        <v>0</v>
      </c>
      <c r="H14" s="205">
        <v>0</v>
      </c>
      <c r="I14" s="164">
        <f t="shared" si="1"/>
        <v>0</v>
      </c>
      <c r="J14" s="55">
        <f t="shared" si="2"/>
        <v>0</v>
      </c>
      <c r="K14" s="55">
        <f t="shared" si="2"/>
        <v>0</v>
      </c>
      <c r="L14" s="55">
        <f t="shared" si="3"/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41"/>
      <c r="W14" s="41"/>
    </row>
    <row r="15" spans="1:23" s="41" customFormat="1" ht="13.15" customHeight="1">
      <c r="A15" s="41"/>
      <c r="B15" s="202" t="s">
        <v>332</v>
      </c>
      <c r="C15" s="205">
        <v>0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164">
        <f t="shared" si="1"/>
        <v>0</v>
      </c>
      <c r="J15" s="55">
        <f t="shared" si="2"/>
        <v>0</v>
      </c>
      <c r="K15" s="55">
        <f t="shared" si="2"/>
        <v>0</v>
      </c>
      <c r="L15" s="55">
        <f t="shared" si="3"/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41"/>
      <c r="W15" s="41"/>
    </row>
    <row r="16" spans="1:23" s="41" customFormat="1" ht="13.15" customHeight="1">
      <c r="A16" s="41"/>
      <c r="B16" s="202" t="s">
        <v>13</v>
      </c>
      <c r="C16" s="205">
        <v>0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164">
        <f t="shared" si="1"/>
        <v>0</v>
      </c>
      <c r="J16" s="55">
        <f t="shared" si="2"/>
        <v>0</v>
      </c>
      <c r="K16" s="55">
        <f t="shared" si="2"/>
        <v>0</v>
      </c>
      <c r="L16" s="55">
        <f t="shared" si="3"/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41"/>
      <c r="W16" s="41"/>
    </row>
    <row r="17" spans="2:20" s="41" customFormat="1" ht="13.15" customHeight="1">
      <c r="B17" s="202" t="s">
        <v>375</v>
      </c>
      <c r="C17" s="205">
        <v>0</v>
      </c>
      <c r="D17" s="205">
        <v>0</v>
      </c>
      <c r="E17" s="205">
        <v>0</v>
      </c>
      <c r="F17" s="205">
        <v>0</v>
      </c>
      <c r="G17" s="205">
        <v>0</v>
      </c>
      <c r="H17" s="205">
        <v>0</v>
      </c>
      <c r="I17" s="164">
        <f t="shared" si="1"/>
        <v>0</v>
      </c>
      <c r="J17" s="55">
        <f t="shared" si="2"/>
        <v>0</v>
      </c>
      <c r="K17" s="55">
        <f t="shared" si="2"/>
        <v>0</v>
      </c>
      <c r="L17" s="55">
        <f t="shared" si="3"/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</row>
    <row r="18" spans="2:20" s="41" customFormat="1" ht="13.15" customHeight="1">
      <c r="B18" s="202" t="s">
        <v>372</v>
      </c>
      <c r="C18" s="205">
        <v>0</v>
      </c>
      <c r="D18" s="205">
        <v>0</v>
      </c>
      <c r="E18" s="205">
        <v>0</v>
      </c>
      <c r="F18" s="205">
        <v>0</v>
      </c>
      <c r="G18" s="205">
        <v>0</v>
      </c>
      <c r="H18" s="205">
        <v>0</v>
      </c>
      <c r="I18" s="164">
        <f t="shared" si="1"/>
        <v>0</v>
      </c>
      <c r="J18" s="55">
        <f t="shared" si="2"/>
        <v>0</v>
      </c>
      <c r="K18" s="55">
        <f t="shared" si="2"/>
        <v>0</v>
      </c>
      <c r="L18" s="55">
        <f t="shared" si="3"/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</row>
    <row r="19" spans="2:20" s="41" customFormat="1" ht="13.15" customHeight="1">
      <c r="B19" s="202" t="s">
        <v>362</v>
      </c>
      <c r="C19" s="205">
        <v>0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164">
        <f t="shared" si="1"/>
        <v>0</v>
      </c>
      <c r="J19" s="55">
        <f t="shared" si="2"/>
        <v>0</v>
      </c>
      <c r="K19" s="55">
        <f t="shared" si="2"/>
        <v>0</v>
      </c>
      <c r="L19" s="55">
        <f t="shared" si="3"/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</row>
    <row r="20" spans="2:20" s="41" customFormat="1" ht="4.5" customHeight="1">
      <c r="B20" s="202"/>
      <c r="C20" s="205"/>
      <c r="D20" s="205"/>
      <c r="E20" s="205"/>
      <c r="F20" s="205"/>
      <c r="G20" s="205"/>
      <c r="H20" s="205"/>
      <c r="I20" s="16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2:20" s="41" customFormat="1" ht="13.15" customHeight="1">
      <c r="B21" s="202" t="s">
        <v>330</v>
      </c>
      <c r="C21" s="205">
        <v>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164">
        <f t="shared" ref="I21:I36" si="4">J21+K21</f>
        <v>0</v>
      </c>
      <c r="J21" s="55">
        <f t="shared" ref="J21:K36" si="5">M21+P21+S21</f>
        <v>0</v>
      </c>
      <c r="K21" s="55">
        <f t="shared" si="5"/>
        <v>0</v>
      </c>
      <c r="L21" s="55">
        <f t="shared" ref="L21:L36" si="6">M21+N21</f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</row>
    <row r="22" spans="2:20" s="41" customFormat="1" ht="13.5" customHeight="1">
      <c r="B22" s="202" t="s">
        <v>374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164">
        <f t="shared" si="4"/>
        <v>0</v>
      </c>
      <c r="J22" s="55">
        <f t="shared" si="5"/>
        <v>0</v>
      </c>
      <c r="K22" s="55">
        <f t="shared" si="5"/>
        <v>0</v>
      </c>
      <c r="L22" s="55">
        <f t="shared" si="6"/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</row>
    <row r="23" spans="2:20" s="41" customFormat="1" ht="13.15" customHeight="1">
      <c r="B23" s="202" t="s">
        <v>62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164">
        <f t="shared" si="4"/>
        <v>0</v>
      </c>
      <c r="J23" s="55">
        <f t="shared" si="5"/>
        <v>0</v>
      </c>
      <c r="K23" s="55">
        <f t="shared" si="5"/>
        <v>0</v>
      </c>
      <c r="L23" s="55">
        <f t="shared" si="6"/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</row>
    <row r="24" spans="2:20" s="41" customFormat="1" ht="13.15" customHeight="1">
      <c r="B24" s="202" t="s">
        <v>368</v>
      </c>
      <c r="C24" s="205">
        <v>0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164">
        <f t="shared" si="4"/>
        <v>0</v>
      </c>
      <c r="J24" s="55">
        <f t="shared" si="5"/>
        <v>0</v>
      </c>
      <c r="K24" s="55">
        <f t="shared" si="5"/>
        <v>0</v>
      </c>
      <c r="L24" s="55">
        <f t="shared" si="6"/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</row>
    <row r="25" spans="2:20" s="41" customFormat="1" ht="13.15" customHeight="1">
      <c r="B25" s="202" t="s">
        <v>235</v>
      </c>
      <c r="C25" s="205">
        <v>0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164">
        <f t="shared" si="4"/>
        <v>0</v>
      </c>
      <c r="J25" s="55">
        <f t="shared" si="5"/>
        <v>0</v>
      </c>
      <c r="K25" s="55">
        <f t="shared" si="5"/>
        <v>0</v>
      </c>
      <c r="L25" s="55">
        <f t="shared" si="6"/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</row>
    <row r="26" spans="2:20" s="41" customFormat="1" ht="13.5" customHeight="1">
      <c r="B26" s="202" t="s">
        <v>373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164">
        <f t="shared" si="4"/>
        <v>0</v>
      </c>
      <c r="J26" s="55">
        <f t="shared" si="5"/>
        <v>0</v>
      </c>
      <c r="K26" s="55">
        <f t="shared" si="5"/>
        <v>0</v>
      </c>
      <c r="L26" s="55">
        <f t="shared" si="6"/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</row>
    <row r="27" spans="2:20" s="41" customFormat="1" ht="13.15" customHeight="1">
      <c r="B27" s="202" t="s">
        <v>94</v>
      </c>
      <c r="C27" s="205">
        <v>0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164">
        <f t="shared" si="4"/>
        <v>0</v>
      </c>
      <c r="J27" s="55">
        <f t="shared" si="5"/>
        <v>0</v>
      </c>
      <c r="K27" s="55">
        <f t="shared" si="5"/>
        <v>0</v>
      </c>
      <c r="L27" s="55">
        <f t="shared" si="6"/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</row>
    <row r="28" spans="2:20" s="41" customFormat="1" ht="13.15" customHeight="1">
      <c r="B28" s="202" t="s">
        <v>370</v>
      </c>
      <c r="C28" s="205">
        <v>0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164">
        <f t="shared" si="4"/>
        <v>0</v>
      </c>
      <c r="J28" s="55">
        <f t="shared" si="5"/>
        <v>0</v>
      </c>
      <c r="K28" s="55">
        <f t="shared" si="5"/>
        <v>0</v>
      </c>
      <c r="L28" s="55">
        <f t="shared" si="6"/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</row>
    <row r="29" spans="2:20" s="41" customFormat="1" ht="13.5" customHeight="1">
      <c r="B29" s="202" t="s">
        <v>156</v>
      </c>
      <c r="C29" s="205">
        <v>0</v>
      </c>
      <c r="D29" s="205">
        <v>0</v>
      </c>
      <c r="E29" s="205">
        <v>0</v>
      </c>
      <c r="F29" s="205">
        <v>0</v>
      </c>
      <c r="G29" s="205">
        <v>0</v>
      </c>
      <c r="H29" s="205">
        <v>0</v>
      </c>
      <c r="I29" s="164">
        <f t="shared" si="4"/>
        <v>0</v>
      </c>
      <c r="J29" s="55">
        <f t="shared" si="5"/>
        <v>0</v>
      </c>
      <c r="K29" s="55">
        <f t="shared" si="5"/>
        <v>0</v>
      </c>
      <c r="L29" s="55">
        <f t="shared" si="6"/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</row>
    <row r="30" spans="2:20" s="41" customFormat="1" ht="13.15" customHeight="1">
      <c r="B30" s="202" t="s">
        <v>354</v>
      </c>
      <c r="C30" s="205">
        <v>0</v>
      </c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164">
        <f t="shared" si="4"/>
        <v>0</v>
      </c>
      <c r="J30" s="55">
        <f t="shared" si="5"/>
        <v>0</v>
      </c>
      <c r="K30" s="55">
        <f t="shared" si="5"/>
        <v>0</v>
      </c>
      <c r="L30" s="55">
        <f t="shared" si="6"/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</row>
    <row r="31" spans="2:20" s="41" customFormat="1" ht="13.15" customHeight="1">
      <c r="B31" s="202" t="s">
        <v>143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164">
        <f t="shared" si="4"/>
        <v>0</v>
      </c>
      <c r="J31" s="55">
        <f t="shared" si="5"/>
        <v>0</v>
      </c>
      <c r="K31" s="55">
        <f t="shared" si="5"/>
        <v>0</v>
      </c>
      <c r="L31" s="55">
        <f t="shared" si="6"/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</row>
    <row r="32" spans="2:20" s="41" customFormat="1" ht="13.15" customHeight="1">
      <c r="B32" s="202" t="s">
        <v>312</v>
      </c>
      <c r="C32" s="205">
        <v>0</v>
      </c>
      <c r="D32" s="205">
        <v>0</v>
      </c>
      <c r="E32" s="205">
        <v>0</v>
      </c>
      <c r="F32" s="205">
        <v>0</v>
      </c>
      <c r="G32" s="205">
        <v>0</v>
      </c>
      <c r="H32" s="205">
        <v>0</v>
      </c>
      <c r="I32" s="164">
        <f t="shared" si="4"/>
        <v>0</v>
      </c>
      <c r="J32" s="55">
        <f t="shared" si="5"/>
        <v>0</v>
      </c>
      <c r="K32" s="55">
        <f t="shared" si="5"/>
        <v>0</v>
      </c>
      <c r="L32" s="55">
        <f t="shared" si="6"/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</row>
    <row r="33" spans="1:20" s="41" customFormat="1" ht="13.5" customHeight="1">
      <c r="A33" s="41"/>
      <c r="B33" s="202" t="s">
        <v>151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164">
        <f t="shared" si="4"/>
        <v>0</v>
      </c>
      <c r="J33" s="55">
        <f t="shared" si="5"/>
        <v>0</v>
      </c>
      <c r="K33" s="55">
        <f t="shared" si="5"/>
        <v>0</v>
      </c>
      <c r="L33" s="55">
        <f t="shared" si="6"/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</row>
    <row r="34" spans="1:20" s="41" customFormat="1" ht="13.15" customHeight="1">
      <c r="A34" s="41"/>
      <c r="B34" s="202" t="s">
        <v>369</v>
      </c>
      <c r="C34" s="205">
        <v>0</v>
      </c>
      <c r="D34" s="205">
        <v>0</v>
      </c>
      <c r="E34" s="205">
        <v>0</v>
      </c>
      <c r="F34" s="205">
        <v>0</v>
      </c>
      <c r="G34" s="205">
        <v>0</v>
      </c>
      <c r="H34" s="205">
        <v>0</v>
      </c>
      <c r="I34" s="164">
        <f t="shared" si="4"/>
        <v>0</v>
      </c>
      <c r="J34" s="55">
        <f t="shared" si="5"/>
        <v>0</v>
      </c>
      <c r="K34" s="55">
        <f t="shared" si="5"/>
        <v>0</v>
      </c>
      <c r="L34" s="55">
        <f t="shared" si="6"/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</row>
    <row r="35" spans="1:20" s="41" customFormat="1" ht="13.15" customHeight="1">
      <c r="A35" s="41"/>
      <c r="B35" s="202" t="s">
        <v>223</v>
      </c>
      <c r="C35" s="205">
        <v>0</v>
      </c>
      <c r="D35" s="205">
        <v>0</v>
      </c>
      <c r="E35" s="205">
        <v>0</v>
      </c>
      <c r="F35" s="205">
        <v>0</v>
      </c>
      <c r="G35" s="205">
        <v>0</v>
      </c>
      <c r="H35" s="205">
        <v>0</v>
      </c>
      <c r="I35" s="164">
        <f t="shared" si="4"/>
        <v>0</v>
      </c>
      <c r="J35" s="55">
        <f t="shared" si="5"/>
        <v>0</v>
      </c>
      <c r="K35" s="55">
        <f t="shared" si="5"/>
        <v>0</v>
      </c>
      <c r="L35" s="55">
        <f t="shared" si="6"/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</row>
    <row r="36" spans="1:20" s="41" customFormat="1" ht="13.15" customHeight="1">
      <c r="A36" s="41"/>
      <c r="B36" s="202" t="s">
        <v>305</v>
      </c>
      <c r="C36" s="205">
        <v>0</v>
      </c>
      <c r="D36" s="205">
        <v>0</v>
      </c>
      <c r="E36" s="205">
        <v>0</v>
      </c>
      <c r="F36" s="205">
        <v>0</v>
      </c>
      <c r="G36" s="205">
        <v>0</v>
      </c>
      <c r="H36" s="205">
        <v>0</v>
      </c>
      <c r="I36" s="164">
        <f t="shared" si="4"/>
        <v>0</v>
      </c>
      <c r="J36" s="55">
        <f t="shared" si="5"/>
        <v>0</v>
      </c>
      <c r="K36" s="55">
        <f t="shared" si="5"/>
        <v>0</v>
      </c>
      <c r="L36" s="55">
        <f t="shared" si="6"/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</row>
    <row r="37" spans="1:20" ht="4.5" customHeight="1">
      <c r="A37" s="41"/>
      <c r="B37" s="180"/>
      <c r="C37" s="197"/>
      <c r="D37" s="197"/>
      <c r="E37" s="197"/>
      <c r="F37" s="197"/>
      <c r="G37" s="197"/>
      <c r="H37" s="197"/>
      <c r="I37" s="165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</row>
    <row r="38" spans="1:20" ht="4.5" customHeight="1">
      <c r="A38" s="40"/>
    </row>
    <row r="39" spans="1:20" ht="13.5"/>
    <row r="40" spans="1:20" ht="13.5"/>
    <row r="41" spans="1:20" ht="13.5"/>
    <row r="42" spans="1:20" ht="13.5"/>
  </sheetData>
  <mergeCells count="7">
    <mergeCell ref="L4:T4"/>
    <mergeCell ref="E5:G5"/>
    <mergeCell ref="L5:N5"/>
    <mergeCell ref="O5:Q5"/>
    <mergeCell ref="R5:T5"/>
    <mergeCell ref="B4:B6"/>
    <mergeCell ref="I4:K5"/>
  </mergeCells>
  <phoneticPr fontId="2"/>
  <pageMargins left="0.8661417322834648" right="0.39370078740157483" top="0.8661417322834648" bottom="0.78740157480314965" header="0.59055118110236227" footer="0.51181102362204722"/>
  <pageSetup paperSize="9" scale="88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X37"/>
  <sheetViews>
    <sheetView zoomScale="115" zoomScaleNormal="115" workbookViewId="0">
      <selection activeCell="B2" sqref="B2"/>
    </sheetView>
  </sheetViews>
  <sheetFormatPr defaultColWidth="7" defaultRowHeight="13.35" customHeight="1"/>
  <cols>
    <col min="1" max="1" width="0.5" style="215" customWidth="1"/>
    <col min="2" max="2" width="10.625" style="215" customWidth="1"/>
    <col min="3" max="3" width="6" style="215" bestFit="1" customWidth="1"/>
    <col min="4" max="4" width="7.625" style="215" bestFit="1" customWidth="1"/>
    <col min="5" max="5" width="7.625" style="215" customWidth="1"/>
    <col min="6" max="6" width="8.25" style="215" customWidth="1"/>
    <col min="7" max="9" width="8.5" style="215" bestFit="1" customWidth="1"/>
    <col min="10" max="10" width="7.625" style="215" customWidth="1"/>
    <col min="11" max="12" width="7.625" style="215" bestFit="1" customWidth="1"/>
    <col min="13" max="13" width="7.625" style="215" customWidth="1"/>
    <col min="14" max="15" width="7.625" style="215" bestFit="1" customWidth="1"/>
    <col min="16" max="16" width="7.625" style="215" customWidth="1"/>
    <col min="17" max="18" width="7.625" style="215" bestFit="1" customWidth="1"/>
    <col min="19" max="19" width="5" style="215" customWidth="1"/>
    <col min="20" max="22" width="5" style="215" bestFit="1" customWidth="1"/>
    <col min="23" max="23" width="4.125" style="215" bestFit="1" customWidth="1"/>
    <col min="24" max="24" width="5" style="215" bestFit="1" customWidth="1"/>
    <col min="25" max="16384" width="7" style="215"/>
  </cols>
  <sheetData>
    <row r="1" spans="2:24" ht="4.5" customHeight="1"/>
    <row r="2" spans="2:24" ht="13.35" customHeight="1">
      <c r="B2" s="43" t="s">
        <v>306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2:24" ht="4.5" customHeight="1"/>
    <row r="4" spans="2:24" s="216" customFormat="1" ht="12.75" customHeight="1">
      <c r="B4" s="218"/>
      <c r="C4" s="223"/>
      <c r="D4" s="223" t="s">
        <v>285</v>
      </c>
      <c r="E4" s="218"/>
      <c r="F4" s="234"/>
      <c r="G4" s="74" t="s">
        <v>114</v>
      </c>
      <c r="H4" s="73"/>
      <c r="I4" s="73"/>
      <c r="J4" s="51"/>
      <c r="K4" s="51"/>
      <c r="L4" s="51"/>
      <c r="M4" s="73"/>
      <c r="N4" s="73"/>
      <c r="O4" s="73"/>
      <c r="P4" s="73"/>
      <c r="Q4" s="73"/>
      <c r="R4" s="73"/>
      <c r="S4" s="73"/>
      <c r="T4" s="73"/>
      <c r="U4" s="100"/>
      <c r="V4" s="207" t="s">
        <v>115</v>
      </c>
      <c r="W4" s="203"/>
      <c r="X4" s="203"/>
    </row>
    <row r="5" spans="2:24" s="217" customFormat="1" ht="12.75" customHeight="1">
      <c r="B5" s="217" t="s">
        <v>56</v>
      </c>
      <c r="C5" s="224" t="s">
        <v>95</v>
      </c>
      <c r="D5" s="230" t="s">
        <v>360</v>
      </c>
      <c r="E5" s="233" t="s">
        <v>85</v>
      </c>
      <c r="F5" s="235" t="s">
        <v>441</v>
      </c>
      <c r="G5" s="66"/>
      <c r="H5" s="71" t="s">
        <v>6</v>
      </c>
      <c r="I5" s="72"/>
      <c r="J5" s="243" t="s">
        <v>116</v>
      </c>
      <c r="K5" s="244"/>
      <c r="L5" s="245"/>
      <c r="M5" s="208" t="s">
        <v>117</v>
      </c>
      <c r="N5" s="246"/>
      <c r="O5" s="247"/>
      <c r="P5" s="199" t="s">
        <v>118</v>
      </c>
      <c r="Q5" s="246"/>
      <c r="R5" s="247"/>
      <c r="S5" s="199" t="s">
        <v>119</v>
      </c>
      <c r="T5" s="246"/>
      <c r="U5" s="247"/>
      <c r="V5" s="170"/>
      <c r="W5" s="211"/>
      <c r="X5" s="211"/>
    </row>
    <row r="6" spans="2:24" s="217" customFormat="1" ht="12.75" customHeight="1">
      <c r="B6" s="217"/>
      <c r="C6" s="225"/>
      <c r="D6" s="231"/>
      <c r="E6" s="231"/>
      <c r="F6" s="236"/>
      <c r="G6" s="60" t="s">
        <v>6</v>
      </c>
      <c r="H6" s="60" t="s">
        <v>48</v>
      </c>
      <c r="I6" s="60" t="s">
        <v>63</v>
      </c>
      <c r="J6" s="61" t="s">
        <v>360</v>
      </c>
      <c r="K6" s="61" t="s">
        <v>48</v>
      </c>
      <c r="L6" s="61" t="s">
        <v>63</v>
      </c>
      <c r="M6" s="60" t="s">
        <v>360</v>
      </c>
      <c r="N6" s="60" t="s">
        <v>48</v>
      </c>
      <c r="O6" s="60" t="s">
        <v>63</v>
      </c>
      <c r="P6" s="60" t="s">
        <v>360</v>
      </c>
      <c r="Q6" s="60" t="s">
        <v>48</v>
      </c>
      <c r="R6" s="60" t="s">
        <v>63</v>
      </c>
      <c r="S6" s="60" t="s">
        <v>360</v>
      </c>
      <c r="T6" s="60" t="s">
        <v>48</v>
      </c>
      <c r="U6" s="60" t="s">
        <v>63</v>
      </c>
      <c r="V6" s="199" t="s">
        <v>6</v>
      </c>
      <c r="W6" s="199" t="s">
        <v>48</v>
      </c>
      <c r="X6" s="199" t="s">
        <v>63</v>
      </c>
    </row>
    <row r="7" spans="2:24" s="216" customFormat="1" ht="4.5" customHeight="1">
      <c r="B7" s="219"/>
      <c r="C7" s="226"/>
      <c r="D7" s="226"/>
      <c r="E7" s="226"/>
      <c r="F7" s="226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</row>
    <row r="8" spans="2:24" s="216" customFormat="1" ht="13.5" customHeight="1">
      <c r="B8" s="93" t="s">
        <v>379</v>
      </c>
      <c r="C8" s="227">
        <f>SUM(C11:C35)</f>
        <v>37</v>
      </c>
      <c r="D8" s="227">
        <f>SUM(D11:D35)</f>
        <v>1610</v>
      </c>
      <c r="E8" s="227">
        <v>722</v>
      </c>
      <c r="F8" s="237">
        <f>E8/D8*100</f>
        <v>44.844720496894411</v>
      </c>
      <c r="G8" s="240">
        <f>SUM(表12!F8,表13!C8)</f>
        <v>17724</v>
      </c>
      <c r="H8" s="227">
        <f t="shared" ref="H8:X8" si="0">SUM(H11:H35)</f>
        <v>8918</v>
      </c>
      <c r="I8" s="227">
        <f t="shared" si="0"/>
        <v>8806</v>
      </c>
      <c r="J8" s="227">
        <f t="shared" si="0"/>
        <v>5841</v>
      </c>
      <c r="K8" s="227">
        <f t="shared" si="0"/>
        <v>2950</v>
      </c>
      <c r="L8" s="227">
        <f t="shared" si="0"/>
        <v>2891</v>
      </c>
      <c r="M8" s="227">
        <f t="shared" si="0"/>
        <v>5911</v>
      </c>
      <c r="N8" s="227">
        <f t="shared" si="0"/>
        <v>2976</v>
      </c>
      <c r="O8" s="227">
        <f t="shared" si="0"/>
        <v>2935</v>
      </c>
      <c r="P8" s="227">
        <f t="shared" si="0"/>
        <v>5911</v>
      </c>
      <c r="Q8" s="227">
        <f t="shared" si="0"/>
        <v>2949</v>
      </c>
      <c r="R8" s="227">
        <f t="shared" si="0"/>
        <v>2962</v>
      </c>
      <c r="S8" s="227">
        <f t="shared" si="0"/>
        <v>61</v>
      </c>
      <c r="T8" s="227">
        <f t="shared" si="0"/>
        <v>43</v>
      </c>
      <c r="U8" s="227">
        <f t="shared" si="0"/>
        <v>18</v>
      </c>
      <c r="V8" s="240">
        <f t="shared" si="0"/>
        <v>77</v>
      </c>
      <c r="W8" s="249">
        <f t="shared" si="0"/>
        <v>0</v>
      </c>
      <c r="X8" s="227">
        <f t="shared" si="0"/>
        <v>77</v>
      </c>
    </row>
    <row r="9" spans="2:24" s="216" customFormat="1" ht="13.35" customHeight="1">
      <c r="B9" s="94" t="s">
        <v>381</v>
      </c>
      <c r="C9" s="55">
        <v>3</v>
      </c>
      <c r="D9" s="228">
        <v>55</v>
      </c>
      <c r="E9" s="228">
        <v>9</v>
      </c>
      <c r="F9" s="238">
        <f>E9/D9*100</f>
        <v>16.363636363636363</v>
      </c>
      <c r="G9" s="241">
        <f>H9+I9</f>
        <v>725</v>
      </c>
      <c r="H9" s="228">
        <f>K9+N9+Q9+T9</f>
        <v>444</v>
      </c>
      <c r="I9" s="228">
        <f>L9+O9+R9+U9</f>
        <v>281</v>
      </c>
      <c r="J9" s="241">
        <f>K9+L9</f>
        <v>208</v>
      </c>
      <c r="K9" s="55">
        <v>127</v>
      </c>
      <c r="L9" s="55">
        <v>81</v>
      </c>
      <c r="M9" s="241">
        <f>N9+O9</f>
        <v>275</v>
      </c>
      <c r="N9" s="55">
        <v>171</v>
      </c>
      <c r="O9" s="55">
        <v>104</v>
      </c>
      <c r="P9" s="241">
        <f>Q9+R9</f>
        <v>242</v>
      </c>
      <c r="Q9" s="55">
        <v>146</v>
      </c>
      <c r="R9" s="55">
        <v>96</v>
      </c>
      <c r="S9" s="241">
        <f>T9+U9</f>
        <v>0</v>
      </c>
      <c r="T9" s="55">
        <v>0</v>
      </c>
      <c r="U9" s="55">
        <v>0</v>
      </c>
      <c r="V9" s="241">
        <f>SUM(W9:X9)</f>
        <v>0</v>
      </c>
      <c r="W9" s="55">
        <v>0</v>
      </c>
      <c r="X9" s="55">
        <v>0</v>
      </c>
    </row>
    <row r="10" spans="2:24" s="216" customFormat="1" ht="4.5" customHeight="1">
      <c r="B10" s="220"/>
      <c r="C10" s="228"/>
      <c r="D10" s="228"/>
      <c r="E10" s="228"/>
      <c r="F10" s="238"/>
      <c r="G10" s="241">
        <v>0</v>
      </c>
      <c r="H10" s="241">
        <v>0</v>
      </c>
      <c r="I10" s="241">
        <v>0</v>
      </c>
      <c r="J10" s="241"/>
      <c r="K10" s="228"/>
      <c r="L10" s="228"/>
      <c r="M10" s="241"/>
      <c r="N10" s="228"/>
      <c r="O10" s="228"/>
      <c r="P10" s="228"/>
      <c r="Q10" s="228"/>
      <c r="R10" s="228"/>
      <c r="S10" s="228"/>
      <c r="T10" s="248"/>
      <c r="U10" s="248"/>
      <c r="V10" s="241"/>
      <c r="W10" s="248">
        <v>0</v>
      </c>
      <c r="X10" s="248">
        <v>0</v>
      </c>
    </row>
    <row r="11" spans="2:24" s="216" customFormat="1" ht="13.5" customHeight="1">
      <c r="B11" s="94" t="s">
        <v>227</v>
      </c>
      <c r="C11" s="55">
        <v>13</v>
      </c>
      <c r="D11" s="55">
        <v>686</v>
      </c>
      <c r="E11" s="55">
        <v>282</v>
      </c>
      <c r="F11" s="238">
        <f t="shared" ref="F11:F18" si="1">E11/D11*100</f>
        <v>41.10787172011662</v>
      </c>
      <c r="G11" s="241">
        <f t="shared" ref="G11:G18" si="2">H11+I11</f>
        <v>8227</v>
      </c>
      <c r="H11" s="228">
        <f t="shared" ref="H11:I18" si="3">K11+N11+Q11+T11</f>
        <v>4157</v>
      </c>
      <c r="I11" s="228">
        <f t="shared" si="3"/>
        <v>4070</v>
      </c>
      <c r="J11" s="241">
        <f t="shared" ref="J11:J18" si="4">K11+L11</f>
        <v>2699</v>
      </c>
      <c r="K11" s="55">
        <v>1332</v>
      </c>
      <c r="L11" s="55">
        <v>1367</v>
      </c>
      <c r="M11" s="241">
        <f t="shared" ref="M11:M18" si="5">N11+O11</f>
        <v>2780</v>
      </c>
      <c r="N11" s="55">
        <v>1428</v>
      </c>
      <c r="O11" s="55">
        <v>1352</v>
      </c>
      <c r="P11" s="241">
        <f t="shared" ref="P11:P18" si="6">Q11+R11</f>
        <v>2718</v>
      </c>
      <c r="Q11" s="55">
        <v>1373</v>
      </c>
      <c r="R11" s="55">
        <v>1345</v>
      </c>
      <c r="S11" s="241">
        <f t="shared" ref="S11:S18" si="7">T11+U11</f>
        <v>30</v>
      </c>
      <c r="T11" s="55">
        <v>24</v>
      </c>
      <c r="U11" s="55">
        <v>6</v>
      </c>
      <c r="V11" s="241">
        <f t="shared" ref="V11:V18" si="8">SUM(W11:X11)</f>
        <v>0</v>
      </c>
      <c r="W11" s="55">
        <v>0</v>
      </c>
      <c r="X11" s="55">
        <v>0</v>
      </c>
    </row>
    <row r="12" spans="2:24" s="216" customFormat="1" ht="13.35" customHeight="1">
      <c r="B12" s="94" t="s">
        <v>376</v>
      </c>
      <c r="C12" s="55">
        <v>2</v>
      </c>
      <c r="D12" s="55">
        <v>130</v>
      </c>
      <c r="E12" s="55">
        <v>66</v>
      </c>
      <c r="F12" s="238">
        <f t="shared" si="1"/>
        <v>50.769230769230766</v>
      </c>
      <c r="G12" s="241">
        <f t="shared" si="2"/>
        <v>1532</v>
      </c>
      <c r="H12" s="228">
        <f t="shared" si="3"/>
        <v>763</v>
      </c>
      <c r="I12" s="228">
        <f t="shared" si="3"/>
        <v>769</v>
      </c>
      <c r="J12" s="241">
        <f t="shared" si="4"/>
        <v>499</v>
      </c>
      <c r="K12" s="55">
        <v>250</v>
      </c>
      <c r="L12" s="55">
        <v>249</v>
      </c>
      <c r="M12" s="241">
        <f t="shared" si="5"/>
        <v>489</v>
      </c>
      <c r="N12" s="55">
        <v>240</v>
      </c>
      <c r="O12" s="55">
        <v>249</v>
      </c>
      <c r="P12" s="241">
        <f t="shared" si="6"/>
        <v>534</v>
      </c>
      <c r="Q12" s="55">
        <v>264</v>
      </c>
      <c r="R12" s="55">
        <v>270</v>
      </c>
      <c r="S12" s="241">
        <f t="shared" si="7"/>
        <v>10</v>
      </c>
      <c r="T12" s="55">
        <v>9</v>
      </c>
      <c r="U12" s="55">
        <v>1</v>
      </c>
      <c r="V12" s="241">
        <f t="shared" si="8"/>
        <v>0</v>
      </c>
      <c r="W12" s="55">
        <v>0</v>
      </c>
      <c r="X12" s="55">
        <v>0</v>
      </c>
    </row>
    <row r="13" spans="2:24" s="216" customFormat="1" ht="13.35" customHeight="1">
      <c r="B13" s="94" t="s">
        <v>175</v>
      </c>
      <c r="C13" s="55">
        <v>2</v>
      </c>
      <c r="D13" s="55">
        <v>85</v>
      </c>
      <c r="E13" s="55">
        <v>52</v>
      </c>
      <c r="F13" s="238">
        <f t="shared" si="1"/>
        <v>61.176470588235297</v>
      </c>
      <c r="G13" s="241">
        <f t="shared" si="2"/>
        <v>1083</v>
      </c>
      <c r="H13" s="228">
        <f t="shared" si="3"/>
        <v>492</v>
      </c>
      <c r="I13" s="228">
        <f t="shared" si="3"/>
        <v>591</v>
      </c>
      <c r="J13" s="241">
        <f t="shared" si="4"/>
        <v>350</v>
      </c>
      <c r="K13" s="55">
        <v>171</v>
      </c>
      <c r="L13" s="55">
        <v>179</v>
      </c>
      <c r="M13" s="241">
        <f t="shared" si="5"/>
        <v>355</v>
      </c>
      <c r="N13" s="55">
        <v>148</v>
      </c>
      <c r="O13" s="55">
        <v>207</v>
      </c>
      <c r="P13" s="241">
        <f t="shared" si="6"/>
        <v>378</v>
      </c>
      <c r="Q13" s="55">
        <v>173</v>
      </c>
      <c r="R13" s="55">
        <v>205</v>
      </c>
      <c r="S13" s="241">
        <f t="shared" si="7"/>
        <v>0</v>
      </c>
      <c r="T13" s="55">
        <v>0</v>
      </c>
      <c r="U13" s="55">
        <v>0</v>
      </c>
      <c r="V13" s="241">
        <f t="shared" si="8"/>
        <v>0</v>
      </c>
      <c r="W13" s="55">
        <v>0</v>
      </c>
      <c r="X13" s="55">
        <v>0</v>
      </c>
    </row>
    <row r="14" spans="2:24" s="216" customFormat="1" ht="13.35" customHeight="1">
      <c r="B14" s="94" t="s">
        <v>332</v>
      </c>
      <c r="C14" s="55">
        <v>4</v>
      </c>
      <c r="D14" s="55">
        <v>182</v>
      </c>
      <c r="E14" s="55">
        <v>84</v>
      </c>
      <c r="F14" s="238">
        <f t="shared" si="1"/>
        <v>46.153846153846153</v>
      </c>
      <c r="G14" s="241">
        <f t="shared" si="2"/>
        <v>1874</v>
      </c>
      <c r="H14" s="228">
        <f t="shared" si="3"/>
        <v>904</v>
      </c>
      <c r="I14" s="228">
        <f t="shared" si="3"/>
        <v>970</v>
      </c>
      <c r="J14" s="241">
        <f t="shared" si="4"/>
        <v>613</v>
      </c>
      <c r="K14" s="55">
        <v>309</v>
      </c>
      <c r="L14" s="55">
        <v>304</v>
      </c>
      <c r="M14" s="241">
        <f t="shared" si="5"/>
        <v>628</v>
      </c>
      <c r="N14" s="55">
        <v>293</v>
      </c>
      <c r="O14" s="55">
        <v>335</v>
      </c>
      <c r="P14" s="241">
        <f t="shared" si="6"/>
        <v>624</v>
      </c>
      <c r="Q14" s="55">
        <v>296</v>
      </c>
      <c r="R14" s="55">
        <v>328</v>
      </c>
      <c r="S14" s="241">
        <f t="shared" si="7"/>
        <v>9</v>
      </c>
      <c r="T14" s="55">
        <v>6</v>
      </c>
      <c r="U14" s="55">
        <v>3</v>
      </c>
      <c r="V14" s="241">
        <f t="shared" si="8"/>
        <v>77</v>
      </c>
      <c r="W14" s="55">
        <v>0</v>
      </c>
      <c r="X14" s="55">
        <v>77</v>
      </c>
    </row>
    <row r="15" spans="2:24" s="216" customFormat="1" ht="13.35" customHeight="1">
      <c r="B15" s="94" t="s">
        <v>13</v>
      </c>
      <c r="C15" s="55">
        <v>2</v>
      </c>
      <c r="D15" s="55">
        <v>74</v>
      </c>
      <c r="E15" s="55">
        <v>40</v>
      </c>
      <c r="F15" s="238">
        <f t="shared" si="1"/>
        <v>54.054054054054056</v>
      </c>
      <c r="G15" s="241">
        <f t="shared" si="2"/>
        <v>743</v>
      </c>
      <c r="H15" s="228">
        <f t="shared" si="3"/>
        <v>367</v>
      </c>
      <c r="I15" s="228">
        <f t="shared" si="3"/>
        <v>376</v>
      </c>
      <c r="J15" s="241">
        <f t="shared" si="4"/>
        <v>250</v>
      </c>
      <c r="K15" s="55">
        <v>123</v>
      </c>
      <c r="L15" s="55">
        <v>127</v>
      </c>
      <c r="M15" s="241">
        <f t="shared" si="5"/>
        <v>245</v>
      </c>
      <c r="N15" s="55">
        <v>121</v>
      </c>
      <c r="O15" s="55">
        <v>124</v>
      </c>
      <c r="P15" s="241">
        <f t="shared" si="6"/>
        <v>248</v>
      </c>
      <c r="Q15" s="55">
        <v>123</v>
      </c>
      <c r="R15" s="55">
        <v>125</v>
      </c>
      <c r="S15" s="241">
        <f t="shared" si="7"/>
        <v>0</v>
      </c>
      <c r="T15" s="55">
        <v>0</v>
      </c>
      <c r="U15" s="55">
        <v>0</v>
      </c>
      <c r="V15" s="241">
        <f t="shared" si="8"/>
        <v>0</v>
      </c>
      <c r="W15" s="55">
        <v>0</v>
      </c>
      <c r="X15" s="55">
        <v>0</v>
      </c>
    </row>
    <row r="16" spans="2:24" s="216" customFormat="1" ht="13.35" customHeight="1">
      <c r="B16" s="94" t="s">
        <v>375</v>
      </c>
      <c r="C16" s="55">
        <v>2</v>
      </c>
      <c r="D16" s="55">
        <v>59</v>
      </c>
      <c r="E16" s="55">
        <v>28</v>
      </c>
      <c r="F16" s="238">
        <f t="shared" si="1"/>
        <v>47.457627118644069</v>
      </c>
      <c r="G16" s="241">
        <f t="shared" si="2"/>
        <v>722</v>
      </c>
      <c r="H16" s="228">
        <f t="shared" si="3"/>
        <v>314</v>
      </c>
      <c r="I16" s="228">
        <f t="shared" si="3"/>
        <v>408</v>
      </c>
      <c r="J16" s="241">
        <f t="shared" si="4"/>
        <v>240</v>
      </c>
      <c r="K16" s="55">
        <v>101</v>
      </c>
      <c r="L16" s="55">
        <v>139</v>
      </c>
      <c r="M16" s="241">
        <f t="shared" si="5"/>
        <v>234</v>
      </c>
      <c r="N16" s="55">
        <v>115</v>
      </c>
      <c r="O16" s="55">
        <v>119</v>
      </c>
      <c r="P16" s="241">
        <f t="shared" si="6"/>
        <v>248</v>
      </c>
      <c r="Q16" s="55">
        <v>98</v>
      </c>
      <c r="R16" s="55">
        <v>150</v>
      </c>
      <c r="S16" s="241">
        <f t="shared" si="7"/>
        <v>0</v>
      </c>
      <c r="T16" s="55">
        <v>0</v>
      </c>
      <c r="U16" s="55">
        <v>0</v>
      </c>
      <c r="V16" s="241">
        <f t="shared" si="8"/>
        <v>0</v>
      </c>
      <c r="W16" s="55">
        <v>0</v>
      </c>
      <c r="X16" s="55">
        <v>0</v>
      </c>
    </row>
    <row r="17" spans="2:24" s="216" customFormat="1" ht="13.35" customHeight="1">
      <c r="B17" s="94" t="s">
        <v>372</v>
      </c>
      <c r="C17" s="55">
        <v>2</v>
      </c>
      <c r="D17" s="55">
        <v>68</v>
      </c>
      <c r="E17" s="55">
        <v>34</v>
      </c>
      <c r="F17" s="238">
        <f t="shared" si="1"/>
        <v>50</v>
      </c>
      <c r="G17" s="241">
        <f t="shared" si="2"/>
        <v>728</v>
      </c>
      <c r="H17" s="228">
        <f t="shared" si="3"/>
        <v>343</v>
      </c>
      <c r="I17" s="228">
        <f t="shared" si="3"/>
        <v>385</v>
      </c>
      <c r="J17" s="241">
        <f t="shared" si="4"/>
        <v>240</v>
      </c>
      <c r="K17" s="55">
        <v>128</v>
      </c>
      <c r="L17" s="55">
        <v>112</v>
      </c>
      <c r="M17" s="241">
        <f t="shared" si="5"/>
        <v>243</v>
      </c>
      <c r="N17" s="55">
        <v>110</v>
      </c>
      <c r="O17" s="55">
        <v>133</v>
      </c>
      <c r="P17" s="241">
        <f t="shared" si="6"/>
        <v>245</v>
      </c>
      <c r="Q17" s="55">
        <v>105</v>
      </c>
      <c r="R17" s="55">
        <v>140</v>
      </c>
      <c r="S17" s="241">
        <f t="shared" si="7"/>
        <v>0</v>
      </c>
      <c r="T17" s="55">
        <v>0</v>
      </c>
      <c r="U17" s="55">
        <v>0</v>
      </c>
      <c r="V17" s="241">
        <f t="shared" si="8"/>
        <v>0</v>
      </c>
      <c r="W17" s="55">
        <v>0</v>
      </c>
      <c r="X17" s="55">
        <v>0</v>
      </c>
    </row>
    <row r="18" spans="2:24" s="216" customFormat="1" ht="13.35" customHeight="1">
      <c r="B18" s="94" t="s">
        <v>362</v>
      </c>
      <c r="C18" s="55">
        <v>3</v>
      </c>
      <c r="D18" s="55">
        <v>88</v>
      </c>
      <c r="E18" s="55">
        <v>38</v>
      </c>
      <c r="F18" s="238">
        <f t="shared" si="1"/>
        <v>43.18181818181818</v>
      </c>
      <c r="G18" s="241">
        <f t="shared" si="2"/>
        <v>775</v>
      </c>
      <c r="H18" s="228">
        <f t="shared" si="3"/>
        <v>403</v>
      </c>
      <c r="I18" s="228">
        <f t="shared" si="3"/>
        <v>372</v>
      </c>
      <c r="J18" s="241">
        <f t="shared" si="4"/>
        <v>259</v>
      </c>
      <c r="K18" s="55">
        <v>139</v>
      </c>
      <c r="L18" s="55">
        <v>120</v>
      </c>
      <c r="M18" s="241">
        <f t="shared" si="5"/>
        <v>255</v>
      </c>
      <c r="N18" s="55">
        <v>132</v>
      </c>
      <c r="O18" s="55">
        <v>123</v>
      </c>
      <c r="P18" s="241">
        <f t="shared" si="6"/>
        <v>257</v>
      </c>
      <c r="Q18" s="55">
        <v>132</v>
      </c>
      <c r="R18" s="55">
        <v>125</v>
      </c>
      <c r="S18" s="241">
        <f t="shared" si="7"/>
        <v>4</v>
      </c>
      <c r="T18" s="55">
        <v>0</v>
      </c>
      <c r="U18" s="55">
        <v>4</v>
      </c>
      <c r="V18" s="241">
        <f t="shared" si="8"/>
        <v>0</v>
      </c>
      <c r="W18" s="55">
        <v>0</v>
      </c>
      <c r="X18" s="55">
        <v>0</v>
      </c>
    </row>
    <row r="19" spans="2:24" s="216" customFormat="1" ht="4.5" customHeight="1">
      <c r="B19" s="94"/>
      <c r="C19" s="228"/>
      <c r="D19" s="228"/>
      <c r="E19" s="228"/>
      <c r="F19" s="238"/>
      <c r="G19" s="241"/>
      <c r="H19" s="228"/>
      <c r="I19" s="228"/>
      <c r="J19" s="241"/>
      <c r="K19" s="228"/>
      <c r="L19" s="228"/>
      <c r="M19" s="241"/>
      <c r="N19" s="228"/>
      <c r="O19" s="228"/>
      <c r="P19" s="241"/>
      <c r="Q19" s="228"/>
      <c r="R19" s="228"/>
      <c r="S19" s="241"/>
      <c r="T19" s="228"/>
      <c r="U19" s="228"/>
      <c r="V19" s="241"/>
      <c r="W19" s="248"/>
      <c r="X19" s="228"/>
    </row>
    <row r="20" spans="2:24" s="216" customFormat="1" ht="13.35" customHeight="1">
      <c r="B20" s="94" t="s">
        <v>330</v>
      </c>
      <c r="C20" s="55">
        <v>1</v>
      </c>
      <c r="D20" s="55">
        <v>16</v>
      </c>
      <c r="E20" s="55">
        <v>8</v>
      </c>
      <c r="F20" s="238">
        <f>E20/D20*100</f>
        <v>50</v>
      </c>
      <c r="G20" s="241">
        <f t="shared" ref="G20:G35" si="9">H20+I20</f>
        <v>105</v>
      </c>
      <c r="H20" s="228">
        <f t="shared" ref="H20:I29" si="10">K20+N20+Q20+T20</f>
        <v>68</v>
      </c>
      <c r="I20" s="228">
        <f t="shared" si="10"/>
        <v>37</v>
      </c>
      <c r="J20" s="241">
        <f t="shared" ref="J20:J35" si="11">K20+L20</f>
        <v>38</v>
      </c>
      <c r="K20" s="55">
        <v>23</v>
      </c>
      <c r="L20" s="55">
        <v>15</v>
      </c>
      <c r="M20" s="241">
        <f t="shared" ref="M20:M35" si="12">N20+O20</f>
        <v>34</v>
      </c>
      <c r="N20" s="55">
        <v>21</v>
      </c>
      <c r="O20" s="55">
        <v>13</v>
      </c>
      <c r="P20" s="241">
        <f t="shared" ref="P20:P35" si="13">Q20+R20</f>
        <v>33</v>
      </c>
      <c r="Q20" s="55">
        <v>24</v>
      </c>
      <c r="R20" s="55">
        <v>9</v>
      </c>
      <c r="S20" s="241">
        <f t="shared" ref="S20:S35" si="14">T20+U20</f>
        <v>0</v>
      </c>
      <c r="T20" s="55">
        <v>0</v>
      </c>
      <c r="U20" s="55">
        <v>0</v>
      </c>
      <c r="V20" s="241">
        <f t="shared" ref="V20:V35" si="15">SUM(W20:X20)</f>
        <v>0</v>
      </c>
      <c r="W20" s="55">
        <v>0</v>
      </c>
      <c r="X20" s="55">
        <v>0</v>
      </c>
    </row>
    <row r="21" spans="2:24" s="216" customFormat="1" ht="13.5" customHeight="1">
      <c r="B21" s="94" t="s">
        <v>374</v>
      </c>
      <c r="C21" s="55">
        <v>0</v>
      </c>
      <c r="D21" s="55">
        <v>0</v>
      </c>
      <c r="E21" s="55">
        <v>0</v>
      </c>
      <c r="F21" s="55">
        <v>0</v>
      </c>
      <c r="G21" s="241">
        <f t="shared" si="9"/>
        <v>0</v>
      </c>
      <c r="H21" s="228">
        <f t="shared" si="10"/>
        <v>0</v>
      </c>
      <c r="I21" s="228">
        <f t="shared" si="10"/>
        <v>0</v>
      </c>
      <c r="J21" s="241">
        <f t="shared" si="11"/>
        <v>0</v>
      </c>
      <c r="K21" s="55">
        <v>0</v>
      </c>
      <c r="L21" s="55">
        <v>0</v>
      </c>
      <c r="M21" s="241">
        <f t="shared" si="12"/>
        <v>0</v>
      </c>
      <c r="N21" s="55">
        <v>0</v>
      </c>
      <c r="O21" s="55">
        <v>0</v>
      </c>
      <c r="P21" s="241">
        <f t="shared" si="13"/>
        <v>0</v>
      </c>
      <c r="Q21" s="55">
        <v>0</v>
      </c>
      <c r="R21" s="55">
        <v>0</v>
      </c>
      <c r="S21" s="241">
        <f t="shared" si="14"/>
        <v>0</v>
      </c>
      <c r="T21" s="55">
        <v>0</v>
      </c>
      <c r="U21" s="55">
        <v>0</v>
      </c>
      <c r="V21" s="241">
        <f t="shared" si="15"/>
        <v>0</v>
      </c>
      <c r="W21" s="55">
        <v>0</v>
      </c>
      <c r="X21" s="55">
        <v>0</v>
      </c>
    </row>
    <row r="22" spans="2:24" s="216" customFormat="1" ht="13.35" customHeight="1">
      <c r="B22" s="94" t="s">
        <v>62</v>
      </c>
      <c r="C22" s="55">
        <v>0</v>
      </c>
      <c r="D22" s="55">
        <v>0</v>
      </c>
      <c r="E22" s="55">
        <v>0</v>
      </c>
      <c r="F22" s="55">
        <v>0</v>
      </c>
      <c r="G22" s="241">
        <f t="shared" si="9"/>
        <v>0</v>
      </c>
      <c r="H22" s="228">
        <f t="shared" si="10"/>
        <v>0</v>
      </c>
      <c r="I22" s="228">
        <f t="shared" si="10"/>
        <v>0</v>
      </c>
      <c r="J22" s="241">
        <f t="shared" si="11"/>
        <v>0</v>
      </c>
      <c r="K22" s="55">
        <v>0</v>
      </c>
      <c r="L22" s="55">
        <v>0</v>
      </c>
      <c r="M22" s="241">
        <f t="shared" si="12"/>
        <v>0</v>
      </c>
      <c r="N22" s="55">
        <v>0</v>
      </c>
      <c r="O22" s="55">
        <v>0</v>
      </c>
      <c r="P22" s="241">
        <f t="shared" si="13"/>
        <v>0</v>
      </c>
      <c r="Q22" s="55">
        <v>0</v>
      </c>
      <c r="R22" s="55">
        <v>0</v>
      </c>
      <c r="S22" s="241">
        <f t="shared" si="14"/>
        <v>0</v>
      </c>
      <c r="T22" s="55">
        <v>0</v>
      </c>
      <c r="U22" s="55">
        <v>0</v>
      </c>
      <c r="V22" s="241">
        <f t="shared" si="15"/>
        <v>0</v>
      </c>
      <c r="W22" s="55">
        <v>0</v>
      </c>
      <c r="X22" s="55">
        <v>0</v>
      </c>
    </row>
    <row r="23" spans="2:24" s="216" customFormat="1" ht="13.35" customHeight="1">
      <c r="B23" s="94" t="s">
        <v>368</v>
      </c>
      <c r="C23" s="55">
        <v>1</v>
      </c>
      <c r="D23" s="55">
        <v>44</v>
      </c>
      <c r="E23" s="55">
        <v>22</v>
      </c>
      <c r="F23" s="238">
        <f>E23/D23*100</f>
        <v>50</v>
      </c>
      <c r="G23" s="241">
        <f t="shared" si="9"/>
        <v>383</v>
      </c>
      <c r="H23" s="228">
        <f t="shared" si="10"/>
        <v>139</v>
      </c>
      <c r="I23" s="228">
        <f t="shared" si="10"/>
        <v>244</v>
      </c>
      <c r="J23" s="241">
        <f t="shared" si="11"/>
        <v>132</v>
      </c>
      <c r="K23" s="55">
        <v>45</v>
      </c>
      <c r="L23" s="55">
        <v>87</v>
      </c>
      <c r="M23" s="241">
        <f t="shared" si="12"/>
        <v>127</v>
      </c>
      <c r="N23" s="55">
        <v>53</v>
      </c>
      <c r="O23" s="55">
        <v>74</v>
      </c>
      <c r="P23" s="241">
        <f t="shared" si="13"/>
        <v>116</v>
      </c>
      <c r="Q23" s="55">
        <v>37</v>
      </c>
      <c r="R23" s="55">
        <v>79</v>
      </c>
      <c r="S23" s="241">
        <f t="shared" si="14"/>
        <v>8</v>
      </c>
      <c r="T23" s="55">
        <v>4</v>
      </c>
      <c r="U23" s="55">
        <v>4</v>
      </c>
      <c r="V23" s="241">
        <f t="shared" si="15"/>
        <v>0</v>
      </c>
      <c r="W23" s="55">
        <v>0</v>
      </c>
      <c r="X23" s="55">
        <v>0</v>
      </c>
    </row>
    <row r="24" spans="2:24" s="216" customFormat="1" ht="13.35" customHeight="1">
      <c r="B24" s="94" t="s">
        <v>235</v>
      </c>
      <c r="C24" s="55">
        <v>1</v>
      </c>
      <c r="D24" s="55">
        <v>14</v>
      </c>
      <c r="E24" s="55">
        <v>7</v>
      </c>
      <c r="F24" s="238">
        <f>E24/D24*100</f>
        <v>50</v>
      </c>
      <c r="G24" s="241">
        <f t="shared" si="9"/>
        <v>85</v>
      </c>
      <c r="H24" s="228">
        <f t="shared" si="10"/>
        <v>63</v>
      </c>
      <c r="I24" s="228">
        <f t="shared" si="10"/>
        <v>22</v>
      </c>
      <c r="J24" s="241">
        <f t="shared" si="11"/>
        <v>30</v>
      </c>
      <c r="K24" s="55">
        <v>23</v>
      </c>
      <c r="L24" s="55">
        <v>7</v>
      </c>
      <c r="M24" s="241">
        <f t="shared" si="12"/>
        <v>29</v>
      </c>
      <c r="N24" s="55">
        <v>22</v>
      </c>
      <c r="O24" s="55">
        <v>7</v>
      </c>
      <c r="P24" s="241">
        <f t="shared" si="13"/>
        <v>26</v>
      </c>
      <c r="Q24" s="55">
        <v>18</v>
      </c>
      <c r="R24" s="55">
        <v>8</v>
      </c>
      <c r="S24" s="241">
        <f t="shared" si="14"/>
        <v>0</v>
      </c>
      <c r="T24" s="55">
        <v>0</v>
      </c>
      <c r="U24" s="55">
        <v>0</v>
      </c>
      <c r="V24" s="241">
        <f t="shared" si="15"/>
        <v>0</v>
      </c>
      <c r="W24" s="55">
        <v>0</v>
      </c>
      <c r="X24" s="55">
        <v>0</v>
      </c>
    </row>
    <row r="25" spans="2:24" s="216" customFormat="1" ht="13.5" customHeight="1">
      <c r="B25" s="94" t="s">
        <v>373</v>
      </c>
      <c r="C25" s="55">
        <v>1</v>
      </c>
      <c r="D25" s="55">
        <v>27</v>
      </c>
      <c r="E25" s="55">
        <v>11</v>
      </c>
      <c r="F25" s="238">
        <f>E25/D25*100</f>
        <v>40.74074074074074</v>
      </c>
      <c r="G25" s="241">
        <f t="shared" si="9"/>
        <v>195</v>
      </c>
      <c r="H25" s="228">
        <f t="shared" si="10"/>
        <v>122</v>
      </c>
      <c r="I25" s="228">
        <f t="shared" si="10"/>
        <v>73</v>
      </c>
      <c r="J25" s="241">
        <f t="shared" si="11"/>
        <v>69</v>
      </c>
      <c r="K25" s="55">
        <v>43</v>
      </c>
      <c r="L25" s="55">
        <v>26</v>
      </c>
      <c r="M25" s="241">
        <f t="shared" si="12"/>
        <v>63</v>
      </c>
      <c r="N25" s="55">
        <v>43</v>
      </c>
      <c r="O25" s="55">
        <v>20</v>
      </c>
      <c r="P25" s="241">
        <f t="shared" si="13"/>
        <v>63</v>
      </c>
      <c r="Q25" s="55">
        <v>36</v>
      </c>
      <c r="R25" s="55">
        <v>27</v>
      </c>
      <c r="S25" s="241">
        <f t="shared" si="14"/>
        <v>0</v>
      </c>
      <c r="T25" s="55">
        <v>0</v>
      </c>
      <c r="U25" s="55">
        <v>0</v>
      </c>
      <c r="V25" s="241">
        <f t="shared" si="15"/>
        <v>0</v>
      </c>
      <c r="W25" s="55">
        <v>0</v>
      </c>
      <c r="X25" s="55">
        <v>0</v>
      </c>
    </row>
    <row r="26" spans="2:24" s="216" customFormat="1" ht="13.35" customHeight="1">
      <c r="B26" s="94" t="s">
        <v>94</v>
      </c>
      <c r="C26" s="55">
        <v>0</v>
      </c>
      <c r="D26" s="55">
        <v>0</v>
      </c>
      <c r="E26" s="55">
        <v>0</v>
      </c>
      <c r="F26" s="55">
        <v>0</v>
      </c>
      <c r="G26" s="241">
        <f t="shared" si="9"/>
        <v>0</v>
      </c>
      <c r="H26" s="228">
        <f t="shared" si="10"/>
        <v>0</v>
      </c>
      <c r="I26" s="228">
        <f t="shared" si="10"/>
        <v>0</v>
      </c>
      <c r="J26" s="241">
        <f t="shared" si="11"/>
        <v>0</v>
      </c>
      <c r="K26" s="55">
        <v>0</v>
      </c>
      <c r="L26" s="55">
        <v>0</v>
      </c>
      <c r="M26" s="241">
        <f t="shared" si="12"/>
        <v>0</v>
      </c>
      <c r="N26" s="55">
        <v>0</v>
      </c>
      <c r="O26" s="55">
        <v>0</v>
      </c>
      <c r="P26" s="241">
        <f t="shared" si="13"/>
        <v>0</v>
      </c>
      <c r="Q26" s="55">
        <v>0</v>
      </c>
      <c r="R26" s="55">
        <v>0</v>
      </c>
      <c r="S26" s="241">
        <f t="shared" si="14"/>
        <v>0</v>
      </c>
      <c r="T26" s="55">
        <v>0</v>
      </c>
      <c r="U26" s="55">
        <v>0</v>
      </c>
      <c r="V26" s="241">
        <f t="shared" si="15"/>
        <v>0</v>
      </c>
      <c r="W26" s="55">
        <v>0</v>
      </c>
      <c r="X26" s="55">
        <v>0</v>
      </c>
    </row>
    <row r="27" spans="2:24" s="216" customFormat="1" ht="13.35" customHeight="1">
      <c r="B27" s="94" t="s">
        <v>370</v>
      </c>
      <c r="C27" s="55">
        <v>0</v>
      </c>
      <c r="D27" s="55">
        <v>0</v>
      </c>
      <c r="E27" s="55">
        <v>0</v>
      </c>
      <c r="F27" s="55">
        <v>0</v>
      </c>
      <c r="G27" s="241">
        <f t="shared" si="9"/>
        <v>0</v>
      </c>
      <c r="H27" s="228">
        <f t="shared" si="10"/>
        <v>0</v>
      </c>
      <c r="I27" s="228">
        <f t="shared" si="10"/>
        <v>0</v>
      </c>
      <c r="J27" s="241">
        <f t="shared" si="11"/>
        <v>0</v>
      </c>
      <c r="K27" s="55">
        <v>0</v>
      </c>
      <c r="L27" s="55">
        <v>0</v>
      </c>
      <c r="M27" s="241">
        <f t="shared" si="12"/>
        <v>0</v>
      </c>
      <c r="N27" s="55">
        <v>0</v>
      </c>
      <c r="O27" s="55">
        <v>0</v>
      </c>
      <c r="P27" s="241">
        <f t="shared" si="13"/>
        <v>0</v>
      </c>
      <c r="Q27" s="55">
        <v>0</v>
      </c>
      <c r="R27" s="55">
        <v>0</v>
      </c>
      <c r="S27" s="241">
        <f t="shared" si="14"/>
        <v>0</v>
      </c>
      <c r="T27" s="55">
        <v>0</v>
      </c>
      <c r="U27" s="55">
        <v>0</v>
      </c>
      <c r="V27" s="241">
        <f t="shared" si="15"/>
        <v>0</v>
      </c>
      <c r="W27" s="55">
        <v>0</v>
      </c>
      <c r="X27" s="55">
        <v>0</v>
      </c>
    </row>
    <row r="28" spans="2:24" s="216" customFormat="1" ht="13.5" customHeight="1">
      <c r="B28" s="94" t="s">
        <v>156</v>
      </c>
      <c r="C28" s="55">
        <v>1</v>
      </c>
      <c r="D28" s="55">
        <v>35</v>
      </c>
      <c r="E28" s="55">
        <v>16</v>
      </c>
      <c r="F28" s="238">
        <f>E28/D28*100</f>
        <v>45.714285714285715</v>
      </c>
      <c r="G28" s="241">
        <f t="shared" si="9"/>
        <v>301</v>
      </c>
      <c r="H28" s="228">
        <f t="shared" si="10"/>
        <v>158</v>
      </c>
      <c r="I28" s="228">
        <f t="shared" si="10"/>
        <v>143</v>
      </c>
      <c r="J28" s="241">
        <f t="shared" si="11"/>
        <v>102</v>
      </c>
      <c r="K28" s="55">
        <v>59</v>
      </c>
      <c r="L28" s="55">
        <v>43</v>
      </c>
      <c r="M28" s="241">
        <f t="shared" si="12"/>
        <v>100</v>
      </c>
      <c r="N28" s="55">
        <v>48</v>
      </c>
      <c r="O28" s="55">
        <v>52</v>
      </c>
      <c r="P28" s="241">
        <f t="shared" si="13"/>
        <v>99</v>
      </c>
      <c r="Q28" s="55">
        <v>51</v>
      </c>
      <c r="R28" s="55">
        <v>48</v>
      </c>
      <c r="S28" s="241">
        <f t="shared" si="14"/>
        <v>0</v>
      </c>
      <c r="T28" s="55">
        <v>0</v>
      </c>
      <c r="U28" s="55">
        <v>0</v>
      </c>
      <c r="V28" s="241">
        <f t="shared" si="15"/>
        <v>0</v>
      </c>
      <c r="W28" s="55">
        <v>0</v>
      </c>
      <c r="X28" s="55">
        <v>0</v>
      </c>
    </row>
    <row r="29" spans="2:24" s="216" customFormat="1" ht="13.35" customHeight="1">
      <c r="B29" s="94" t="s">
        <v>354</v>
      </c>
      <c r="C29" s="55">
        <v>0</v>
      </c>
      <c r="D29" s="55">
        <v>0</v>
      </c>
      <c r="E29" s="55">
        <v>0</v>
      </c>
      <c r="F29" s="55">
        <v>0</v>
      </c>
      <c r="G29" s="241">
        <f t="shared" si="9"/>
        <v>0</v>
      </c>
      <c r="H29" s="228">
        <f t="shared" si="10"/>
        <v>0</v>
      </c>
      <c r="I29" s="228">
        <f t="shared" si="10"/>
        <v>0</v>
      </c>
      <c r="J29" s="241">
        <f t="shared" si="11"/>
        <v>0</v>
      </c>
      <c r="K29" s="55">
        <v>0</v>
      </c>
      <c r="L29" s="55">
        <v>0</v>
      </c>
      <c r="M29" s="241">
        <f t="shared" si="12"/>
        <v>0</v>
      </c>
      <c r="N29" s="55">
        <v>0</v>
      </c>
      <c r="O29" s="55">
        <v>0</v>
      </c>
      <c r="P29" s="241">
        <f t="shared" si="13"/>
        <v>0</v>
      </c>
      <c r="Q29" s="55">
        <v>0</v>
      </c>
      <c r="R29" s="55">
        <v>0</v>
      </c>
      <c r="S29" s="241">
        <f t="shared" si="14"/>
        <v>0</v>
      </c>
      <c r="T29" s="55">
        <v>0</v>
      </c>
      <c r="U29" s="55">
        <v>0</v>
      </c>
      <c r="V29" s="241">
        <f t="shared" si="15"/>
        <v>0</v>
      </c>
      <c r="W29" s="55">
        <v>0</v>
      </c>
      <c r="X29" s="55">
        <v>0</v>
      </c>
    </row>
    <row r="30" spans="2:24" s="216" customFormat="1" ht="13.35" customHeight="1">
      <c r="B30" s="94" t="s">
        <v>143</v>
      </c>
      <c r="C30" s="55">
        <v>0</v>
      </c>
      <c r="D30" s="55">
        <v>0</v>
      </c>
      <c r="E30" s="55">
        <v>0</v>
      </c>
      <c r="F30" s="55">
        <v>0</v>
      </c>
      <c r="G30" s="241">
        <f t="shared" si="9"/>
        <v>0</v>
      </c>
      <c r="H30" s="228">
        <v>0</v>
      </c>
      <c r="I30" s="228">
        <f t="shared" ref="I30:I35" si="16">L30+O30+R30+U30</f>
        <v>0</v>
      </c>
      <c r="J30" s="241">
        <f t="shared" si="11"/>
        <v>0</v>
      </c>
      <c r="K30" s="55">
        <v>0</v>
      </c>
      <c r="L30" s="55">
        <v>0</v>
      </c>
      <c r="M30" s="241">
        <f t="shared" si="12"/>
        <v>0</v>
      </c>
      <c r="N30" s="55">
        <v>0</v>
      </c>
      <c r="O30" s="55">
        <v>0</v>
      </c>
      <c r="P30" s="241">
        <f t="shared" si="13"/>
        <v>0</v>
      </c>
      <c r="Q30" s="55">
        <v>0</v>
      </c>
      <c r="R30" s="55">
        <v>0</v>
      </c>
      <c r="S30" s="241">
        <f t="shared" si="14"/>
        <v>0</v>
      </c>
      <c r="T30" s="55">
        <v>0</v>
      </c>
      <c r="U30" s="55">
        <v>0</v>
      </c>
      <c r="V30" s="241">
        <f t="shared" si="15"/>
        <v>0</v>
      </c>
      <c r="W30" s="55">
        <v>0</v>
      </c>
      <c r="X30" s="55">
        <v>0</v>
      </c>
    </row>
    <row r="31" spans="2:24" s="216" customFormat="1" ht="13.35" customHeight="1">
      <c r="B31" s="94" t="s">
        <v>312</v>
      </c>
      <c r="C31" s="55">
        <v>0</v>
      </c>
      <c r="D31" s="55">
        <v>0</v>
      </c>
      <c r="E31" s="55">
        <v>0</v>
      </c>
      <c r="F31" s="55">
        <v>0</v>
      </c>
      <c r="G31" s="241">
        <f t="shared" si="9"/>
        <v>0</v>
      </c>
      <c r="H31" s="228">
        <f>K31+N31+Q31+T31</f>
        <v>0</v>
      </c>
      <c r="I31" s="228">
        <f t="shared" si="16"/>
        <v>0</v>
      </c>
      <c r="J31" s="241">
        <f t="shared" si="11"/>
        <v>0</v>
      </c>
      <c r="K31" s="55">
        <v>0</v>
      </c>
      <c r="L31" s="55">
        <v>0</v>
      </c>
      <c r="M31" s="241">
        <f t="shared" si="12"/>
        <v>0</v>
      </c>
      <c r="N31" s="55">
        <v>0</v>
      </c>
      <c r="O31" s="55">
        <v>0</v>
      </c>
      <c r="P31" s="241">
        <f t="shared" si="13"/>
        <v>0</v>
      </c>
      <c r="Q31" s="55">
        <v>0</v>
      </c>
      <c r="R31" s="55">
        <v>0</v>
      </c>
      <c r="S31" s="241">
        <f t="shared" si="14"/>
        <v>0</v>
      </c>
      <c r="T31" s="55">
        <v>0</v>
      </c>
      <c r="U31" s="55">
        <v>0</v>
      </c>
      <c r="V31" s="241">
        <f t="shared" si="15"/>
        <v>0</v>
      </c>
      <c r="W31" s="55">
        <v>0</v>
      </c>
      <c r="X31" s="55">
        <v>0</v>
      </c>
    </row>
    <row r="32" spans="2:24" s="216" customFormat="1" ht="13.5" customHeight="1">
      <c r="B32" s="94" t="s">
        <v>151</v>
      </c>
      <c r="C32" s="55">
        <v>1</v>
      </c>
      <c r="D32" s="55">
        <v>44</v>
      </c>
      <c r="E32" s="55">
        <v>20</v>
      </c>
      <c r="F32" s="238">
        <f>E32/D32*100</f>
        <v>45.454545454545453</v>
      </c>
      <c r="G32" s="241">
        <f t="shared" si="9"/>
        <v>471</v>
      </c>
      <c r="H32" s="228">
        <f>K32+N32+Q32+T32</f>
        <v>254</v>
      </c>
      <c r="I32" s="228">
        <f t="shared" si="16"/>
        <v>217</v>
      </c>
      <c r="J32" s="241">
        <f t="shared" si="11"/>
        <v>156</v>
      </c>
      <c r="K32" s="55">
        <v>91</v>
      </c>
      <c r="L32" s="55">
        <v>65</v>
      </c>
      <c r="M32" s="241">
        <f t="shared" si="12"/>
        <v>161</v>
      </c>
      <c r="N32" s="55">
        <v>77</v>
      </c>
      <c r="O32" s="55">
        <v>84</v>
      </c>
      <c r="P32" s="241">
        <f t="shared" si="13"/>
        <v>154</v>
      </c>
      <c r="Q32" s="55">
        <v>86</v>
      </c>
      <c r="R32" s="55">
        <v>68</v>
      </c>
      <c r="S32" s="241">
        <f t="shared" si="14"/>
        <v>0</v>
      </c>
      <c r="T32" s="55">
        <v>0</v>
      </c>
      <c r="U32" s="55">
        <v>0</v>
      </c>
      <c r="V32" s="241">
        <f t="shared" si="15"/>
        <v>0</v>
      </c>
      <c r="W32" s="55">
        <v>0</v>
      </c>
      <c r="X32" s="55">
        <v>0</v>
      </c>
    </row>
    <row r="33" spans="2:24" s="216" customFormat="1" ht="13.35" customHeight="1">
      <c r="B33" s="94" t="s">
        <v>369</v>
      </c>
      <c r="C33" s="55">
        <v>0</v>
      </c>
      <c r="D33" s="55">
        <v>0</v>
      </c>
      <c r="E33" s="55">
        <v>0</v>
      </c>
      <c r="F33" s="55">
        <v>0</v>
      </c>
      <c r="G33" s="241">
        <f t="shared" si="9"/>
        <v>0</v>
      </c>
      <c r="H33" s="228">
        <f>K33+N33+Q33+T33</f>
        <v>0</v>
      </c>
      <c r="I33" s="228">
        <f t="shared" si="16"/>
        <v>0</v>
      </c>
      <c r="J33" s="241">
        <f t="shared" si="11"/>
        <v>0</v>
      </c>
      <c r="K33" s="55">
        <v>0</v>
      </c>
      <c r="L33" s="55">
        <v>0</v>
      </c>
      <c r="M33" s="241">
        <f t="shared" si="12"/>
        <v>0</v>
      </c>
      <c r="N33" s="55">
        <v>0</v>
      </c>
      <c r="O33" s="55">
        <v>0</v>
      </c>
      <c r="P33" s="241">
        <f t="shared" si="13"/>
        <v>0</v>
      </c>
      <c r="Q33" s="55">
        <v>0</v>
      </c>
      <c r="R33" s="55">
        <v>0</v>
      </c>
      <c r="S33" s="241">
        <f t="shared" si="14"/>
        <v>0</v>
      </c>
      <c r="T33" s="55">
        <v>0</v>
      </c>
      <c r="U33" s="55">
        <v>0</v>
      </c>
      <c r="V33" s="241">
        <f t="shared" si="15"/>
        <v>0</v>
      </c>
      <c r="W33" s="55">
        <v>0</v>
      </c>
      <c r="X33" s="55">
        <v>0</v>
      </c>
    </row>
    <row r="34" spans="2:24" s="216" customFormat="1" ht="13.35" customHeight="1">
      <c r="B34" s="94" t="s">
        <v>223</v>
      </c>
      <c r="C34" s="55">
        <v>1</v>
      </c>
      <c r="D34" s="55">
        <v>58</v>
      </c>
      <c r="E34" s="55">
        <v>14</v>
      </c>
      <c r="F34" s="238">
        <f>E34/D34*100</f>
        <v>24.137931034482758</v>
      </c>
      <c r="G34" s="241">
        <f t="shared" si="9"/>
        <v>500</v>
      </c>
      <c r="H34" s="228">
        <f>K34+N34+Q34+T34</f>
        <v>371</v>
      </c>
      <c r="I34" s="228">
        <f t="shared" si="16"/>
        <v>129</v>
      </c>
      <c r="J34" s="241">
        <f t="shared" si="11"/>
        <v>164</v>
      </c>
      <c r="K34" s="55">
        <v>113</v>
      </c>
      <c r="L34" s="55">
        <v>51</v>
      </c>
      <c r="M34" s="241">
        <f t="shared" si="12"/>
        <v>168</v>
      </c>
      <c r="N34" s="55">
        <v>125</v>
      </c>
      <c r="O34" s="55">
        <v>43</v>
      </c>
      <c r="P34" s="241">
        <f t="shared" si="13"/>
        <v>168</v>
      </c>
      <c r="Q34" s="55">
        <v>133</v>
      </c>
      <c r="R34" s="55">
        <v>35</v>
      </c>
      <c r="S34" s="241">
        <f t="shared" si="14"/>
        <v>0</v>
      </c>
      <c r="T34" s="55">
        <v>0</v>
      </c>
      <c r="U34" s="55">
        <v>0</v>
      </c>
      <c r="V34" s="241">
        <f t="shared" si="15"/>
        <v>0</v>
      </c>
      <c r="W34" s="55">
        <v>0</v>
      </c>
      <c r="X34" s="55">
        <v>0</v>
      </c>
    </row>
    <row r="35" spans="2:24" s="216" customFormat="1" ht="13.35" customHeight="1">
      <c r="B35" s="94" t="s">
        <v>305</v>
      </c>
      <c r="C35" s="55">
        <v>0</v>
      </c>
      <c r="D35" s="55">
        <v>0</v>
      </c>
      <c r="E35" s="55">
        <v>0</v>
      </c>
      <c r="F35" s="55">
        <v>0</v>
      </c>
      <c r="G35" s="241">
        <f t="shared" si="9"/>
        <v>0</v>
      </c>
      <c r="H35" s="228">
        <f>K35+N35+Q35+T35</f>
        <v>0</v>
      </c>
      <c r="I35" s="228">
        <f t="shared" si="16"/>
        <v>0</v>
      </c>
      <c r="J35" s="241">
        <f t="shared" si="11"/>
        <v>0</v>
      </c>
      <c r="K35" s="55">
        <v>0</v>
      </c>
      <c r="L35" s="55">
        <v>0</v>
      </c>
      <c r="M35" s="241">
        <f t="shared" si="12"/>
        <v>0</v>
      </c>
      <c r="N35" s="55">
        <v>0</v>
      </c>
      <c r="O35" s="55">
        <v>0</v>
      </c>
      <c r="P35" s="241">
        <f t="shared" si="13"/>
        <v>0</v>
      </c>
      <c r="Q35" s="55">
        <v>0</v>
      </c>
      <c r="R35" s="55">
        <v>0</v>
      </c>
      <c r="S35" s="241">
        <f t="shared" si="14"/>
        <v>0</v>
      </c>
      <c r="T35" s="55">
        <v>0</v>
      </c>
      <c r="U35" s="55">
        <v>0</v>
      </c>
      <c r="V35" s="241">
        <f t="shared" si="15"/>
        <v>0</v>
      </c>
      <c r="W35" s="55">
        <v>0</v>
      </c>
      <c r="X35" s="55">
        <v>0</v>
      </c>
    </row>
    <row r="36" spans="2:24" ht="4.5" customHeight="1">
      <c r="B36" s="221"/>
      <c r="C36" s="229"/>
      <c r="D36" s="232"/>
      <c r="E36" s="232"/>
      <c r="F36" s="232"/>
      <c r="G36" s="24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>
        <v>0</v>
      </c>
      <c r="S36" s="232"/>
      <c r="T36" s="232"/>
      <c r="U36" s="232"/>
      <c r="V36" s="242"/>
      <c r="W36" s="232"/>
      <c r="X36" s="232"/>
    </row>
    <row r="37" spans="2:24" ht="13.5" customHeight="1">
      <c r="B37" s="222"/>
    </row>
    <row r="38" spans="2:24" ht="13.5"/>
    <row r="39" spans="2:24" ht="13.5"/>
  </sheetData>
  <mergeCells count="10">
    <mergeCell ref="D4:F4"/>
    <mergeCell ref="G4:U4"/>
    <mergeCell ref="J5:L5"/>
    <mergeCell ref="M5:O5"/>
    <mergeCell ref="P5:R5"/>
    <mergeCell ref="S5:U5"/>
    <mergeCell ref="V4:X5"/>
    <mergeCell ref="D5:D6"/>
    <mergeCell ref="E5:E6"/>
    <mergeCell ref="F5:F6"/>
  </mergeCells>
  <phoneticPr fontId="2"/>
  <conditionalFormatting sqref="G8">
    <cfRule type="cellIs" dxfId="9" priority="1" stopIfTrue="1" operator="notEqual">
      <formula>SUM(G11:G35)</formula>
    </cfRule>
  </conditionalFormatting>
  <pageMargins left="0.8661417322834648" right="0.39370078740157483" top="0.8661417322834648" bottom="0.78740157480314965" header="0.59055118110236227" footer="0.51181102362204722"/>
  <pageSetup paperSize="9" scale="83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W36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40" customWidth="1"/>
    <col min="2" max="2" width="8.625" style="40" customWidth="1"/>
    <col min="3" max="8" width="7.625" style="40" customWidth="1"/>
    <col min="9" max="17" width="6.75" style="40" customWidth="1"/>
    <col min="18" max="23" width="4.125" style="40" customWidth="1"/>
    <col min="24" max="16384" width="10" style="40"/>
  </cols>
  <sheetData>
    <row r="1" spans="2:23" ht="4.5" customHeight="1"/>
    <row r="2" spans="2:23" ht="13.15" customHeight="1">
      <c r="B2" s="43" t="s">
        <v>453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2:23" ht="4.5" customHeight="1"/>
    <row r="4" spans="2:23" s="41" customFormat="1" ht="12" customHeight="1">
      <c r="B4" s="51"/>
      <c r="C4" s="57"/>
      <c r="D4" s="51" t="s">
        <v>6</v>
      </c>
      <c r="E4" s="51"/>
      <c r="F4" s="74" t="s">
        <v>103</v>
      </c>
      <c r="G4" s="73"/>
      <c r="H4" s="73"/>
      <c r="I4" s="51"/>
      <c r="J4" s="51"/>
      <c r="K4" s="51"/>
      <c r="L4" s="73"/>
      <c r="M4" s="73"/>
      <c r="N4" s="73"/>
      <c r="O4" s="73"/>
      <c r="P4" s="73"/>
      <c r="Q4" s="100"/>
      <c r="R4" s="74" t="s">
        <v>120</v>
      </c>
      <c r="S4" s="73"/>
      <c r="T4" s="100"/>
      <c r="U4" s="74" t="s">
        <v>123</v>
      </c>
      <c r="V4" s="73"/>
      <c r="W4" s="73"/>
    </row>
    <row r="5" spans="2:23" s="42" customFormat="1" ht="12" customHeight="1">
      <c r="B5" s="42" t="s">
        <v>56</v>
      </c>
      <c r="C5" s="60"/>
      <c r="D5" s="60"/>
      <c r="E5" s="60"/>
      <c r="F5" s="60"/>
      <c r="G5" s="71" t="s">
        <v>6</v>
      </c>
      <c r="H5" s="71"/>
      <c r="I5" s="243" t="s">
        <v>116</v>
      </c>
      <c r="J5" s="244"/>
      <c r="K5" s="245"/>
      <c r="L5" s="208" t="s">
        <v>117</v>
      </c>
      <c r="M5" s="246"/>
      <c r="N5" s="247"/>
      <c r="O5" s="199" t="s">
        <v>118</v>
      </c>
      <c r="P5" s="246"/>
      <c r="Q5" s="247"/>
      <c r="R5" s="62" t="s">
        <v>6</v>
      </c>
      <c r="S5" s="62" t="s">
        <v>48</v>
      </c>
      <c r="T5" s="62" t="s">
        <v>63</v>
      </c>
      <c r="U5" s="62" t="s">
        <v>6</v>
      </c>
      <c r="V5" s="62" t="s">
        <v>48</v>
      </c>
      <c r="W5" s="60" t="s">
        <v>63</v>
      </c>
    </row>
    <row r="6" spans="2:23" s="42" customFormat="1" ht="12" customHeight="1">
      <c r="B6" s="42"/>
      <c r="C6" s="61" t="s">
        <v>6</v>
      </c>
      <c r="D6" s="61" t="s">
        <v>48</v>
      </c>
      <c r="E6" s="61" t="s">
        <v>63</v>
      </c>
      <c r="F6" s="60" t="s">
        <v>6</v>
      </c>
      <c r="G6" s="60" t="s">
        <v>48</v>
      </c>
      <c r="H6" s="60" t="s">
        <v>63</v>
      </c>
      <c r="I6" s="61" t="s">
        <v>396</v>
      </c>
      <c r="J6" s="61" t="s">
        <v>48</v>
      </c>
      <c r="K6" s="61" t="s">
        <v>63</v>
      </c>
      <c r="L6" s="60" t="s">
        <v>396</v>
      </c>
      <c r="M6" s="60" t="s">
        <v>48</v>
      </c>
      <c r="N6" s="60" t="s">
        <v>63</v>
      </c>
      <c r="O6" s="60" t="s">
        <v>396</v>
      </c>
      <c r="P6" s="60" t="s">
        <v>48</v>
      </c>
      <c r="Q6" s="60" t="s">
        <v>63</v>
      </c>
      <c r="R6" s="59"/>
      <c r="S6" s="59"/>
      <c r="T6" s="59"/>
      <c r="U6" s="59"/>
      <c r="V6" s="59"/>
      <c r="W6" s="170"/>
    </row>
    <row r="7" spans="2:23" s="41" customFormat="1" ht="4.5" customHeight="1">
      <c r="B7" s="53"/>
      <c r="C7" s="251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9"/>
      <c r="V7" s="259"/>
      <c r="W7" s="259"/>
    </row>
    <row r="8" spans="2:23" s="41" customFormat="1" ht="13.15" customHeight="1">
      <c r="B8" s="93" t="s">
        <v>379</v>
      </c>
      <c r="C8" s="252">
        <f t="shared" ref="C8:T8" si="0">SUM(C11:C35)</f>
        <v>17343</v>
      </c>
      <c r="D8" s="252">
        <f t="shared" si="0"/>
        <v>8640</v>
      </c>
      <c r="E8" s="252">
        <f t="shared" si="0"/>
        <v>8703</v>
      </c>
      <c r="F8" s="252">
        <f t="shared" si="0"/>
        <v>17266</v>
      </c>
      <c r="G8" s="252">
        <f t="shared" si="0"/>
        <v>8640</v>
      </c>
      <c r="H8" s="252">
        <f t="shared" si="0"/>
        <v>8626</v>
      </c>
      <c r="I8" s="252">
        <f t="shared" si="0"/>
        <v>5681</v>
      </c>
      <c r="J8" s="252">
        <f t="shared" si="0"/>
        <v>2855</v>
      </c>
      <c r="K8" s="252">
        <f t="shared" si="0"/>
        <v>2826</v>
      </c>
      <c r="L8" s="252">
        <f t="shared" si="0"/>
        <v>5782</v>
      </c>
      <c r="M8" s="252">
        <f t="shared" si="0"/>
        <v>2894</v>
      </c>
      <c r="N8" s="252">
        <f t="shared" si="0"/>
        <v>2888</v>
      </c>
      <c r="O8" s="252">
        <f t="shared" si="0"/>
        <v>5803</v>
      </c>
      <c r="P8" s="252">
        <f t="shared" si="0"/>
        <v>2891</v>
      </c>
      <c r="Q8" s="252">
        <f t="shared" si="0"/>
        <v>2912</v>
      </c>
      <c r="R8" s="252">
        <f t="shared" si="0"/>
        <v>77</v>
      </c>
      <c r="S8" s="252">
        <f t="shared" si="0"/>
        <v>0</v>
      </c>
      <c r="T8" s="252">
        <f t="shared" si="0"/>
        <v>77</v>
      </c>
      <c r="U8" s="252">
        <v>0</v>
      </c>
      <c r="V8" s="67">
        <v>0</v>
      </c>
      <c r="W8" s="252">
        <v>0</v>
      </c>
    </row>
    <row r="9" spans="2:23" s="41" customFormat="1" ht="13.15" customHeight="1">
      <c r="B9" s="94" t="s">
        <v>381</v>
      </c>
      <c r="C9" s="55">
        <f>D9+E9</f>
        <v>725</v>
      </c>
      <c r="D9" s="55">
        <f>G9+S9</f>
        <v>444</v>
      </c>
      <c r="E9" s="55">
        <f>H9+T9</f>
        <v>281</v>
      </c>
      <c r="F9" s="55">
        <f>G9+H9</f>
        <v>725</v>
      </c>
      <c r="G9" s="55">
        <f>J9+M9+P9</f>
        <v>444</v>
      </c>
      <c r="H9" s="55">
        <f>K9+N9+Q9</f>
        <v>281</v>
      </c>
      <c r="I9" s="55">
        <f>J9+K9</f>
        <v>208</v>
      </c>
      <c r="J9" s="55">
        <v>127</v>
      </c>
      <c r="K9" s="55">
        <v>81</v>
      </c>
      <c r="L9" s="55">
        <f>M9+N9</f>
        <v>275</v>
      </c>
      <c r="M9" s="55">
        <v>171</v>
      </c>
      <c r="N9" s="55">
        <v>104</v>
      </c>
      <c r="O9" s="55">
        <f>P9+Q9</f>
        <v>242</v>
      </c>
      <c r="P9" s="55">
        <v>146</v>
      </c>
      <c r="Q9" s="55">
        <v>96</v>
      </c>
      <c r="R9" s="97">
        <f>S9+T9</f>
        <v>0</v>
      </c>
      <c r="S9" s="55">
        <v>0</v>
      </c>
      <c r="T9" s="55">
        <v>0</v>
      </c>
      <c r="U9" s="97">
        <v>0</v>
      </c>
      <c r="V9" s="68">
        <v>0</v>
      </c>
      <c r="W9" s="97">
        <v>0</v>
      </c>
    </row>
    <row r="10" spans="2:23" s="41" customFormat="1" ht="4.5" customHeight="1">
      <c r="B10" s="220"/>
      <c r="C10" s="97">
        <v>0</v>
      </c>
      <c r="D10" s="97">
        <v>0</v>
      </c>
      <c r="E10" s="97">
        <v>0</v>
      </c>
      <c r="F10" s="97">
        <v>0</v>
      </c>
      <c r="G10" s="256"/>
      <c r="H10" s="256"/>
      <c r="I10" s="97">
        <v>0</v>
      </c>
      <c r="J10" s="256"/>
      <c r="K10" s="256"/>
      <c r="L10" s="97">
        <v>0</v>
      </c>
      <c r="M10" s="256"/>
      <c r="N10" s="256"/>
      <c r="O10" s="97">
        <v>0</v>
      </c>
      <c r="P10" s="256"/>
      <c r="Q10" s="256"/>
      <c r="R10" s="97">
        <v>0</v>
      </c>
      <c r="S10" s="97"/>
      <c r="T10" s="97"/>
      <c r="U10" s="97">
        <v>0</v>
      </c>
      <c r="V10" s="97"/>
      <c r="W10" s="97"/>
    </row>
    <row r="11" spans="2:23" s="41" customFormat="1" ht="12.75" customHeight="1">
      <c r="B11" s="94" t="s">
        <v>227</v>
      </c>
      <c r="C11" s="55">
        <f t="shared" ref="C11:C18" si="1">D11+E11</f>
        <v>7906</v>
      </c>
      <c r="D11" s="55">
        <f t="shared" ref="D11:E18" si="2">G11+S11</f>
        <v>3958</v>
      </c>
      <c r="E11" s="55">
        <f t="shared" si="2"/>
        <v>3948</v>
      </c>
      <c r="F11" s="55">
        <f t="shared" ref="F11:F18" si="3">G11+H11</f>
        <v>7906</v>
      </c>
      <c r="G11" s="55">
        <f t="shared" ref="G11:H18" si="4">J11+M11+P11</f>
        <v>3958</v>
      </c>
      <c r="H11" s="55">
        <f t="shared" si="4"/>
        <v>3948</v>
      </c>
      <c r="I11" s="55">
        <f t="shared" ref="I11:I18" si="5">J11+K11</f>
        <v>2581</v>
      </c>
      <c r="J11" s="55">
        <v>1266</v>
      </c>
      <c r="K11" s="55">
        <v>1315</v>
      </c>
      <c r="L11" s="55">
        <f t="shared" ref="L11:L18" si="6">M11+N11</f>
        <v>2685</v>
      </c>
      <c r="M11" s="55">
        <v>1366</v>
      </c>
      <c r="N11" s="55">
        <v>1319</v>
      </c>
      <c r="O11" s="55">
        <f t="shared" ref="O11:O18" si="7">P11+Q11</f>
        <v>2640</v>
      </c>
      <c r="P11" s="55">
        <v>1326</v>
      </c>
      <c r="Q11" s="55">
        <v>1314</v>
      </c>
      <c r="R11" s="97">
        <f t="shared" ref="R11:R18" si="8">S11+T11</f>
        <v>0</v>
      </c>
      <c r="S11" s="55">
        <v>0</v>
      </c>
      <c r="T11" s="55">
        <v>0</v>
      </c>
      <c r="U11" s="97">
        <v>0</v>
      </c>
      <c r="V11" s="68">
        <v>0</v>
      </c>
      <c r="W11" s="68">
        <v>0</v>
      </c>
    </row>
    <row r="12" spans="2:23" s="41" customFormat="1" ht="13.15" customHeight="1">
      <c r="B12" s="94" t="s">
        <v>376</v>
      </c>
      <c r="C12" s="55">
        <f t="shared" si="1"/>
        <v>1480</v>
      </c>
      <c r="D12" s="55">
        <f t="shared" si="2"/>
        <v>726</v>
      </c>
      <c r="E12" s="55">
        <f t="shared" si="2"/>
        <v>754</v>
      </c>
      <c r="F12" s="55">
        <f t="shared" si="3"/>
        <v>1480</v>
      </c>
      <c r="G12" s="55">
        <f t="shared" si="4"/>
        <v>726</v>
      </c>
      <c r="H12" s="55">
        <f t="shared" si="4"/>
        <v>754</v>
      </c>
      <c r="I12" s="55">
        <f t="shared" si="5"/>
        <v>481</v>
      </c>
      <c r="J12" s="55">
        <v>233</v>
      </c>
      <c r="K12" s="55">
        <v>248</v>
      </c>
      <c r="L12" s="55">
        <f t="shared" si="6"/>
        <v>477</v>
      </c>
      <c r="M12" s="55">
        <v>232</v>
      </c>
      <c r="N12" s="55">
        <v>245</v>
      </c>
      <c r="O12" s="55">
        <f t="shared" si="7"/>
        <v>522</v>
      </c>
      <c r="P12" s="55">
        <v>261</v>
      </c>
      <c r="Q12" s="55">
        <v>261</v>
      </c>
      <c r="R12" s="97">
        <f t="shared" si="8"/>
        <v>0</v>
      </c>
      <c r="S12" s="55">
        <v>0</v>
      </c>
      <c r="T12" s="55">
        <v>0</v>
      </c>
      <c r="U12" s="97">
        <v>0</v>
      </c>
      <c r="V12" s="68">
        <v>0</v>
      </c>
      <c r="W12" s="97">
        <v>0</v>
      </c>
    </row>
    <row r="13" spans="2:23" s="41" customFormat="1" ht="13.15" customHeight="1">
      <c r="B13" s="94" t="s">
        <v>175</v>
      </c>
      <c r="C13" s="55">
        <f t="shared" si="1"/>
        <v>1083</v>
      </c>
      <c r="D13" s="55">
        <f t="shared" si="2"/>
        <v>492</v>
      </c>
      <c r="E13" s="55">
        <f t="shared" si="2"/>
        <v>591</v>
      </c>
      <c r="F13" s="55">
        <f t="shared" si="3"/>
        <v>1083</v>
      </c>
      <c r="G13" s="55">
        <f t="shared" si="4"/>
        <v>492</v>
      </c>
      <c r="H13" s="55">
        <f t="shared" si="4"/>
        <v>591</v>
      </c>
      <c r="I13" s="55">
        <f t="shared" si="5"/>
        <v>350</v>
      </c>
      <c r="J13" s="55">
        <v>171</v>
      </c>
      <c r="K13" s="55">
        <v>179</v>
      </c>
      <c r="L13" s="55">
        <f t="shared" si="6"/>
        <v>355</v>
      </c>
      <c r="M13" s="55">
        <v>148</v>
      </c>
      <c r="N13" s="55">
        <v>207</v>
      </c>
      <c r="O13" s="55">
        <f t="shared" si="7"/>
        <v>378</v>
      </c>
      <c r="P13" s="55">
        <v>173</v>
      </c>
      <c r="Q13" s="55">
        <v>205</v>
      </c>
      <c r="R13" s="97">
        <f t="shared" si="8"/>
        <v>0</v>
      </c>
      <c r="S13" s="55">
        <v>0</v>
      </c>
      <c r="T13" s="55">
        <v>0</v>
      </c>
      <c r="U13" s="97">
        <v>0</v>
      </c>
      <c r="V13" s="68">
        <v>0</v>
      </c>
      <c r="W13" s="68">
        <v>0</v>
      </c>
    </row>
    <row r="14" spans="2:23" s="41" customFormat="1" ht="13.15" customHeight="1">
      <c r="B14" s="94" t="s">
        <v>332</v>
      </c>
      <c r="C14" s="55">
        <f t="shared" si="1"/>
        <v>1921</v>
      </c>
      <c r="D14" s="55">
        <f t="shared" si="2"/>
        <v>887</v>
      </c>
      <c r="E14" s="55">
        <f t="shared" si="2"/>
        <v>1034</v>
      </c>
      <c r="F14" s="55">
        <f t="shared" si="3"/>
        <v>1844</v>
      </c>
      <c r="G14" s="55">
        <f t="shared" si="4"/>
        <v>887</v>
      </c>
      <c r="H14" s="55">
        <f t="shared" si="4"/>
        <v>957</v>
      </c>
      <c r="I14" s="55">
        <f t="shared" si="5"/>
        <v>605</v>
      </c>
      <c r="J14" s="55">
        <v>305</v>
      </c>
      <c r="K14" s="55">
        <v>300</v>
      </c>
      <c r="L14" s="55">
        <f t="shared" si="6"/>
        <v>621</v>
      </c>
      <c r="M14" s="55">
        <v>288</v>
      </c>
      <c r="N14" s="55">
        <v>333</v>
      </c>
      <c r="O14" s="55">
        <f t="shared" si="7"/>
        <v>618</v>
      </c>
      <c r="P14" s="55">
        <v>294</v>
      </c>
      <c r="Q14" s="55">
        <v>324</v>
      </c>
      <c r="R14" s="97">
        <f t="shared" si="8"/>
        <v>77</v>
      </c>
      <c r="S14" s="55">
        <v>0</v>
      </c>
      <c r="T14" s="55">
        <v>77</v>
      </c>
      <c r="U14" s="97">
        <v>0</v>
      </c>
      <c r="V14" s="68">
        <v>0</v>
      </c>
      <c r="W14" s="68">
        <v>0</v>
      </c>
    </row>
    <row r="15" spans="2:23" s="41" customFormat="1" ht="13.15" customHeight="1">
      <c r="B15" s="94" t="s">
        <v>13</v>
      </c>
      <c r="C15" s="55">
        <f t="shared" si="1"/>
        <v>743</v>
      </c>
      <c r="D15" s="55">
        <f t="shared" si="2"/>
        <v>367</v>
      </c>
      <c r="E15" s="55">
        <f t="shared" si="2"/>
        <v>376</v>
      </c>
      <c r="F15" s="55">
        <f t="shared" si="3"/>
        <v>743</v>
      </c>
      <c r="G15" s="55">
        <f t="shared" si="4"/>
        <v>367</v>
      </c>
      <c r="H15" s="55">
        <f t="shared" si="4"/>
        <v>376</v>
      </c>
      <c r="I15" s="55">
        <f t="shared" si="5"/>
        <v>250</v>
      </c>
      <c r="J15" s="55">
        <v>123</v>
      </c>
      <c r="K15" s="55">
        <v>127</v>
      </c>
      <c r="L15" s="55">
        <f t="shared" si="6"/>
        <v>245</v>
      </c>
      <c r="M15" s="55">
        <v>121</v>
      </c>
      <c r="N15" s="55">
        <v>124</v>
      </c>
      <c r="O15" s="55">
        <f t="shared" si="7"/>
        <v>248</v>
      </c>
      <c r="P15" s="55">
        <v>123</v>
      </c>
      <c r="Q15" s="55">
        <v>125</v>
      </c>
      <c r="R15" s="97">
        <f t="shared" si="8"/>
        <v>0</v>
      </c>
      <c r="S15" s="55">
        <v>0</v>
      </c>
      <c r="T15" s="55">
        <v>0</v>
      </c>
      <c r="U15" s="97">
        <v>0</v>
      </c>
      <c r="V15" s="68">
        <v>0</v>
      </c>
      <c r="W15" s="68">
        <v>0</v>
      </c>
    </row>
    <row r="16" spans="2:23" s="41" customFormat="1" ht="13.15" customHeight="1">
      <c r="B16" s="94" t="s">
        <v>375</v>
      </c>
      <c r="C16" s="55">
        <f t="shared" si="1"/>
        <v>722</v>
      </c>
      <c r="D16" s="55">
        <f t="shared" si="2"/>
        <v>314</v>
      </c>
      <c r="E16" s="55">
        <f t="shared" si="2"/>
        <v>408</v>
      </c>
      <c r="F16" s="55">
        <f t="shared" si="3"/>
        <v>722</v>
      </c>
      <c r="G16" s="55">
        <f t="shared" si="4"/>
        <v>314</v>
      </c>
      <c r="H16" s="55">
        <f t="shared" si="4"/>
        <v>408</v>
      </c>
      <c r="I16" s="55">
        <f t="shared" si="5"/>
        <v>240</v>
      </c>
      <c r="J16" s="55">
        <v>101</v>
      </c>
      <c r="K16" s="55">
        <v>139</v>
      </c>
      <c r="L16" s="55">
        <f t="shared" si="6"/>
        <v>234</v>
      </c>
      <c r="M16" s="55">
        <v>115</v>
      </c>
      <c r="N16" s="55">
        <v>119</v>
      </c>
      <c r="O16" s="55">
        <f t="shared" si="7"/>
        <v>248</v>
      </c>
      <c r="P16" s="55">
        <v>98</v>
      </c>
      <c r="Q16" s="55">
        <v>150</v>
      </c>
      <c r="R16" s="97">
        <f t="shared" si="8"/>
        <v>0</v>
      </c>
      <c r="S16" s="55">
        <v>0</v>
      </c>
      <c r="T16" s="55">
        <v>0</v>
      </c>
      <c r="U16" s="97">
        <v>0</v>
      </c>
      <c r="V16" s="68">
        <v>0</v>
      </c>
      <c r="W16" s="68">
        <v>0</v>
      </c>
    </row>
    <row r="17" spans="2:23" s="41" customFormat="1" ht="13.15" customHeight="1">
      <c r="B17" s="94" t="s">
        <v>372</v>
      </c>
      <c r="C17" s="55">
        <f t="shared" si="1"/>
        <v>728</v>
      </c>
      <c r="D17" s="55">
        <f t="shared" si="2"/>
        <v>343</v>
      </c>
      <c r="E17" s="55">
        <f t="shared" si="2"/>
        <v>385</v>
      </c>
      <c r="F17" s="55">
        <f t="shared" si="3"/>
        <v>728</v>
      </c>
      <c r="G17" s="55">
        <f t="shared" si="4"/>
        <v>343</v>
      </c>
      <c r="H17" s="55">
        <f t="shared" si="4"/>
        <v>385</v>
      </c>
      <c r="I17" s="55">
        <f t="shared" si="5"/>
        <v>240</v>
      </c>
      <c r="J17" s="55">
        <v>128</v>
      </c>
      <c r="K17" s="55">
        <v>112</v>
      </c>
      <c r="L17" s="55">
        <f t="shared" si="6"/>
        <v>243</v>
      </c>
      <c r="M17" s="55">
        <v>110</v>
      </c>
      <c r="N17" s="55">
        <v>133</v>
      </c>
      <c r="O17" s="55">
        <f t="shared" si="7"/>
        <v>245</v>
      </c>
      <c r="P17" s="55">
        <v>105</v>
      </c>
      <c r="Q17" s="55">
        <v>140</v>
      </c>
      <c r="R17" s="97">
        <f t="shared" si="8"/>
        <v>0</v>
      </c>
      <c r="S17" s="55">
        <v>0</v>
      </c>
      <c r="T17" s="55">
        <v>0</v>
      </c>
      <c r="U17" s="97">
        <v>0</v>
      </c>
      <c r="V17" s="68">
        <v>0</v>
      </c>
      <c r="W17" s="68">
        <v>0</v>
      </c>
    </row>
    <row r="18" spans="2:23" s="41" customFormat="1" ht="13.15" customHeight="1">
      <c r="B18" s="94" t="s">
        <v>362</v>
      </c>
      <c r="C18" s="55">
        <f t="shared" si="1"/>
        <v>755</v>
      </c>
      <c r="D18" s="55">
        <f t="shared" si="2"/>
        <v>396</v>
      </c>
      <c r="E18" s="55">
        <f t="shared" si="2"/>
        <v>359</v>
      </c>
      <c r="F18" s="55">
        <f t="shared" si="3"/>
        <v>755</v>
      </c>
      <c r="G18" s="55">
        <f t="shared" si="4"/>
        <v>396</v>
      </c>
      <c r="H18" s="55">
        <f t="shared" si="4"/>
        <v>359</v>
      </c>
      <c r="I18" s="55">
        <f t="shared" si="5"/>
        <v>255</v>
      </c>
      <c r="J18" s="55">
        <v>137</v>
      </c>
      <c r="K18" s="55">
        <v>118</v>
      </c>
      <c r="L18" s="55">
        <f t="shared" si="6"/>
        <v>250</v>
      </c>
      <c r="M18" s="55">
        <v>130</v>
      </c>
      <c r="N18" s="55">
        <v>120</v>
      </c>
      <c r="O18" s="55">
        <f t="shared" si="7"/>
        <v>250</v>
      </c>
      <c r="P18" s="55">
        <v>129</v>
      </c>
      <c r="Q18" s="55">
        <v>121</v>
      </c>
      <c r="R18" s="97">
        <f t="shared" si="8"/>
        <v>0</v>
      </c>
      <c r="S18" s="55">
        <v>0</v>
      </c>
      <c r="T18" s="55">
        <v>0</v>
      </c>
      <c r="U18" s="97">
        <v>0</v>
      </c>
      <c r="V18" s="68">
        <v>0</v>
      </c>
      <c r="W18" s="68">
        <v>0</v>
      </c>
    </row>
    <row r="19" spans="2:23" s="41" customFormat="1" ht="4.5" customHeight="1">
      <c r="B19" s="94"/>
      <c r="C19" s="55"/>
      <c r="D19" s="55"/>
      <c r="E19" s="55"/>
      <c r="F19" s="55"/>
      <c r="G19" s="257"/>
      <c r="H19" s="257"/>
      <c r="I19" s="55"/>
      <c r="J19" s="257"/>
      <c r="K19" s="257"/>
      <c r="L19" s="55"/>
      <c r="M19" s="257"/>
      <c r="N19" s="257"/>
      <c r="O19" s="55"/>
      <c r="P19" s="257"/>
      <c r="Q19" s="257"/>
      <c r="R19" s="55"/>
      <c r="S19" s="68"/>
      <c r="T19" s="55"/>
      <c r="U19" s="97"/>
      <c r="V19" s="68"/>
      <c r="W19" s="68"/>
    </row>
    <row r="20" spans="2:23" s="41" customFormat="1" ht="13.15" customHeight="1">
      <c r="B20" s="94" t="s">
        <v>330</v>
      </c>
      <c r="C20" s="55">
        <f t="shared" ref="C20:C35" si="9">D20+E20</f>
        <v>105</v>
      </c>
      <c r="D20" s="55">
        <f t="shared" ref="D20:E35" si="10">G20+S20</f>
        <v>68</v>
      </c>
      <c r="E20" s="55">
        <f t="shared" si="10"/>
        <v>37</v>
      </c>
      <c r="F20" s="55">
        <f t="shared" ref="F20:F35" si="11">G20+H20</f>
        <v>105</v>
      </c>
      <c r="G20" s="55">
        <f t="shared" ref="G20:H35" si="12">J20+M20+P20</f>
        <v>68</v>
      </c>
      <c r="H20" s="55">
        <f t="shared" si="12"/>
        <v>37</v>
      </c>
      <c r="I20" s="55">
        <f t="shared" ref="I20:I35" si="13">J20+K20</f>
        <v>38</v>
      </c>
      <c r="J20" s="55">
        <v>23</v>
      </c>
      <c r="K20" s="55">
        <v>15</v>
      </c>
      <c r="L20" s="55">
        <f t="shared" ref="L20:L35" si="14">M20+N20</f>
        <v>34</v>
      </c>
      <c r="M20" s="55">
        <v>21</v>
      </c>
      <c r="N20" s="55">
        <v>13</v>
      </c>
      <c r="O20" s="55">
        <f t="shared" ref="O20:O35" si="15">P20+Q20</f>
        <v>33</v>
      </c>
      <c r="P20" s="55">
        <v>24</v>
      </c>
      <c r="Q20" s="55">
        <v>9</v>
      </c>
      <c r="R20" s="97">
        <f t="shared" ref="R20:R35" si="16">S20+T20</f>
        <v>0</v>
      </c>
      <c r="S20" s="55">
        <v>0</v>
      </c>
      <c r="T20" s="55">
        <v>0</v>
      </c>
      <c r="U20" s="97">
        <v>0</v>
      </c>
      <c r="V20" s="68">
        <v>0</v>
      </c>
      <c r="W20" s="68">
        <v>0</v>
      </c>
    </row>
    <row r="21" spans="2:23" s="41" customFormat="1" ht="13.5" customHeight="1">
      <c r="B21" s="94" t="s">
        <v>374</v>
      </c>
      <c r="C21" s="55">
        <f t="shared" si="9"/>
        <v>0</v>
      </c>
      <c r="D21" s="55">
        <f t="shared" si="10"/>
        <v>0</v>
      </c>
      <c r="E21" s="55">
        <f t="shared" si="10"/>
        <v>0</v>
      </c>
      <c r="F21" s="55">
        <f t="shared" si="11"/>
        <v>0</v>
      </c>
      <c r="G21" s="55">
        <f t="shared" si="12"/>
        <v>0</v>
      </c>
      <c r="H21" s="55">
        <f t="shared" si="12"/>
        <v>0</v>
      </c>
      <c r="I21" s="55">
        <f t="shared" si="13"/>
        <v>0</v>
      </c>
      <c r="J21" s="55">
        <v>0</v>
      </c>
      <c r="K21" s="55">
        <v>0</v>
      </c>
      <c r="L21" s="55">
        <f t="shared" si="14"/>
        <v>0</v>
      </c>
      <c r="M21" s="55">
        <v>0</v>
      </c>
      <c r="N21" s="55">
        <v>0</v>
      </c>
      <c r="O21" s="55">
        <f t="shared" si="15"/>
        <v>0</v>
      </c>
      <c r="P21" s="55">
        <v>0</v>
      </c>
      <c r="Q21" s="55">
        <v>0</v>
      </c>
      <c r="R21" s="97">
        <f t="shared" si="16"/>
        <v>0</v>
      </c>
      <c r="S21" s="55">
        <v>0</v>
      </c>
      <c r="T21" s="55">
        <v>0</v>
      </c>
      <c r="U21" s="97">
        <v>0</v>
      </c>
      <c r="V21" s="68">
        <v>0</v>
      </c>
      <c r="W21" s="68">
        <v>0</v>
      </c>
    </row>
    <row r="22" spans="2:23" s="41" customFormat="1" ht="13.15" customHeight="1">
      <c r="B22" s="94" t="s">
        <v>62</v>
      </c>
      <c r="C22" s="55">
        <f t="shared" si="9"/>
        <v>0</v>
      </c>
      <c r="D22" s="55">
        <f t="shared" si="10"/>
        <v>0</v>
      </c>
      <c r="E22" s="55">
        <f t="shared" si="10"/>
        <v>0</v>
      </c>
      <c r="F22" s="55">
        <f t="shared" si="11"/>
        <v>0</v>
      </c>
      <c r="G22" s="55">
        <f t="shared" si="12"/>
        <v>0</v>
      </c>
      <c r="H22" s="55">
        <f t="shared" si="12"/>
        <v>0</v>
      </c>
      <c r="I22" s="55">
        <f t="shared" si="13"/>
        <v>0</v>
      </c>
      <c r="J22" s="55">
        <v>0</v>
      </c>
      <c r="K22" s="55">
        <v>0</v>
      </c>
      <c r="L22" s="55">
        <f t="shared" si="14"/>
        <v>0</v>
      </c>
      <c r="M22" s="55">
        <v>0</v>
      </c>
      <c r="N22" s="55">
        <v>0</v>
      </c>
      <c r="O22" s="55">
        <f t="shared" si="15"/>
        <v>0</v>
      </c>
      <c r="P22" s="55">
        <v>0</v>
      </c>
      <c r="Q22" s="55">
        <v>0</v>
      </c>
      <c r="R22" s="97">
        <f t="shared" si="16"/>
        <v>0</v>
      </c>
      <c r="S22" s="55">
        <v>0</v>
      </c>
      <c r="T22" s="55">
        <v>0</v>
      </c>
      <c r="U22" s="97">
        <v>0</v>
      </c>
      <c r="V22" s="68">
        <v>0</v>
      </c>
      <c r="W22" s="68">
        <v>0</v>
      </c>
    </row>
    <row r="23" spans="2:23" s="41" customFormat="1" ht="13.15" customHeight="1">
      <c r="B23" s="94" t="s">
        <v>368</v>
      </c>
      <c r="C23" s="55">
        <f t="shared" si="9"/>
        <v>348</v>
      </c>
      <c r="D23" s="55">
        <f t="shared" si="10"/>
        <v>121</v>
      </c>
      <c r="E23" s="55">
        <f t="shared" si="10"/>
        <v>227</v>
      </c>
      <c r="F23" s="55">
        <f t="shared" si="11"/>
        <v>348</v>
      </c>
      <c r="G23" s="55">
        <f t="shared" si="12"/>
        <v>121</v>
      </c>
      <c r="H23" s="55">
        <f t="shared" si="12"/>
        <v>227</v>
      </c>
      <c r="I23" s="55">
        <f t="shared" si="13"/>
        <v>120</v>
      </c>
      <c r="J23" s="55">
        <v>39</v>
      </c>
      <c r="K23" s="55">
        <v>81</v>
      </c>
      <c r="L23" s="55">
        <f t="shared" si="14"/>
        <v>117</v>
      </c>
      <c r="M23" s="55">
        <v>48</v>
      </c>
      <c r="N23" s="55">
        <v>69</v>
      </c>
      <c r="O23" s="55">
        <f t="shared" si="15"/>
        <v>111</v>
      </c>
      <c r="P23" s="55">
        <v>34</v>
      </c>
      <c r="Q23" s="55">
        <v>77</v>
      </c>
      <c r="R23" s="97">
        <f t="shared" si="16"/>
        <v>0</v>
      </c>
      <c r="S23" s="55">
        <v>0</v>
      </c>
      <c r="T23" s="55">
        <v>0</v>
      </c>
      <c r="U23" s="97">
        <v>0</v>
      </c>
      <c r="V23" s="68">
        <v>0</v>
      </c>
      <c r="W23" s="68">
        <v>0</v>
      </c>
    </row>
    <row r="24" spans="2:23" s="41" customFormat="1" ht="13.15" customHeight="1">
      <c r="B24" s="94" t="s">
        <v>235</v>
      </c>
      <c r="C24" s="55">
        <f t="shared" si="9"/>
        <v>85</v>
      </c>
      <c r="D24" s="55">
        <f t="shared" si="10"/>
        <v>63</v>
      </c>
      <c r="E24" s="55">
        <f t="shared" si="10"/>
        <v>22</v>
      </c>
      <c r="F24" s="55">
        <f t="shared" si="11"/>
        <v>85</v>
      </c>
      <c r="G24" s="55">
        <f t="shared" si="12"/>
        <v>63</v>
      </c>
      <c r="H24" s="55">
        <f t="shared" si="12"/>
        <v>22</v>
      </c>
      <c r="I24" s="55">
        <f t="shared" si="13"/>
        <v>30</v>
      </c>
      <c r="J24" s="55">
        <v>23</v>
      </c>
      <c r="K24" s="55">
        <v>7</v>
      </c>
      <c r="L24" s="55">
        <f t="shared" si="14"/>
        <v>29</v>
      </c>
      <c r="M24" s="55">
        <v>22</v>
      </c>
      <c r="N24" s="55">
        <v>7</v>
      </c>
      <c r="O24" s="55">
        <f t="shared" si="15"/>
        <v>26</v>
      </c>
      <c r="P24" s="55">
        <v>18</v>
      </c>
      <c r="Q24" s="55">
        <v>8</v>
      </c>
      <c r="R24" s="97">
        <f t="shared" si="16"/>
        <v>0</v>
      </c>
      <c r="S24" s="55">
        <v>0</v>
      </c>
      <c r="T24" s="55">
        <v>0</v>
      </c>
      <c r="U24" s="97">
        <v>0</v>
      </c>
      <c r="V24" s="68">
        <v>0</v>
      </c>
      <c r="W24" s="68">
        <v>0</v>
      </c>
    </row>
    <row r="25" spans="2:23" s="41" customFormat="1" ht="13.5" customHeight="1">
      <c r="B25" s="94" t="s">
        <v>373</v>
      </c>
      <c r="C25" s="55">
        <f t="shared" si="9"/>
        <v>195</v>
      </c>
      <c r="D25" s="55">
        <f t="shared" si="10"/>
        <v>122</v>
      </c>
      <c r="E25" s="55">
        <f t="shared" si="10"/>
        <v>73</v>
      </c>
      <c r="F25" s="55">
        <f t="shared" si="11"/>
        <v>195</v>
      </c>
      <c r="G25" s="55">
        <f t="shared" si="12"/>
        <v>122</v>
      </c>
      <c r="H25" s="55">
        <f t="shared" si="12"/>
        <v>73</v>
      </c>
      <c r="I25" s="55">
        <f t="shared" si="13"/>
        <v>69</v>
      </c>
      <c r="J25" s="55">
        <v>43</v>
      </c>
      <c r="K25" s="55">
        <v>26</v>
      </c>
      <c r="L25" s="55">
        <f t="shared" si="14"/>
        <v>63</v>
      </c>
      <c r="M25" s="55">
        <v>43</v>
      </c>
      <c r="N25" s="55">
        <v>20</v>
      </c>
      <c r="O25" s="55">
        <f t="shared" si="15"/>
        <v>63</v>
      </c>
      <c r="P25" s="55">
        <v>36</v>
      </c>
      <c r="Q25" s="55">
        <v>27</v>
      </c>
      <c r="R25" s="97">
        <f t="shared" si="16"/>
        <v>0</v>
      </c>
      <c r="S25" s="55">
        <v>0</v>
      </c>
      <c r="T25" s="55">
        <v>0</v>
      </c>
      <c r="U25" s="97">
        <v>0</v>
      </c>
      <c r="V25" s="68">
        <v>0</v>
      </c>
      <c r="W25" s="68">
        <v>0</v>
      </c>
    </row>
    <row r="26" spans="2:23" s="41" customFormat="1" ht="13.15" customHeight="1">
      <c r="B26" s="94" t="s">
        <v>94</v>
      </c>
      <c r="C26" s="55">
        <f t="shared" si="9"/>
        <v>0</v>
      </c>
      <c r="D26" s="55">
        <f t="shared" si="10"/>
        <v>0</v>
      </c>
      <c r="E26" s="55">
        <f t="shared" si="10"/>
        <v>0</v>
      </c>
      <c r="F26" s="55">
        <f t="shared" si="11"/>
        <v>0</v>
      </c>
      <c r="G26" s="55">
        <f t="shared" si="12"/>
        <v>0</v>
      </c>
      <c r="H26" s="55">
        <f t="shared" si="12"/>
        <v>0</v>
      </c>
      <c r="I26" s="55">
        <f t="shared" si="13"/>
        <v>0</v>
      </c>
      <c r="J26" s="55">
        <v>0</v>
      </c>
      <c r="K26" s="55">
        <v>0</v>
      </c>
      <c r="L26" s="55">
        <f t="shared" si="14"/>
        <v>0</v>
      </c>
      <c r="M26" s="55">
        <v>0</v>
      </c>
      <c r="N26" s="55">
        <v>0</v>
      </c>
      <c r="O26" s="55">
        <f t="shared" si="15"/>
        <v>0</v>
      </c>
      <c r="P26" s="55">
        <v>0</v>
      </c>
      <c r="Q26" s="55">
        <v>0</v>
      </c>
      <c r="R26" s="97">
        <f t="shared" si="16"/>
        <v>0</v>
      </c>
      <c r="S26" s="55">
        <v>0</v>
      </c>
      <c r="T26" s="55">
        <v>0</v>
      </c>
      <c r="U26" s="97">
        <v>0</v>
      </c>
      <c r="V26" s="68">
        <v>0</v>
      </c>
      <c r="W26" s="68">
        <v>0</v>
      </c>
    </row>
    <row r="27" spans="2:23" s="41" customFormat="1" ht="13.15" customHeight="1">
      <c r="B27" s="94" t="s">
        <v>370</v>
      </c>
      <c r="C27" s="55">
        <f t="shared" si="9"/>
        <v>0</v>
      </c>
      <c r="D27" s="55">
        <f t="shared" si="10"/>
        <v>0</v>
      </c>
      <c r="E27" s="55">
        <f t="shared" si="10"/>
        <v>0</v>
      </c>
      <c r="F27" s="55">
        <f t="shared" si="11"/>
        <v>0</v>
      </c>
      <c r="G27" s="55">
        <f t="shared" si="12"/>
        <v>0</v>
      </c>
      <c r="H27" s="55">
        <f t="shared" si="12"/>
        <v>0</v>
      </c>
      <c r="I27" s="55">
        <f t="shared" si="13"/>
        <v>0</v>
      </c>
      <c r="J27" s="55">
        <v>0</v>
      </c>
      <c r="K27" s="55">
        <v>0</v>
      </c>
      <c r="L27" s="55">
        <f t="shared" si="14"/>
        <v>0</v>
      </c>
      <c r="M27" s="55">
        <v>0</v>
      </c>
      <c r="N27" s="55">
        <v>0</v>
      </c>
      <c r="O27" s="55">
        <f t="shared" si="15"/>
        <v>0</v>
      </c>
      <c r="P27" s="55">
        <v>0</v>
      </c>
      <c r="Q27" s="55">
        <v>0</v>
      </c>
      <c r="R27" s="97">
        <f t="shared" si="16"/>
        <v>0</v>
      </c>
      <c r="S27" s="55">
        <v>0</v>
      </c>
      <c r="T27" s="55">
        <v>0</v>
      </c>
      <c r="U27" s="97">
        <v>0</v>
      </c>
      <c r="V27" s="68">
        <v>0</v>
      </c>
      <c r="W27" s="68">
        <v>0</v>
      </c>
    </row>
    <row r="28" spans="2:23" s="41" customFormat="1" ht="13.5" customHeight="1">
      <c r="B28" s="94" t="s">
        <v>156</v>
      </c>
      <c r="C28" s="55">
        <f t="shared" si="9"/>
        <v>301</v>
      </c>
      <c r="D28" s="55">
        <f t="shared" si="10"/>
        <v>158</v>
      </c>
      <c r="E28" s="55">
        <f t="shared" si="10"/>
        <v>143</v>
      </c>
      <c r="F28" s="55">
        <f t="shared" si="11"/>
        <v>301</v>
      </c>
      <c r="G28" s="55">
        <f t="shared" si="12"/>
        <v>158</v>
      </c>
      <c r="H28" s="55">
        <f t="shared" si="12"/>
        <v>143</v>
      </c>
      <c r="I28" s="55">
        <f t="shared" si="13"/>
        <v>102</v>
      </c>
      <c r="J28" s="55">
        <v>59</v>
      </c>
      <c r="K28" s="55">
        <v>43</v>
      </c>
      <c r="L28" s="55">
        <f t="shared" si="14"/>
        <v>100</v>
      </c>
      <c r="M28" s="55">
        <v>48</v>
      </c>
      <c r="N28" s="55">
        <v>52</v>
      </c>
      <c r="O28" s="55">
        <f t="shared" si="15"/>
        <v>99</v>
      </c>
      <c r="P28" s="55">
        <v>51</v>
      </c>
      <c r="Q28" s="55">
        <v>48</v>
      </c>
      <c r="R28" s="97">
        <f t="shared" si="16"/>
        <v>0</v>
      </c>
      <c r="S28" s="55">
        <v>0</v>
      </c>
      <c r="T28" s="55">
        <v>0</v>
      </c>
      <c r="U28" s="97">
        <v>0</v>
      </c>
      <c r="V28" s="68">
        <v>0</v>
      </c>
      <c r="W28" s="68">
        <v>0</v>
      </c>
    </row>
    <row r="29" spans="2:23" s="41" customFormat="1" ht="13.15" customHeight="1">
      <c r="B29" s="94" t="s">
        <v>354</v>
      </c>
      <c r="C29" s="55">
        <f t="shared" si="9"/>
        <v>0</v>
      </c>
      <c r="D29" s="55">
        <f t="shared" si="10"/>
        <v>0</v>
      </c>
      <c r="E29" s="55">
        <f t="shared" si="10"/>
        <v>0</v>
      </c>
      <c r="F29" s="55">
        <f t="shared" si="11"/>
        <v>0</v>
      </c>
      <c r="G29" s="55">
        <f t="shared" si="12"/>
        <v>0</v>
      </c>
      <c r="H29" s="55">
        <f t="shared" si="12"/>
        <v>0</v>
      </c>
      <c r="I29" s="55">
        <f t="shared" si="13"/>
        <v>0</v>
      </c>
      <c r="J29" s="55">
        <v>0</v>
      </c>
      <c r="K29" s="55">
        <v>0</v>
      </c>
      <c r="L29" s="55">
        <f t="shared" si="14"/>
        <v>0</v>
      </c>
      <c r="M29" s="55">
        <v>0</v>
      </c>
      <c r="N29" s="55">
        <v>0</v>
      </c>
      <c r="O29" s="55">
        <f t="shared" si="15"/>
        <v>0</v>
      </c>
      <c r="P29" s="55">
        <v>0</v>
      </c>
      <c r="Q29" s="55">
        <v>0</v>
      </c>
      <c r="R29" s="97">
        <f t="shared" si="16"/>
        <v>0</v>
      </c>
      <c r="S29" s="55">
        <v>0</v>
      </c>
      <c r="T29" s="55">
        <v>0</v>
      </c>
      <c r="U29" s="97">
        <v>0</v>
      </c>
      <c r="V29" s="68">
        <v>0</v>
      </c>
      <c r="W29" s="68">
        <v>0</v>
      </c>
    </row>
    <row r="30" spans="2:23" s="41" customFormat="1" ht="13.15" customHeight="1">
      <c r="B30" s="94" t="s">
        <v>143</v>
      </c>
      <c r="C30" s="55">
        <f t="shared" si="9"/>
        <v>0</v>
      </c>
      <c r="D30" s="55">
        <f t="shared" si="10"/>
        <v>0</v>
      </c>
      <c r="E30" s="55">
        <f t="shared" si="10"/>
        <v>0</v>
      </c>
      <c r="F30" s="55">
        <f t="shared" si="11"/>
        <v>0</v>
      </c>
      <c r="G30" s="55">
        <f t="shared" si="12"/>
        <v>0</v>
      </c>
      <c r="H30" s="55">
        <f t="shared" si="12"/>
        <v>0</v>
      </c>
      <c r="I30" s="55">
        <f t="shared" si="13"/>
        <v>0</v>
      </c>
      <c r="J30" s="55">
        <v>0</v>
      </c>
      <c r="K30" s="55">
        <v>0</v>
      </c>
      <c r="L30" s="55">
        <f t="shared" si="14"/>
        <v>0</v>
      </c>
      <c r="M30" s="55">
        <v>0</v>
      </c>
      <c r="N30" s="55">
        <v>0</v>
      </c>
      <c r="O30" s="55">
        <f t="shared" si="15"/>
        <v>0</v>
      </c>
      <c r="P30" s="55">
        <v>0</v>
      </c>
      <c r="Q30" s="55">
        <v>0</v>
      </c>
      <c r="R30" s="97">
        <f t="shared" si="16"/>
        <v>0</v>
      </c>
      <c r="S30" s="55">
        <v>0</v>
      </c>
      <c r="T30" s="55">
        <v>0</v>
      </c>
      <c r="U30" s="97">
        <v>0</v>
      </c>
      <c r="V30" s="68">
        <v>0</v>
      </c>
      <c r="W30" s="68">
        <v>0</v>
      </c>
    </row>
    <row r="31" spans="2:23" s="41" customFormat="1" ht="13.15" customHeight="1">
      <c r="B31" s="94" t="s">
        <v>312</v>
      </c>
      <c r="C31" s="55">
        <f t="shared" si="9"/>
        <v>0</v>
      </c>
      <c r="D31" s="55">
        <f t="shared" si="10"/>
        <v>0</v>
      </c>
      <c r="E31" s="55">
        <f t="shared" si="10"/>
        <v>0</v>
      </c>
      <c r="F31" s="55">
        <f t="shared" si="11"/>
        <v>0</v>
      </c>
      <c r="G31" s="55">
        <f t="shared" si="12"/>
        <v>0</v>
      </c>
      <c r="H31" s="55">
        <f t="shared" si="12"/>
        <v>0</v>
      </c>
      <c r="I31" s="55">
        <f t="shared" si="13"/>
        <v>0</v>
      </c>
      <c r="J31" s="55">
        <v>0</v>
      </c>
      <c r="K31" s="55">
        <v>0</v>
      </c>
      <c r="L31" s="55">
        <f t="shared" si="14"/>
        <v>0</v>
      </c>
      <c r="M31" s="55">
        <v>0</v>
      </c>
      <c r="N31" s="55">
        <v>0</v>
      </c>
      <c r="O31" s="55">
        <f t="shared" si="15"/>
        <v>0</v>
      </c>
      <c r="P31" s="55">
        <v>0</v>
      </c>
      <c r="Q31" s="55">
        <v>0</v>
      </c>
      <c r="R31" s="97">
        <f t="shared" si="16"/>
        <v>0</v>
      </c>
      <c r="S31" s="55">
        <v>0</v>
      </c>
      <c r="T31" s="55">
        <v>0</v>
      </c>
      <c r="U31" s="97">
        <v>0</v>
      </c>
      <c r="V31" s="68">
        <v>0</v>
      </c>
      <c r="W31" s="68">
        <v>0</v>
      </c>
    </row>
    <row r="32" spans="2:23" s="41" customFormat="1" ht="13.5" customHeight="1">
      <c r="B32" s="94" t="s">
        <v>151</v>
      </c>
      <c r="C32" s="55">
        <f t="shared" si="9"/>
        <v>471</v>
      </c>
      <c r="D32" s="55">
        <f t="shared" si="10"/>
        <v>254</v>
      </c>
      <c r="E32" s="55">
        <f t="shared" si="10"/>
        <v>217</v>
      </c>
      <c r="F32" s="55">
        <f t="shared" si="11"/>
        <v>471</v>
      </c>
      <c r="G32" s="55">
        <f t="shared" si="12"/>
        <v>254</v>
      </c>
      <c r="H32" s="55">
        <f t="shared" si="12"/>
        <v>217</v>
      </c>
      <c r="I32" s="55">
        <f t="shared" si="13"/>
        <v>156</v>
      </c>
      <c r="J32" s="55">
        <v>91</v>
      </c>
      <c r="K32" s="55">
        <v>65</v>
      </c>
      <c r="L32" s="55">
        <f t="shared" si="14"/>
        <v>161</v>
      </c>
      <c r="M32" s="55">
        <v>77</v>
      </c>
      <c r="N32" s="55">
        <v>84</v>
      </c>
      <c r="O32" s="55">
        <f t="shared" si="15"/>
        <v>154</v>
      </c>
      <c r="P32" s="55">
        <v>86</v>
      </c>
      <c r="Q32" s="55">
        <v>68</v>
      </c>
      <c r="R32" s="97">
        <f t="shared" si="16"/>
        <v>0</v>
      </c>
      <c r="S32" s="55">
        <v>0</v>
      </c>
      <c r="T32" s="55">
        <v>0</v>
      </c>
      <c r="U32" s="97">
        <v>0</v>
      </c>
      <c r="V32" s="68">
        <v>0</v>
      </c>
      <c r="W32" s="68">
        <v>0</v>
      </c>
    </row>
    <row r="33" spans="2:23" s="41" customFormat="1" ht="13.15" customHeight="1">
      <c r="B33" s="94" t="s">
        <v>369</v>
      </c>
      <c r="C33" s="55">
        <f t="shared" si="9"/>
        <v>0</v>
      </c>
      <c r="D33" s="55">
        <f t="shared" si="10"/>
        <v>0</v>
      </c>
      <c r="E33" s="55">
        <f t="shared" si="10"/>
        <v>0</v>
      </c>
      <c r="F33" s="55">
        <f t="shared" si="11"/>
        <v>0</v>
      </c>
      <c r="G33" s="55">
        <f t="shared" si="12"/>
        <v>0</v>
      </c>
      <c r="H33" s="55">
        <f t="shared" si="12"/>
        <v>0</v>
      </c>
      <c r="I33" s="55">
        <f t="shared" si="13"/>
        <v>0</v>
      </c>
      <c r="J33" s="55">
        <v>0</v>
      </c>
      <c r="K33" s="55">
        <v>0</v>
      </c>
      <c r="L33" s="55">
        <f t="shared" si="14"/>
        <v>0</v>
      </c>
      <c r="M33" s="55">
        <v>0</v>
      </c>
      <c r="N33" s="55">
        <v>0</v>
      </c>
      <c r="O33" s="55">
        <f t="shared" si="15"/>
        <v>0</v>
      </c>
      <c r="P33" s="55">
        <v>0</v>
      </c>
      <c r="Q33" s="55">
        <v>0</v>
      </c>
      <c r="R33" s="97">
        <f t="shared" si="16"/>
        <v>0</v>
      </c>
      <c r="S33" s="55">
        <v>0</v>
      </c>
      <c r="T33" s="55">
        <v>0</v>
      </c>
      <c r="U33" s="97">
        <v>0</v>
      </c>
      <c r="V33" s="68">
        <v>0</v>
      </c>
      <c r="W33" s="68">
        <v>0</v>
      </c>
    </row>
    <row r="34" spans="2:23" s="41" customFormat="1" ht="13.15" customHeight="1">
      <c r="B34" s="94" t="s">
        <v>223</v>
      </c>
      <c r="C34" s="55">
        <f t="shared" si="9"/>
        <v>500</v>
      </c>
      <c r="D34" s="55">
        <f t="shared" si="10"/>
        <v>371</v>
      </c>
      <c r="E34" s="55">
        <f t="shared" si="10"/>
        <v>129</v>
      </c>
      <c r="F34" s="55">
        <f t="shared" si="11"/>
        <v>500</v>
      </c>
      <c r="G34" s="55">
        <f t="shared" si="12"/>
        <v>371</v>
      </c>
      <c r="H34" s="55">
        <f t="shared" si="12"/>
        <v>129</v>
      </c>
      <c r="I34" s="55">
        <f t="shared" si="13"/>
        <v>164</v>
      </c>
      <c r="J34" s="55">
        <v>113</v>
      </c>
      <c r="K34" s="55">
        <v>51</v>
      </c>
      <c r="L34" s="55">
        <f t="shared" si="14"/>
        <v>168</v>
      </c>
      <c r="M34" s="55">
        <v>125</v>
      </c>
      <c r="N34" s="55">
        <v>43</v>
      </c>
      <c r="O34" s="55">
        <f t="shared" si="15"/>
        <v>168</v>
      </c>
      <c r="P34" s="55">
        <v>133</v>
      </c>
      <c r="Q34" s="55">
        <v>35</v>
      </c>
      <c r="R34" s="97">
        <f t="shared" si="16"/>
        <v>0</v>
      </c>
      <c r="S34" s="55">
        <v>0</v>
      </c>
      <c r="T34" s="55">
        <v>0</v>
      </c>
      <c r="U34" s="97">
        <v>0</v>
      </c>
      <c r="V34" s="68">
        <v>0</v>
      </c>
      <c r="W34" s="68">
        <v>0</v>
      </c>
    </row>
    <row r="35" spans="2:23" s="41" customFormat="1" ht="13.15" customHeight="1">
      <c r="B35" s="94" t="s">
        <v>305</v>
      </c>
      <c r="C35" s="55">
        <f t="shared" si="9"/>
        <v>0</v>
      </c>
      <c r="D35" s="55">
        <f t="shared" si="10"/>
        <v>0</v>
      </c>
      <c r="E35" s="55">
        <f t="shared" si="10"/>
        <v>0</v>
      </c>
      <c r="F35" s="55">
        <f t="shared" si="11"/>
        <v>0</v>
      </c>
      <c r="G35" s="55">
        <f t="shared" si="12"/>
        <v>0</v>
      </c>
      <c r="H35" s="55">
        <f t="shared" si="12"/>
        <v>0</v>
      </c>
      <c r="I35" s="55">
        <f t="shared" si="13"/>
        <v>0</v>
      </c>
      <c r="J35" s="55">
        <v>0</v>
      </c>
      <c r="K35" s="55">
        <v>0</v>
      </c>
      <c r="L35" s="55">
        <f t="shared" si="14"/>
        <v>0</v>
      </c>
      <c r="M35" s="55">
        <v>0</v>
      </c>
      <c r="N35" s="55">
        <v>0</v>
      </c>
      <c r="O35" s="55">
        <f t="shared" si="15"/>
        <v>0</v>
      </c>
      <c r="P35" s="55">
        <v>0</v>
      </c>
      <c r="Q35" s="55">
        <v>0</v>
      </c>
      <c r="R35" s="97">
        <f t="shared" si="16"/>
        <v>0</v>
      </c>
      <c r="S35" s="55">
        <v>0</v>
      </c>
      <c r="T35" s="55">
        <v>0</v>
      </c>
      <c r="U35" s="97">
        <v>0</v>
      </c>
      <c r="V35" s="68">
        <v>0</v>
      </c>
      <c r="W35" s="68">
        <v>0</v>
      </c>
    </row>
    <row r="36" spans="2:23" ht="4.5" customHeight="1">
      <c r="B36" s="250"/>
      <c r="C36" s="253"/>
      <c r="D36" s="255"/>
      <c r="E36" s="255"/>
      <c r="F36" s="255"/>
      <c r="G36" s="255"/>
      <c r="H36" s="255"/>
      <c r="I36" s="255"/>
      <c r="J36" s="258"/>
      <c r="K36" s="258"/>
      <c r="L36" s="258"/>
      <c r="M36" s="258"/>
      <c r="N36" s="258"/>
      <c r="O36" s="258"/>
      <c r="P36" s="258"/>
      <c r="Q36" s="258"/>
      <c r="R36" s="255"/>
      <c r="S36" s="258"/>
      <c r="T36" s="258"/>
      <c r="U36" s="255"/>
      <c r="V36" s="258"/>
      <c r="W36" s="258"/>
    </row>
  </sheetData>
  <mergeCells count="12">
    <mergeCell ref="F4:Q4"/>
    <mergeCell ref="R4:T4"/>
    <mergeCell ref="U4:W4"/>
    <mergeCell ref="I5:K5"/>
    <mergeCell ref="L5:N5"/>
    <mergeCell ref="O5:Q5"/>
    <mergeCell ref="R5:R6"/>
    <mergeCell ref="S5:S6"/>
    <mergeCell ref="T5:T6"/>
    <mergeCell ref="U5:U6"/>
    <mergeCell ref="V5:V6"/>
    <mergeCell ref="W5:W6"/>
  </mergeCells>
  <phoneticPr fontId="29"/>
  <conditionalFormatting sqref="F8:F9 F11:F18 F20:F35">
    <cfRule type="cellIs" dxfId="8" priority="4" stopIfTrue="1" operator="notEqual">
      <formula>SUM(G8:H8)</formula>
    </cfRule>
  </conditionalFormatting>
  <conditionalFormatting sqref="I8:I9 I11:I18 I20:I35">
    <cfRule type="cellIs" dxfId="7" priority="3" stopIfTrue="1" operator="notEqual">
      <formula>SUM(J8:K8)</formula>
    </cfRule>
  </conditionalFormatting>
  <conditionalFormatting sqref="L8:L9 L11:L18 L20:L35">
    <cfRule type="cellIs" dxfId="6" priority="2" stopIfTrue="1" operator="notEqual">
      <formula>SUM(M8:N8)</formula>
    </cfRule>
  </conditionalFormatting>
  <conditionalFormatting sqref="O8:O9 O11:O18 O20:O35">
    <cfRule type="cellIs" dxfId="5" priority="1" stopIfTrue="1" operator="notEqual">
      <formula>SUM(P8:Q8)</formula>
    </cfRule>
  </conditionalFormatting>
  <pageMargins left="0.8661417322834648" right="0.39370078740157483" top="0.8661417322834648" bottom="0.78740157480314965" header="0.59055118110236227" footer="0.51181102362204722"/>
  <pageSetup paperSize="9" scale="97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Q37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39" customWidth="1"/>
    <col min="2" max="2" width="9.625" style="40" customWidth="1"/>
    <col min="3" max="6" width="7.125" style="40" customWidth="1"/>
    <col min="7" max="17" width="6.625" style="40" customWidth="1"/>
    <col min="18" max="16384" width="10" style="40"/>
  </cols>
  <sheetData>
    <row r="1" spans="1:17" ht="4.5" customHeight="1"/>
    <row r="2" spans="1:17" ht="13.15" customHeight="1">
      <c r="B2" s="43" t="s">
        <v>106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4.5" customHeight="1">
      <c r="A3" s="40"/>
    </row>
    <row r="4" spans="1:17" s="41" customFormat="1" ht="13.5" customHeight="1">
      <c r="A4" s="41"/>
      <c r="B4" s="51"/>
      <c r="C4" s="57"/>
      <c r="D4" s="203" t="s">
        <v>6</v>
      </c>
      <c r="E4" s="51"/>
      <c r="F4" s="57" t="s">
        <v>125</v>
      </c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7" s="42" customFormat="1" ht="13.5" customHeight="1">
      <c r="A5" s="42"/>
      <c r="B5" s="42" t="s">
        <v>56</v>
      </c>
      <c r="C5" s="61"/>
      <c r="D5" s="211"/>
      <c r="E5" s="42"/>
      <c r="F5" s="264" t="s">
        <v>116</v>
      </c>
      <c r="G5" s="266"/>
      <c r="H5" s="268"/>
      <c r="I5" s="269" t="s">
        <v>117</v>
      </c>
      <c r="J5" s="270"/>
      <c r="K5" s="271"/>
      <c r="L5" s="272" t="s">
        <v>118</v>
      </c>
      <c r="M5" s="270"/>
      <c r="N5" s="271"/>
      <c r="O5" s="272" t="s">
        <v>126</v>
      </c>
      <c r="P5" s="270"/>
      <c r="Q5" s="270"/>
    </row>
    <row r="6" spans="1:17" s="42" customFormat="1" ht="13.5" customHeight="1">
      <c r="A6" s="42"/>
      <c r="B6" s="42"/>
      <c r="C6" s="60" t="s">
        <v>6</v>
      </c>
      <c r="D6" s="60" t="s">
        <v>48</v>
      </c>
      <c r="E6" s="60" t="s">
        <v>63</v>
      </c>
      <c r="F6" s="61" t="s">
        <v>396</v>
      </c>
      <c r="G6" s="61" t="s">
        <v>48</v>
      </c>
      <c r="H6" s="61" t="s">
        <v>63</v>
      </c>
      <c r="I6" s="60" t="s">
        <v>396</v>
      </c>
      <c r="J6" s="60" t="s">
        <v>48</v>
      </c>
      <c r="K6" s="60" t="s">
        <v>63</v>
      </c>
      <c r="L6" s="60" t="s">
        <v>396</v>
      </c>
      <c r="M6" s="60" t="s">
        <v>48</v>
      </c>
      <c r="N6" s="60" t="s">
        <v>63</v>
      </c>
      <c r="O6" s="60" t="s">
        <v>396</v>
      </c>
      <c r="P6" s="60" t="s">
        <v>48</v>
      </c>
      <c r="Q6" s="60" t="s">
        <v>63</v>
      </c>
    </row>
    <row r="7" spans="1:17" s="41" customFormat="1" ht="4.5" customHeight="1">
      <c r="A7" s="41"/>
      <c r="B7" s="46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</row>
    <row r="8" spans="1:17" s="41" customFormat="1" ht="13.5" customHeight="1">
      <c r="A8" s="41"/>
      <c r="B8" s="158" t="s">
        <v>379</v>
      </c>
      <c r="C8" s="163">
        <f>D8+E8</f>
        <v>458</v>
      </c>
      <c r="D8" s="54">
        <f t="shared" ref="D8:Q8" si="0">SUM(D10:D34)</f>
        <v>278</v>
      </c>
      <c r="E8" s="54">
        <f t="shared" si="0"/>
        <v>180</v>
      </c>
      <c r="F8" s="54">
        <f t="shared" si="0"/>
        <v>160</v>
      </c>
      <c r="G8" s="54">
        <f t="shared" si="0"/>
        <v>95</v>
      </c>
      <c r="H8" s="54">
        <f t="shared" si="0"/>
        <v>65</v>
      </c>
      <c r="I8" s="54">
        <f t="shared" si="0"/>
        <v>129</v>
      </c>
      <c r="J8" s="54">
        <f t="shared" si="0"/>
        <v>82</v>
      </c>
      <c r="K8" s="54">
        <f t="shared" si="0"/>
        <v>47</v>
      </c>
      <c r="L8" s="54">
        <f t="shared" si="0"/>
        <v>108</v>
      </c>
      <c r="M8" s="54">
        <f t="shared" si="0"/>
        <v>58</v>
      </c>
      <c r="N8" s="54">
        <f t="shared" si="0"/>
        <v>50</v>
      </c>
      <c r="O8" s="54">
        <f t="shared" si="0"/>
        <v>61</v>
      </c>
      <c r="P8" s="54">
        <f t="shared" si="0"/>
        <v>43</v>
      </c>
      <c r="Q8" s="54">
        <f t="shared" si="0"/>
        <v>18</v>
      </c>
    </row>
    <row r="9" spans="1:17" s="41" customFormat="1" ht="4.5" customHeight="1">
      <c r="A9" s="41"/>
      <c r="B9" s="41"/>
      <c r="C9" s="16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7" s="41" customFormat="1" ht="13.5" customHeight="1">
      <c r="A10" s="41"/>
      <c r="B10" s="41" t="s">
        <v>227</v>
      </c>
      <c r="C10" s="164">
        <f t="shared" ref="C10:C17" si="1">D10+E10</f>
        <v>321</v>
      </c>
      <c r="D10" s="55">
        <f t="shared" ref="D10:E17" si="2">G10+J10+M10+P10</f>
        <v>199</v>
      </c>
      <c r="E10" s="55">
        <f t="shared" si="2"/>
        <v>122</v>
      </c>
      <c r="F10" s="55">
        <f t="shared" ref="F10:F17" si="3">G10+H10</f>
        <v>118</v>
      </c>
      <c r="G10" s="55">
        <v>66</v>
      </c>
      <c r="H10" s="55">
        <v>52</v>
      </c>
      <c r="I10" s="55">
        <f t="shared" ref="I10:I17" si="4">J10+K10</f>
        <v>95</v>
      </c>
      <c r="J10" s="55">
        <v>62</v>
      </c>
      <c r="K10" s="55">
        <v>33</v>
      </c>
      <c r="L10" s="55">
        <f t="shared" ref="L10:L17" si="5">M10+N10</f>
        <v>78</v>
      </c>
      <c r="M10" s="55">
        <v>47</v>
      </c>
      <c r="N10" s="55">
        <v>31</v>
      </c>
      <c r="O10" s="55">
        <f t="shared" ref="O10:O17" si="6">P10+Q10</f>
        <v>30</v>
      </c>
      <c r="P10" s="55">
        <v>24</v>
      </c>
      <c r="Q10" s="55">
        <v>6</v>
      </c>
    </row>
    <row r="11" spans="1:17" s="41" customFormat="1" ht="13.15" customHeight="1">
      <c r="A11" s="41"/>
      <c r="B11" s="41" t="s">
        <v>376</v>
      </c>
      <c r="C11" s="164">
        <f t="shared" si="1"/>
        <v>52</v>
      </c>
      <c r="D11" s="55">
        <f t="shared" si="2"/>
        <v>37</v>
      </c>
      <c r="E11" s="55">
        <f t="shared" si="2"/>
        <v>15</v>
      </c>
      <c r="F11" s="55">
        <f t="shared" si="3"/>
        <v>18</v>
      </c>
      <c r="G11" s="55">
        <v>17</v>
      </c>
      <c r="H11" s="55">
        <v>1</v>
      </c>
      <c r="I11" s="55">
        <f t="shared" si="4"/>
        <v>12</v>
      </c>
      <c r="J11" s="55">
        <v>8</v>
      </c>
      <c r="K11" s="55">
        <v>4</v>
      </c>
      <c r="L11" s="55">
        <f t="shared" si="5"/>
        <v>12</v>
      </c>
      <c r="M11" s="55">
        <v>3</v>
      </c>
      <c r="N11" s="55">
        <v>9</v>
      </c>
      <c r="O11" s="55">
        <f t="shared" si="6"/>
        <v>10</v>
      </c>
      <c r="P11" s="55">
        <v>9</v>
      </c>
      <c r="Q11" s="55">
        <v>1</v>
      </c>
    </row>
    <row r="12" spans="1:17" s="41" customFormat="1" ht="13.15" customHeight="1">
      <c r="A12" s="41"/>
      <c r="B12" s="41" t="s">
        <v>175</v>
      </c>
      <c r="C12" s="164">
        <f t="shared" si="1"/>
        <v>0</v>
      </c>
      <c r="D12" s="55">
        <f t="shared" si="2"/>
        <v>0</v>
      </c>
      <c r="E12" s="55">
        <f t="shared" si="2"/>
        <v>0</v>
      </c>
      <c r="F12" s="55">
        <f t="shared" si="3"/>
        <v>0</v>
      </c>
      <c r="G12" s="55">
        <v>0</v>
      </c>
      <c r="H12" s="55">
        <v>0</v>
      </c>
      <c r="I12" s="55">
        <f t="shared" si="4"/>
        <v>0</v>
      </c>
      <c r="J12" s="55">
        <v>0</v>
      </c>
      <c r="K12" s="55">
        <v>0</v>
      </c>
      <c r="L12" s="55">
        <f t="shared" si="5"/>
        <v>0</v>
      </c>
      <c r="M12" s="55">
        <v>0</v>
      </c>
      <c r="N12" s="55">
        <v>0</v>
      </c>
      <c r="O12" s="55">
        <f t="shared" si="6"/>
        <v>0</v>
      </c>
      <c r="P12" s="55">
        <v>0</v>
      </c>
      <c r="Q12" s="55">
        <v>0</v>
      </c>
    </row>
    <row r="13" spans="1:17" s="41" customFormat="1" ht="13.15" customHeight="1">
      <c r="A13" s="41"/>
      <c r="B13" s="41" t="s">
        <v>332</v>
      </c>
      <c r="C13" s="164">
        <f t="shared" si="1"/>
        <v>30</v>
      </c>
      <c r="D13" s="55">
        <f t="shared" si="2"/>
        <v>17</v>
      </c>
      <c r="E13" s="55">
        <f t="shared" si="2"/>
        <v>13</v>
      </c>
      <c r="F13" s="55">
        <f t="shared" si="3"/>
        <v>8</v>
      </c>
      <c r="G13" s="55">
        <v>4</v>
      </c>
      <c r="H13" s="55">
        <v>4</v>
      </c>
      <c r="I13" s="55">
        <f t="shared" si="4"/>
        <v>7</v>
      </c>
      <c r="J13" s="55">
        <v>5</v>
      </c>
      <c r="K13" s="55">
        <v>2</v>
      </c>
      <c r="L13" s="55">
        <f t="shared" si="5"/>
        <v>6</v>
      </c>
      <c r="M13" s="55">
        <v>2</v>
      </c>
      <c r="N13" s="55">
        <v>4</v>
      </c>
      <c r="O13" s="55">
        <f t="shared" si="6"/>
        <v>9</v>
      </c>
      <c r="P13" s="55">
        <v>6</v>
      </c>
      <c r="Q13" s="55">
        <v>3</v>
      </c>
    </row>
    <row r="14" spans="1:17" s="41" customFormat="1" ht="13.15" customHeight="1">
      <c r="A14" s="41"/>
      <c r="B14" s="41" t="s">
        <v>13</v>
      </c>
      <c r="C14" s="164">
        <f t="shared" si="1"/>
        <v>0</v>
      </c>
      <c r="D14" s="55">
        <f t="shared" si="2"/>
        <v>0</v>
      </c>
      <c r="E14" s="55">
        <f t="shared" si="2"/>
        <v>0</v>
      </c>
      <c r="F14" s="55">
        <f t="shared" si="3"/>
        <v>0</v>
      </c>
      <c r="G14" s="55">
        <v>0</v>
      </c>
      <c r="H14" s="55">
        <v>0</v>
      </c>
      <c r="I14" s="55">
        <f t="shared" si="4"/>
        <v>0</v>
      </c>
      <c r="J14" s="55">
        <v>0</v>
      </c>
      <c r="K14" s="55">
        <v>0</v>
      </c>
      <c r="L14" s="55">
        <f t="shared" si="5"/>
        <v>0</v>
      </c>
      <c r="M14" s="55">
        <v>0</v>
      </c>
      <c r="N14" s="55">
        <v>0</v>
      </c>
      <c r="O14" s="55">
        <f t="shared" si="6"/>
        <v>0</v>
      </c>
      <c r="P14" s="55">
        <v>0</v>
      </c>
      <c r="Q14" s="55">
        <v>0</v>
      </c>
    </row>
    <row r="15" spans="1:17" s="41" customFormat="1" ht="13.15" customHeight="1">
      <c r="A15" s="41"/>
      <c r="B15" s="41" t="s">
        <v>375</v>
      </c>
      <c r="C15" s="164">
        <f t="shared" si="1"/>
        <v>0</v>
      </c>
      <c r="D15" s="55">
        <f t="shared" si="2"/>
        <v>0</v>
      </c>
      <c r="E15" s="55">
        <f t="shared" si="2"/>
        <v>0</v>
      </c>
      <c r="F15" s="55">
        <f t="shared" si="3"/>
        <v>0</v>
      </c>
      <c r="G15" s="55">
        <v>0</v>
      </c>
      <c r="H15" s="55">
        <v>0</v>
      </c>
      <c r="I15" s="55">
        <f t="shared" si="4"/>
        <v>0</v>
      </c>
      <c r="J15" s="55">
        <v>0</v>
      </c>
      <c r="K15" s="55">
        <v>0</v>
      </c>
      <c r="L15" s="55">
        <f t="shared" si="5"/>
        <v>0</v>
      </c>
      <c r="M15" s="55">
        <v>0</v>
      </c>
      <c r="N15" s="55">
        <v>0</v>
      </c>
      <c r="O15" s="55">
        <f t="shared" si="6"/>
        <v>0</v>
      </c>
      <c r="P15" s="55">
        <v>0</v>
      </c>
      <c r="Q15" s="55">
        <v>0</v>
      </c>
    </row>
    <row r="16" spans="1:17" s="41" customFormat="1" ht="13.15" customHeight="1">
      <c r="A16" s="41"/>
      <c r="B16" s="41" t="s">
        <v>372</v>
      </c>
      <c r="C16" s="164">
        <f t="shared" si="1"/>
        <v>0</v>
      </c>
      <c r="D16" s="55">
        <f t="shared" si="2"/>
        <v>0</v>
      </c>
      <c r="E16" s="55">
        <f t="shared" si="2"/>
        <v>0</v>
      </c>
      <c r="F16" s="55">
        <f t="shared" si="3"/>
        <v>0</v>
      </c>
      <c r="G16" s="55">
        <v>0</v>
      </c>
      <c r="H16" s="55">
        <v>0</v>
      </c>
      <c r="I16" s="55">
        <f t="shared" si="4"/>
        <v>0</v>
      </c>
      <c r="J16" s="55">
        <v>0</v>
      </c>
      <c r="K16" s="55">
        <v>0</v>
      </c>
      <c r="L16" s="55">
        <f t="shared" si="5"/>
        <v>0</v>
      </c>
      <c r="M16" s="55">
        <v>0</v>
      </c>
      <c r="N16" s="55">
        <v>0</v>
      </c>
      <c r="O16" s="55">
        <f t="shared" si="6"/>
        <v>0</v>
      </c>
      <c r="P16" s="55">
        <v>0</v>
      </c>
      <c r="Q16" s="55">
        <v>0</v>
      </c>
    </row>
    <row r="17" spans="2:17" s="41" customFormat="1" ht="13.15" customHeight="1">
      <c r="B17" s="41" t="s">
        <v>362</v>
      </c>
      <c r="C17" s="164">
        <f t="shared" si="1"/>
        <v>20</v>
      </c>
      <c r="D17" s="55">
        <f t="shared" si="2"/>
        <v>7</v>
      </c>
      <c r="E17" s="55">
        <f t="shared" si="2"/>
        <v>13</v>
      </c>
      <c r="F17" s="55">
        <f t="shared" si="3"/>
        <v>4</v>
      </c>
      <c r="G17" s="55">
        <v>2</v>
      </c>
      <c r="H17" s="55">
        <v>2</v>
      </c>
      <c r="I17" s="55">
        <f t="shared" si="4"/>
        <v>5</v>
      </c>
      <c r="J17" s="55">
        <v>2</v>
      </c>
      <c r="K17" s="55">
        <v>3</v>
      </c>
      <c r="L17" s="55">
        <f t="shared" si="5"/>
        <v>7</v>
      </c>
      <c r="M17" s="55">
        <v>3</v>
      </c>
      <c r="N17" s="55">
        <v>4</v>
      </c>
      <c r="O17" s="55">
        <f t="shared" si="6"/>
        <v>4</v>
      </c>
      <c r="P17" s="55">
        <v>0</v>
      </c>
      <c r="Q17" s="55">
        <v>4</v>
      </c>
    </row>
    <row r="18" spans="2:17" s="41" customFormat="1" ht="4.5" customHeight="1">
      <c r="B18" s="41"/>
      <c r="C18" s="16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2:17" s="41" customFormat="1" ht="13.15" customHeight="1">
      <c r="B19" s="41" t="s">
        <v>330</v>
      </c>
      <c r="C19" s="164">
        <f t="shared" ref="C19:C34" si="7">D19+E19</f>
        <v>0</v>
      </c>
      <c r="D19" s="55">
        <f t="shared" ref="D19:E34" si="8">G19+J19+M19+P19</f>
        <v>0</v>
      </c>
      <c r="E19" s="55">
        <f t="shared" si="8"/>
        <v>0</v>
      </c>
      <c r="F19" s="55">
        <f t="shared" ref="F19:F34" si="9">G19+H19</f>
        <v>0</v>
      </c>
      <c r="G19" s="55">
        <v>0</v>
      </c>
      <c r="H19" s="55">
        <v>0</v>
      </c>
      <c r="I19" s="55">
        <f t="shared" ref="I19:I34" si="10">J19+K19</f>
        <v>0</v>
      </c>
      <c r="J19" s="55">
        <v>0</v>
      </c>
      <c r="K19" s="55">
        <v>0</v>
      </c>
      <c r="L19" s="55">
        <f t="shared" ref="L19:L34" si="11">M19+N19</f>
        <v>0</v>
      </c>
      <c r="M19" s="55">
        <v>0</v>
      </c>
      <c r="N19" s="55">
        <v>0</v>
      </c>
      <c r="O19" s="55">
        <f t="shared" ref="O19:O34" si="12">P19+Q19</f>
        <v>0</v>
      </c>
      <c r="P19" s="55">
        <v>0</v>
      </c>
      <c r="Q19" s="55">
        <v>0</v>
      </c>
    </row>
    <row r="20" spans="2:17" s="41" customFormat="1" ht="13.5" customHeight="1">
      <c r="B20" s="41" t="s">
        <v>374</v>
      </c>
      <c r="C20" s="164">
        <f t="shared" si="7"/>
        <v>0</v>
      </c>
      <c r="D20" s="55">
        <f t="shared" si="8"/>
        <v>0</v>
      </c>
      <c r="E20" s="55">
        <f t="shared" si="8"/>
        <v>0</v>
      </c>
      <c r="F20" s="55">
        <f t="shared" si="9"/>
        <v>0</v>
      </c>
      <c r="G20" s="55">
        <v>0</v>
      </c>
      <c r="H20" s="55">
        <v>0</v>
      </c>
      <c r="I20" s="55">
        <f t="shared" si="10"/>
        <v>0</v>
      </c>
      <c r="J20" s="55">
        <v>0</v>
      </c>
      <c r="K20" s="55">
        <v>0</v>
      </c>
      <c r="L20" s="55">
        <f t="shared" si="11"/>
        <v>0</v>
      </c>
      <c r="M20" s="55">
        <v>0</v>
      </c>
      <c r="N20" s="55">
        <v>0</v>
      </c>
      <c r="O20" s="55">
        <f t="shared" si="12"/>
        <v>0</v>
      </c>
      <c r="P20" s="55">
        <v>0</v>
      </c>
      <c r="Q20" s="55">
        <v>0</v>
      </c>
    </row>
    <row r="21" spans="2:17" s="41" customFormat="1" ht="12.75" customHeight="1">
      <c r="B21" s="41" t="s">
        <v>62</v>
      </c>
      <c r="C21" s="164">
        <f t="shared" si="7"/>
        <v>0</v>
      </c>
      <c r="D21" s="55">
        <f t="shared" si="8"/>
        <v>0</v>
      </c>
      <c r="E21" s="55">
        <f t="shared" si="8"/>
        <v>0</v>
      </c>
      <c r="F21" s="55">
        <f t="shared" si="9"/>
        <v>0</v>
      </c>
      <c r="G21" s="55">
        <v>0</v>
      </c>
      <c r="H21" s="55">
        <v>0</v>
      </c>
      <c r="I21" s="55">
        <f t="shared" si="10"/>
        <v>0</v>
      </c>
      <c r="J21" s="55">
        <v>0</v>
      </c>
      <c r="K21" s="55">
        <v>0</v>
      </c>
      <c r="L21" s="55">
        <f t="shared" si="11"/>
        <v>0</v>
      </c>
      <c r="M21" s="55">
        <v>0</v>
      </c>
      <c r="N21" s="55">
        <v>0</v>
      </c>
      <c r="O21" s="55">
        <f t="shared" si="12"/>
        <v>0</v>
      </c>
      <c r="P21" s="55">
        <v>0</v>
      </c>
      <c r="Q21" s="55">
        <v>0</v>
      </c>
    </row>
    <row r="22" spans="2:17" s="41" customFormat="1" ht="13.15" customHeight="1">
      <c r="B22" s="41" t="s">
        <v>368</v>
      </c>
      <c r="C22" s="164">
        <f t="shared" si="7"/>
        <v>35</v>
      </c>
      <c r="D22" s="55">
        <f t="shared" si="8"/>
        <v>18</v>
      </c>
      <c r="E22" s="55">
        <f t="shared" si="8"/>
        <v>17</v>
      </c>
      <c r="F22" s="55">
        <f t="shared" si="9"/>
        <v>12</v>
      </c>
      <c r="G22" s="55">
        <v>6</v>
      </c>
      <c r="H22" s="55">
        <v>6</v>
      </c>
      <c r="I22" s="55">
        <f t="shared" si="10"/>
        <v>10</v>
      </c>
      <c r="J22" s="55">
        <v>5</v>
      </c>
      <c r="K22" s="55">
        <v>5</v>
      </c>
      <c r="L22" s="55">
        <f t="shared" si="11"/>
        <v>5</v>
      </c>
      <c r="M22" s="55">
        <v>3</v>
      </c>
      <c r="N22" s="55">
        <v>2</v>
      </c>
      <c r="O22" s="55">
        <f t="shared" si="12"/>
        <v>8</v>
      </c>
      <c r="P22" s="55">
        <v>4</v>
      </c>
      <c r="Q22" s="55">
        <v>4</v>
      </c>
    </row>
    <row r="23" spans="2:17" s="41" customFormat="1" ht="13.15" customHeight="1">
      <c r="B23" s="41" t="s">
        <v>235</v>
      </c>
      <c r="C23" s="164">
        <f t="shared" si="7"/>
        <v>0</v>
      </c>
      <c r="D23" s="55">
        <f t="shared" si="8"/>
        <v>0</v>
      </c>
      <c r="E23" s="55">
        <f t="shared" si="8"/>
        <v>0</v>
      </c>
      <c r="F23" s="55">
        <f t="shared" si="9"/>
        <v>0</v>
      </c>
      <c r="G23" s="55">
        <v>0</v>
      </c>
      <c r="H23" s="55">
        <v>0</v>
      </c>
      <c r="I23" s="55">
        <f t="shared" si="10"/>
        <v>0</v>
      </c>
      <c r="J23" s="55">
        <v>0</v>
      </c>
      <c r="K23" s="55">
        <v>0</v>
      </c>
      <c r="L23" s="55">
        <f t="shared" si="11"/>
        <v>0</v>
      </c>
      <c r="M23" s="55">
        <v>0</v>
      </c>
      <c r="N23" s="55">
        <v>0</v>
      </c>
      <c r="O23" s="55">
        <f t="shared" si="12"/>
        <v>0</v>
      </c>
      <c r="P23" s="55">
        <v>0</v>
      </c>
      <c r="Q23" s="55">
        <v>0</v>
      </c>
    </row>
    <row r="24" spans="2:17" s="41" customFormat="1" ht="13.5" customHeight="1">
      <c r="B24" s="41" t="s">
        <v>373</v>
      </c>
      <c r="C24" s="164">
        <f t="shared" si="7"/>
        <v>0</v>
      </c>
      <c r="D24" s="55">
        <f t="shared" si="8"/>
        <v>0</v>
      </c>
      <c r="E24" s="55">
        <f t="shared" si="8"/>
        <v>0</v>
      </c>
      <c r="F24" s="55">
        <f t="shared" si="9"/>
        <v>0</v>
      </c>
      <c r="G24" s="55">
        <v>0</v>
      </c>
      <c r="H24" s="55">
        <v>0</v>
      </c>
      <c r="I24" s="55">
        <f t="shared" si="10"/>
        <v>0</v>
      </c>
      <c r="J24" s="55">
        <v>0</v>
      </c>
      <c r="K24" s="55">
        <v>0</v>
      </c>
      <c r="L24" s="55">
        <f t="shared" si="11"/>
        <v>0</v>
      </c>
      <c r="M24" s="55">
        <v>0</v>
      </c>
      <c r="N24" s="55">
        <v>0</v>
      </c>
      <c r="O24" s="55">
        <f t="shared" si="12"/>
        <v>0</v>
      </c>
      <c r="P24" s="55">
        <v>0</v>
      </c>
      <c r="Q24" s="55">
        <v>0</v>
      </c>
    </row>
    <row r="25" spans="2:17" s="41" customFormat="1" ht="13.15" customHeight="1">
      <c r="B25" s="41" t="s">
        <v>94</v>
      </c>
      <c r="C25" s="164">
        <f t="shared" si="7"/>
        <v>0</v>
      </c>
      <c r="D25" s="55">
        <f t="shared" si="8"/>
        <v>0</v>
      </c>
      <c r="E25" s="55">
        <f t="shared" si="8"/>
        <v>0</v>
      </c>
      <c r="F25" s="55">
        <f t="shared" si="9"/>
        <v>0</v>
      </c>
      <c r="G25" s="55">
        <v>0</v>
      </c>
      <c r="H25" s="55">
        <v>0</v>
      </c>
      <c r="I25" s="55">
        <f t="shared" si="10"/>
        <v>0</v>
      </c>
      <c r="J25" s="55">
        <v>0</v>
      </c>
      <c r="K25" s="55">
        <v>0</v>
      </c>
      <c r="L25" s="55">
        <f t="shared" si="11"/>
        <v>0</v>
      </c>
      <c r="M25" s="55">
        <v>0</v>
      </c>
      <c r="N25" s="55">
        <v>0</v>
      </c>
      <c r="O25" s="55">
        <f t="shared" si="12"/>
        <v>0</v>
      </c>
      <c r="P25" s="55">
        <v>0</v>
      </c>
      <c r="Q25" s="55">
        <v>0</v>
      </c>
    </row>
    <row r="26" spans="2:17" s="41" customFormat="1" ht="13.15" customHeight="1">
      <c r="B26" s="41" t="s">
        <v>370</v>
      </c>
      <c r="C26" s="164">
        <f t="shared" si="7"/>
        <v>0</v>
      </c>
      <c r="D26" s="55">
        <f t="shared" si="8"/>
        <v>0</v>
      </c>
      <c r="E26" s="55">
        <f t="shared" si="8"/>
        <v>0</v>
      </c>
      <c r="F26" s="55">
        <f t="shared" si="9"/>
        <v>0</v>
      </c>
      <c r="G26" s="55">
        <v>0</v>
      </c>
      <c r="H26" s="55">
        <v>0</v>
      </c>
      <c r="I26" s="55">
        <f t="shared" si="10"/>
        <v>0</v>
      </c>
      <c r="J26" s="55">
        <v>0</v>
      </c>
      <c r="K26" s="55">
        <v>0</v>
      </c>
      <c r="L26" s="55">
        <f t="shared" si="11"/>
        <v>0</v>
      </c>
      <c r="M26" s="55">
        <v>0</v>
      </c>
      <c r="N26" s="55">
        <v>0</v>
      </c>
      <c r="O26" s="55">
        <f t="shared" si="12"/>
        <v>0</v>
      </c>
      <c r="P26" s="55">
        <v>0</v>
      </c>
      <c r="Q26" s="55">
        <v>0</v>
      </c>
    </row>
    <row r="27" spans="2:17" s="41" customFormat="1" ht="13.5" customHeight="1">
      <c r="B27" s="41" t="s">
        <v>156</v>
      </c>
      <c r="C27" s="164">
        <f t="shared" si="7"/>
        <v>0</v>
      </c>
      <c r="D27" s="55">
        <f t="shared" si="8"/>
        <v>0</v>
      </c>
      <c r="E27" s="55">
        <f t="shared" si="8"/>
        <v>0</v>
      </c>
      <c r="F27" s="55">
        <f t="shared" si="9"/>
        <v>0</v>
      </c>
      <c r="G27" s="55">
        <v>0</v>
      </c>
      <c r="H27" s="55">
        <v>0</v>
      </c>
      <c r="I27" s="55">
        <f t="shared" si="10"/>
        <v>0</v>
      </c>
      <c r="J27" s="55">
        <v>0</v>
      </c>
      <c r="K27" s="55">
        <v>0</v>
      </c>
      <c r="L27" s="55">
        <f t="shared" si="11"/>
        <v>0</v>
      </c>
      <c r="M27" s="55">
        <v>0</v>
      </c>
      <c r="N27" s="55">
        <v>0</v>
      </c>
      <c r="O27" s="55">
        <f t="shared" si="12"/>
        <v>0</v>
      </c>
      <c r="P27" s="55">
        <v>0</v>
      </c>
      <c r="Q27" s="55">
        <v>0</v>
      </c>
    </row>
    <row r="28" spans="2:17" s="41" customFormat="1" ht="13.15" customHeight="1">
      <c r="B28" s="41" t="s">
        <v>354</v>
      </c>
      <c r="C28" s="164">
        <f t="shared" si="7"/>
        <v>0</v>
      </c>
      <c r="D28" s="55">
        <f t="shared" si="8"/>
        <v>0</v>
      </c>
      <c r="E28" s="55">
        <f t="shared" si="8"/>
        <v>0</v>
      </c>
      <c r="F28" s="55">
        <f t="shared" si="9"/>
        <v>0</v>
      </c>
      <c r="G28" s="55">
        <v>0</v>
      </c>
      <c r="H28" s="55">
        <v>0</v>
      </c>
      <c r="I28" s="55">
        <f t="shared" si="10"/>
        <v>0</v>
      </c>
      <c r="J28" s="55">
        <v>0</v>
      </c>
      <c r="K28" s="55">
        <v>0</v>
      </c>
      <c r="L28" s="55">
        <f t="shared" si="11"/>
        <v>0</v>
      </c>
      <c r="M28" s="55">
        <v>0</v>
      </c>
      <c r="N28" s="55">
        <v>0</v>
      </c>
      <c r="O28" s="55">
        <f t="shared" si="12"/>
        <v>0</v>
      </c>
      <c r="P28" s="55">
        <v>0</v>
      </c>
      <c r="Q28" s="55">
        <v>0</v>
      </c>
    </row>
    <row r="29" spans="2:17" s="41" customFormat="1" ht="13.15" customHeight="1">
      <c r="B29" s="41" t="s">
        <v>143</v>
      </c>
      <c r="C29" s="164">
        <f t="shared" si="7"/>
        <v>0</v>
      </c>
      <c r="D29" s="55">
        <f t="shared" si="8"/>
        <v>0</v>
      </c>
      <c r="E29" s="55">
        <f t="shared" si="8"/>
        <v>0</v>
      </c>
      <c r="F29" s="55">
        <f t="shared" si="9"/>
        <v>0</v>
      </c>
      <c r="G29" s="55">
        <v>0</v>
      </c>
      <c r="H29" s="55">
        <v>0</v>
      </c>
      <c r="I29" s="55">
        <f t="shared" si="10"/>
        <v>0</v>
      </c>
      <c r="J29" s="55">
        <v>0</v>
      </c>
      <c r="K29" s="55">
        <v>0</v>
      </c>
      <c r="L29" s="55">
        <f t="shared" si="11"/>
        <v>0</v>
      </c>
      <c r="M29" s="55">
        <v>0</v>
      </c>
      <c r="N29" s="55">
        <v>0</v>
      </c>
      <c r="O29" s="55">
        <f t="shared" si="12"/>
        <v>0</v>
      </c>
      <c r="P29" s="55">
        <v>0</v>
      </c>
      <c r="Q29" s="55">
        <v>0</v>
      </c>
    </row>
    <row r="30" spans="2:17" s="41" customFormat="1" ht="13.15" customHeight="1">
      <c r="B30" s="41" t="s">
        <v>312</v>
      </c>
      <c r="C30" s="164">
        <f t="shared" si="7"/>
        <v>0</v>
      </c>
      <c r="D30" s="55">
        <f t="shared" si="8"/>
        <v>0</v>
      </c>
      <c r="E30" s="55">
        <f t="shared" si="8"/>
        <v>0</v>
      </c>
      <c r="F30" s="55">
        <f t="shared" si="9"/>
        <v>0</v>
      </c>
      <c r="G30" s="55">
        <v>0</v>
      </c>
      <c r="H30" s="55">
        <v>0</v>
      </c>
      <c r="I30" s="55">
        <f t="shared" si="10"/>
        <v>0</v>
      </c>
      <c r="J30" s="55">
        <v>0</v>
      </c>
      <c r="K30" s="55">
        <v>0</v>
      </c>
      <c r="L30" s="55">
        <f t="shared" si="11"/>
        <v>0</v>
      </c>
      <c r="M30" s="55">
        <v>0</v>
      </c>
      <c r="N30" s="55">
        <v>0</v>
      </c>
      <c r="O30" s="55">
        <f t="shared" si="12"/>
        <v>0</v>
      </c>
      <c r="P30" s="55">
        <v>0</v>
      </c>
      <c r="Q30" s="55">
        <v>0</v>
      </c>
    </row>
    <row r="31" spans="2:17" s="41" customFormat="1" ht="13.5" customHeight="1">
      <c r="B31" s="41" t="s">
        <v>151</v>
      </c>
      <c r="C31" s="164">
        <f t="shared" si="7"/>
        <v>0</v>
      </c>
      <c r="D31" s="55">
        <f t="shared" si="8"/>
        <v>0</v>
      </c>
      <c r="E31" s="55">
        <f t="shared" si="8"/>
        <v>0</v>
      </c>
      <c r="F31" s="55">
        <f t="shared" si="9"/>
        <v>0</v>
      </c>
      <c r="G31" s="55">
        <v>0</v>
      </c>
      <c r="H31" s="55">
        <v>0</v>
      </c>
      <c r="I31" s="55">
        <f t="shared" si="10"/>
        <v>0</v>
      </c>
      <c r="J31" s="55">
        <v>0</v>
      </c>
      <c r="K31" s="55">
        <v>0</v>
      </c>
      <c r="L31" s="55">
        <f t="shared" si="11"/>
        <v>0</v>
      </c>
      <c r="M31" s="55">
        <v>0</v>
      </c>
      <c r="N31" s="55">
        <v>0</v>
      </c>
      <c r="O31" s="55">
        <f t="shared" si="12"/>
        <v>0</v>
      </c>
      <c r="P31" s="55">
        <v>0</v>
      </c>
      <c r="Q31" s="55">
        <v>0</v>
      </c>
    </row>
    <row r="32" spans="2:17" s="41" customFormat="1" ht="13.15" customHeight="1">
      <c r="B32" s="41" t="s">
        <v>369</v>
      </c>
      <c r="C32" s="164">
        <f t="shared" si="7"/>
        <v>0</v>
      </c>
      <c r="D32" s="55">
        <f t="shared" si="8"/>
        <v>0</v>
      </c>
      <c r="E32" s="55">
        <f t="shared" si="8"/>
        <v>0</v>
      </c>
      <c r="F32" s="55">
        <f t="shared" si="9"/>
        <v>0</v>
      </c>
      <c r="G32" s="55">
        <v>0</v>
      </c>
      <c r="H32" s="55">
        <v>0</v>
      </c>
      <c r="I32" s="55">
        <f t="shared" si="10"/>
        <v>0</v>
      </c>
      <c r="J32" s="55">
        <v>0</v>
      </c>
      <c r="K32" s="55">
        <v>0</v>
      </c>
      <c r="L32" s="55">
        <f t="shared" si="11"/>
        <v>0</v>
      </c>
      <c r="M32" s="55">
        <v>0</v>
      </c>
      <c r="N32" s="55">
        <v>0</v>
      </c>
      <c r="O32" s="55">
        <f t="shared" si="12"/>
        <v>0</v>
      </c>
      <c r="P32" s="55">
        <v>0</v>
      </c>
      <c r="Q32" s="55">
        <v>0</v>
      </c>
    </row>
    <row r="33" spans="1:17" s="41" customFormat="1" ht="13.15" customHeight="1">
      <c r="A33" s="41"/>
      <c r="B33" s="41" t="s">
        <v>223</v>
      </c>
      <c r="C33" s="164">
        <f t="shared" si="7"/>
        <v>0</v>
      </c>
      <c r="D33" s="55">
        <f t="shared" si="8"/>
        <v>0</v>
      </c>
      <c r="E33" s="55">
        <f t="shared" si="8"/>
        <v>0</v>
      </c>
      <c r="F33" s="55">
        <f t="shared" si="9"/>
        <v>0</v>
      </c>
      <c r="G33" s="55">
        <v>0</v>
      </c>
      <c r="H33" s="55">
        <v>0</v>
      </c>
      <c r="I33" s="55">
        <f t="shared" si="10"/>
        <v>0</v>
      </c>
      <c r="J33" s="55">
        <v>0</v>
      </c>
      <c r="K33" s="55">
        <v>0</v>
      </c>
      <c r="L33" s="55">
        <f t="shared" si="11"/>
        <v>0</v>
      </c>
      <c r="M33" s="55">
        <v>0</v>
      </c>
      <c r="N33" s="55">
        <v>0</v>
      </c>
      <c r="O33" s="55">
        <f t="shared" si="12"/>
        <v>0</v>
      </c>
      <c r="P33" s="55">
        <v>0</v>
      </c>
      <c r="Q33" s="55">
        <v>0</v>
      </c>
    </row>
    <row r="34" spans="1:17" s="41" customFormat="1" ht="13.15" customHeight="1">
      <c r="A34" s="41"/>
      <c r="B34" s="138" t="s">
        <v>305</v>
      </c>
      <c r="C34" s="164">
        <f t="shared" si="7"/>
        <v>0</v>
      </c>
      <c r="D34" s="55">
        <f t="shared" si="8"/>
        <v>0</v>
      </c>
      <c r="E34" s="55">
        <f t="shared" si="8"/>
        <v>0</v>
      </c>
      <c r="F34" s="55">
        <f t="shared" si="9"/>
        <v>0</v>
      </c>
      <c r="G34" s="55">
        <v>0</v>
      </c>
      <c r="H34" s="55">
        <v>0</v>
      </c>
      <c r="I34" s="55">
        <f t="shared" si="10"/>
        <v>0</v>
      </c>
      <c r="J34" s="55">
        <v>0</v>
      </c>
      <c r="K34" s="55">
        <v>0</v>
      </c>
      <c r="L34" s="55">
        <f t="shared" si="11"/>
        <v>0</v>
      </c>
      <c r="M34" s="55">
        <v>0</v>
      </c>
      <c r="N34" s="55">
        <v>0</v>
      </c>
      <c r="O34" s="55">
        <f t="shared" si="12"/>
        <v>0</v>
      </c>
      <c r="P34" s="55">
        <v>0</v>
      </c>
      <c r="Q34" s="55">
        <v>0</v>
      </c>
    </row>
    <row r="35" spans="1:17" ht="4.5" customHeight="1">
      <c r="A35" s="41"/>
      <c r="B35" s="260"/>
      <c r="C35" s="262">
        <v>0</v>
      </c>
      <c r="D35" s="263"/>
      <c r="E35" s="263"/>
      <c r="F35" s="263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</row>
    <row r="36" spans="1:17" ht="11.25">
      <c r="A36" s="41"/>
    </row>
    <row r="37" spans="1:17" ht="11.25">
      <c r="A37" s="40"/>
    </row>
    <row r="38" spans="1:17" ht="13.5"/>
    <row r="39" spans="1:17" ht="13.5"/>
    <row r="40" spans="1:17" ht="13.5"/>
    <row r="41" spans="1:17" ht="13.5"/>
  </sheetData>
  <mergeCells count="6">
    <mergeCell ref="F4:Q4"/>
    <mergeCell ref="F5:H5"/>
    <mergeCell ref="I5:K5"/>
    <mergeCell ref="L5:N5"/>
    <mergeCell ref="O5:Q5"/>
    <mergeCell ref="D4:D5"/>
  </mergeCells>
  <phoneticPr fontId="29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L35"/>
  <sheetViews>
    <sheetView zoomScale="115" zoomScaleNormal="115" workbookViewId="0">
      <selection activeCell="B2" sqref="B2"/>
    </sheetView>
  </sheetViews>
  <sheetFormatPr defaultColWidth="7" defaultRowHeight="13.15" customHeight="1"/>
  <cols>
    <col min="1" max="1" width="0.5" style="40" customWidth="1"/>
    <col min="2" max="2" width="9.625" style="40" bestFit="1" customWidth="1"/>
    <col min="3" max="6" width="8.5" style="40" bestFit="1" customWidth="1"/>
    <col min="7" max="8" width="7.625" style="40" bestFit="1" customWidth="1"/>
    <col min="9" max="11" width="5.875" style="40" bestFit="1" customWidth="1"/>
    <col min="12" max="13" width="7.625" style="40" bestFit="1" customWidth="1"/>
    <col min="14" max="14" width="5.875" style="40" bestFit="1" customWidth="1"/>
    <col min="15" max="15" width="7.625" style="40" bestFit="1" customWidth="1"/>
    <col min="16" max="16" width="5.875" style="40" bestFit="1" customWidth="1"/>
    <col min="17" max="17" width="5.875" style="40" customWidth="1"/>
    <col min="18" max="18" width="5" style="40" bestFit="1" customWidth="1"/>
    <col min="19" max="20" width="5" style="40" customWidth="1"/>
    <col min="21" max="21" width="5.875" style="40" bestFit="1" customWidth="1"/>
    <col min="22" max="22" width="5" style="40" bestFit="1" customWidth="1"/>
    <col min="23" max="24" width="5.875" style="40" bestFit="1" customWidth="1"/>
    <col min="25" max="25" width="5" style="40" customWidth="1"/>
    <col min="26" max="26" width="5.875" style="40" bestFit="1" customWidth="1"/>
    <col min="27" max="29" width="5" style="40" customWidth="1"/>
    <col min="30" max="30" width="5.875" style="40" bestFit="1" customWidth="1"/>
    <col min="31" max="32" width="5" style="40" bestFit="1" customWidth="1"/>
    <col min="33" max="33" width="7.625" style="40" customWidth="1"/>
    <col min="34" max="35" width="5.875" style="40" bestFit="1" customWidth="1"/>
    <col min="36" max="36" width="7.625" style="40" bestFit="1" customWidth="1"/>
    <col min="37" max="38" width="5.875" style="40" bestFit="1" customWidth="1"/>
    <col min="39" max="16384" width="7" style="40"/>
  </cols>
  <sheetData>
    <row r="1" spans="2:38" ht="4.5" customHeight="1"/>
    <row r="2" spans="2:38" ht="13.15" customHeight="1">
      <c r="B2" s="43" t="s">
        <v>465</v>
      </c>
      <c r="C2" s="43"/>
      <c r="D2" s="43"/>
      <c r="E2" s="43"/>
      <c r="F2" s="43"/>
      <c r="G2" s="43"/>
      <c r="H2" s="43"/>
      <c r="I2" s="43"/>
      <c r="J2" s="43"/>
      <c r="K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2:38" ht="4.5" customHeight="1"/>
    <row r="4" spans="2:38" s="41" customFormat="1" ht="13.15" customHeight="1">
      <c r="B4" s="90" t="s">
        <v>56</v>
      </c>
      <c r="C4" s="73" t="s">
        <v>6</v>
      </c>
      <c r="D4" s="73"/>
      <c r="E4" s="73"/>
      <c r="F4" s="74" t="s">
        <v>35</v>
      </c>
      <c r="G4" s="73"/>
      <c r="H4" s="73"/>
      <c r="I4" s="74" t="s">
        <v>102</v>
      </c>
      <c r="J4" s="73"/>
      <c r="K4" s="73"/>
      <c r="L4" s="74" t="s">
        <v>33</v>
      </c>
      <c r="M4" s="73"/>
      <c r="N4" s="73"/>
      <c r="O4" s="74" t="s">
        <v>128</v>
      </c>
      <c r="P4" s="73"/>
      <c r="Q4" s="73"/>
      <c r="R4" s="74" t="s">
        <v>78</v>
      </c>
      <c r="S4" s="73"/>
      <c r="T4" s="73"/>
      <c r="U4" s="74" t="s">
        <v>105</v>
      </c>
      <c r="V4" s="73"/>
      <c r="W4" s="73"/>
      <c r="X4" s="74" t="s">
        <v>108</v>
      </c>
      <c r="Y4" s="73"/>
      <c r="Z4" s="73"/>
      <c r="AA4" s="74" t="s">
        <v>296</v>
      </c>
      <c r="AB4" s="73"/>
      <c r="AC4" s="73"/>
      <c r="AD4" s="74" t="s">
        <v>298</v>
      </c>
      <c r="AE4" s="73"/>
      <c r="AF4" s="73"/>
      <c r="AG4" s="74" t="s">
        <v>111</v>
      </c>
      <c r="AH4" s="73"/>
      <c r="AI4" s="73"/>
      <c r="AJ4" s="74" t="s">
        <v>109</v>
      </c>
      <c r="AK4" s="73"/>
      <c r="AL4" s="73"/>
    </row>
    <row r="5" spans="2:38" s="42" customFormat="1" ht="13.15" customHeight="1">
      <c r="B5" s="156"/>
      <c r="C5" s="274" t="s">
        <v>6</v>
      </c>
      <c r="D5" s="199" t="s">
        <v>48</v>
      </c>
      <c r="E5" s="199" t="s">
        <v>63</v>
      </c>
      <c r="F5" s="199" t="s">
        <v>6</v>
      </c>
      <c r="G5" s="199" t="s">
        <v>48</v>
      </c>
      <c r="H5" s="199" t="s">
        <v>63</v>
      </c>
      <c r="I5" s="199" t="s">
        <v>6</v>
      </c>
      <c r="J5" s="199" t="s">
        <v>48</v>
      </c>
      <c r="K5" s="199" t="s">
        <v>63</v>
      </c>
      <c r="L5" s="199" t="s">
        <v>6</v>
      </c>
      <c r="M5" s="199" t="s">
        <v>48</v>
      </c>
      <c r="N5" s="199" t="s">
        <v>63</v>
      </c>
      <c r="O5" s="199" t="s">
        <v>6</v>
      </c>
      <c r="P5" s="199" t="s">
        <v>48</v>
      </c>
      <c r="Q5" s="199" t="s">
        <v>63</v>
      </c>
      <c r="R5" s="199" t="s">
        <v>6</v>
      </c>
      <c r="S5" s="199" t="s">
        <v>48</v>
      </c>
      <c r="T5" s="199" t="s">
        <v>63</v>
      </c>
      <c r="U5" s="199" t="s">
        <v>6</v>
      </c>
      <c r="V5" s="199" t="s">
        <v>48</v>
      </c>
      <c r="W5" s="199" t="s">
        <v>63</v>
      </c>
      <c r="X5" s="199" t="s">
        <v>6</v>
      </c>
      <c r="Y5" s="199" t="s">
        <v>48</v>
      </c>
      <c r="Z5" s="199" t="s">
        <v>63</v>
      </c>
      <c r="AA5" s="199" t="s">
        <v>6</v>
      </c>
      <c r="AB5" s="199" t="s">
        <v>48</v>
      </c>
      <c r="AC5" s="199" t="s">
        <v>63</v>
      </c>
      <c r="AD5" s="199" t="s">
        <v>6</v>
      </c>
      <c r="AE5" s="199" t="s">
        <v>48</v>
      </c>
      <c r="AF5" s="199" t="s">
        <v>63</v>
      </c>
      <c r="AG5" s="199" t="s">
        <v>6</v>
      </c>
      <c r="AH5" s="199" t="s">
        <v>48</v>
      </c>
      <c r="AI5" s="199" t="s">
        <v>63</v>
      </c>
      <c r="AJ5" s="199" t="s">
        <v>6</v>
      </c>
      <c r="AK5" s="199" t="s">
        <v>48</v>
      </c>
      <c r="AL5" s="199" t="s">
        <v>63</v>
      </c>
    </row>
    <row r="6" spans="2:38" s="41" customFormat="1" ht="4.5" customHeight="1">
      <c r="B6" s="46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</row>
    <row r="7" spans="2:38" s="41" customFormat="1" ht="13.5" customHeight="1">
      <c r="B7" s="47" t="s">
        <v>379</v>
      </c>
      <c r="C7" s="54">
        <f>SUM(表12!F8,表13!C8)</f>
        <v>17724</v>
      </c>
      <c r="D7" s="54">
        <f t="shared" ref="D7:AL7" si="0">SUM(D10:D34)</f>
        <v>8918</v>
      </c>
      <c r="E7" s="54">
        <f t="shared" si="0"/>
        <v>8806</v>
      </c>
      <c r="F7" s="54">
        <f t="shared" si="0"/>
        <v>11264</v>
      </c>
      <c r="G7" s="54">
        <f t="shared" si="0"/>
        <v>5273</v>
      </c>
      <c r="H7" s="54">
        <f t="shared" si="0"/>
        <v>5991</v>
      </c>
      <c r="I7" s="54">
        <f t="shared" si="0"/>
        <v>730</v>
      </c>
      <c r="J7" s="54">
        <f t="shared" si="0"/>
        <v>491</v>
      </c>
      <c r="K7" s="54">
        <f t="shared" si="0"/>
        <v>239</v>
      </c>
      <c r="L7" s="54">
        <f t="shared" si="0"/>
        <v>1481</v>
      </c>
      <c r="M7" s="54">
        <f t="shared" si="0"/>
        <v>1323</v>
      </c>
      <c r="N7" s="54">
        <f t="shared" si="0"/>
        <v>158</v>
      </c>
      <c r="O7" s="54">
        <f t="shared" si="0"/>
        <v>1516</v>
      </c>
      <c r="P7" s="54">
        <f t="shared" si="0"/>
        <v>570</v>
      </c>
      <c r="Q7" s="54">
        <f t="shared" si="0"/>
        <v>946</v>
      </c>
      <c r="R7" s="54">
        <f t="shared" si="0"/>
        <v>87</v>
      </c>
      <c r="S7" s="54">
        <f t="shared" si="0"/>
        <v>73</v>
      </c>
      <c r="T7" s="54">
        <f t="shared" si="0"/>
        <v>14</v>
      </c>
      <c r="U7" s="54">
        <f t="shared" si="0"/>
        <v>254</v>
      </c>
      <c r="V7" s="54">
        <f t="shared" si="0"/>
        <v>71</v>
      </c>
      <c r="W7" s="54">
        <f t="shared" si="0"/>
        <v>183</v>
      </c>
      <c r="X7" s="54">
        <f t="shared" si="0"/>
        <v>119</v>
      </c>
      <c r="Y7" s="54">
        <f t="shared" si="0"/>
        <v>1</v>
      </c>
      <c r="Z7" s="54">
        <f t="shared" si="0"/>
        <v>118</v>
      </c>
      <c r="AA7" s="54">
        <f t="shared" si="0"/>
        <v>0</v>
      </c>
      <c r="AB7" s="54">
        <f t="shared" si="0"/>
        <v>0</v>
      </c>
      <c r="AC7" s="54">
        <f t="shared" si="0"/>
        <v>0</v>
      </c>
      <c r="AD7" s="54">
        <f t="shared" si="0"/>
        <v>95</v>
      </c>
      <c r="AE7" s="54">
        <f t="shared" si="0"/>
        <v>30</v>
      </c>
      <c r="AF7" s="54">
        <f t="shared" si="0"/>
        <v>65</v>
      </c>
      <c r="AG7" s="54">
        <f t="shared" si="0"/>
        <v>1087</v>
      </c>
      <c r="AH7" s="54">
        <f t="shared" si="0"/>
        <v>499</v>
      </c>
      <c r="AI7" s="54">
        <f t="shared" si="0"/>
        <v>588</v>
      </c>
      <c r="AJ7" s="54">
        <f t="shared" si="0"/>
        <v>1091</v>
      </c>
      <c r="AK7" s="54">
        <f t="shared" si="0"/>
        <v>587</v>
      </c>
      <c r="AL7" s="54">
        <f t="shared" si="0"/>
        <v>504</v>
      </c>
    </row>
    <row r="8" spans="2:38" s="41" customFormat="1" ht="13.15" customHeight="1">
      <c r="B8" s="48" t="s">
        <v>381</v>
      </c>
      <c r="C8" s="55">
        <f>表12!F9</f>
        <v>725</v>
      </c>
      <c r="D8" s="55">
        <f>G8+J8+M8+P8+S8+V8+Y8+AB8+AE8+AH8+AK8</f>
        <v>444</v>
      </c>
      <c r="E8" s="55">
        <f>H8+K8+N8+Q8+T8+W8+Z8+AC8+AF8+AI8+AL8</f>
        <v>281</v>
      </c>
      <c r="F8" s="55">
        <f>G8+H8</f>
        <v>725</v>
      </c>
      <c r="G8" s="55">
        <v>444</v>
      </c>
      <c r="H8" s="55">
        <v>281</v>
      </c>
      <c r="I8" s="55">
        <f>J8+K8</f>
        <v>0</v>
      </c>
      <c r="J8" s="55">
        <v>0</v>
      </c>
      <c r="K8" s="55">
        <v>0</v>
      </c>
      <c r="L8" s="55">
        <f>M8+N8</f>
        <v>0</v>
      </c>
      <c r="M8" s="55">
        <v>0</v>
      </c>
      <c r="N8" s="55">
        <v>0</v>
      </c>
      <c r="O8" s="55">
        <f>P8+Q8</f>
        <v>0</v>
      </c>
      <c r="P8" s="55">
        <v>0</v>
      </c>
      <c r="Q8" s="55">
        <v>0</v>
      </c>
      <c r="R8" s="55">
        <f>S8+T8</f>
        <v>0</v>
      </c>
      <c r="S8" s="55">
        <v>0</v>
      </c>
      <c r="T8" s="55">
        <v>0</v>
      </c>
      <c r="U8" s="55">
        <f>V8+W8</f>
        <v>0</v>
      </c>
      <c r="V8" s="55">
        <v>0</v>
      </c>
      <c r="W8" s="55">
        <v>0</v>
      </c>
      <c r="X8" s="55">
        <f>Y8+Z8</f>
        <v>0</v>
      </c>
      <c r="Y8" s="55">
        <v>0</v>
      </c>
      <c r="Z8" s="55">
        <v>0</v>
      </c>
      <c r="AA8" s="55">
        <f>AB8+AC8</f>
        <v>0</v>
      </c>
      <c r="AB8" s="55">
        <v>0</v>
      </c>
      <c r="AC8" s="55">
        <v>0</v>
      </c>
      <c r="AD8" s="55">
        <f>AE8+AF8</f>
        <v>0</v>
      </c>
      <c r="AE8" s="55">
        <v>0</v>
      </c>
      <c r="AF8" s="55">
        <v>0</v>
      </c>
      <c r="AG8" s="55">
        <f>AH8+AI8</f>
        <v>0</v>
      </c>
      <c r="AH8" s="55">
        <v>0</v>
      </c>
      <c r="AI8" s="55">
        <v>0</v>
      </c>
      <c r="AJ8" s="55">
        <f>AK8+AL8</f>
        <v>0</v>
      </c>
      <c r="AK8" s="55">
        <v>0</v>
      </c>
      <c r="AL8" s="55">
        <v>0</v>
      </c>
    </row>
    <row r="9" spans="2:38" s="41" customFormat="1" ht="4.5" customHeight="1">
      <c r="B9" s="273"/>
      <c r="C9" s="68">
        <v>0</v>
      </c>
      <c r="D9" s="68">
        <v>0</v>
      </c>
      <c r="E9" s="68">
        <v>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</row>
    <row r="10" spans="2:38" s="41" customFormat="1" ht="13.5" customHeight="1">
      <c r="B10" s="48" t="s">
        <v>227</v>
      </c>
      <c r="C10" s="55">
        <f t="shared" ref="C10:C17" si="1">D10+E10</f>
        <v>8227</v>
      </c>
      <c r="D10" s="55">
        <f t="shared" ref="D10:E17" si="2">G10+J10+M10+P10+S10+V10+Y10+AB10+AE10+AH10+AK10</f>
        <v>4157</v>
      </c>
      <c r="E10" s="55">
        <f t="shared" si="2"/>
        <v>4070</v>
      </c>
      <c r="F10" s="55">
        <f t="shared" ref="F10:F17" si="3">G10+H10</f>
        <v>5492</v>
      </c>
      <c r="G10" s="55">
        <v>2554</v>
      </c>
      <c r="H10" s="55">
        <v>2938</v>
      </c>
      <c r="I10" s="55">
        <f t="shared" ref="I10:I17" si="4">J10+K10</f>
        <v>271</v>
      </c>
      <c r="J10" s="55">
        <v>169</v>
      </c>
      <c r="K10" s="55">
        <v>102</v>
      </c>
      <c r="L10" s="55">
        <f t="shared" ref="L10:L17" si="5">M10+N10</f>
        <v>862</v>
      </c>
      <c r="M10" s="55">
        <v>729</v>
      </c>
      <c r="N10" s="55">
        <v>133</v>
      </c>
      <c r="O10" s="55">
        <f t="shared" ref="O10:O17" si="6">P10+Q10</f>
        <v>795</v>
      </c>
      <c r="P10" s="55">
        <v>276</v>
      </c>
      <c r="Q10" s="55">
        <v>519</v>
      </c>
      <c r="R10" s="55">
        <f t="shared" ref="R10:R17" si="7">S10+T10</f>
        <v>87</v>
      </c>
      <c r="S10" s="55">
        <v>73</v>
      </c>
      <c r="T10" s="55">
        <v>14</v>
      </c>
      <c r="U10" s="55">
        <f t="shared" ref="U10:U17" si="8">V10+W10</f>
        <v>0</v>
      </c>
      <c r="V10" s="55">
        <v>0</v>
      </c>
      <c r="W10" s="55">
        <v>0</v>
      </c>
      <c r="X10" s="55">
        <f t="shared" ref="X10:X17" si="9">Y10+Z10</f>
        <v>0</v>
      </c>
      <c r="Y10" s="55">
        <v>0</v>
      </c>
      <c r="Z10" s="55">
        <v>0</v>
      </c>
      <c r="AA10" s="55">
        <f t="shared" ref="AA10:AA17" si="10">AB10+AC10</f>
        <v>0</v>
      </c>
      <c r="AB10" s="55">
        <v>0</v>
      </c>
      <c r="AC10" s="55">
        <v>0</v>
      </c>
      <c r="AD10" s="55">
        <f t="shared" ref="AD10:AD17" si="11">AE10+AF10</f>
        <v>0</v>
      </c>
      <c r="AE10" s="55">
        <v>0</v>
      </c>
      <c r="AF10" s="55">
        <v>0</v>
      </c>
      <c r="AG10" s="55">
        <f t="shared" ref="AG10:AG17" si="12">AH10+AI10</f>
        <v>477</v>
      </c>
      <c r="AH10" s="55">
        <v>222</v>
      </c>
      <c r="AI10" s="55">
        <v>255</v>
      </c>
      <c r="AJ10" s="55">
        <f t="shared" ref="AJ10:AJ17" si="13">AK10+AL10</f>
        <v>243</v>
      </c>
      <c r="AK10" s="55">
        <v>134</v>
      </c>
      <c r="AL10" s="55">
        <v>109</v>
      </c>
    </row>
    <row r="11" spans="2:38" s="41" customFormat="1" ht="13.15" customHeight="1">
      <c r="B11" s="48" t="s">
        <v>376</v>
      </c>
      <c r="C11" s="55">
        <f t="shared" si="1"/>
        <v>1532</v>
      </c>
      <c r="D11" s="55">
        <f t="shared" si="2"/>
        <v>763</v>
      </c>
      <c r="E11" s="55">
        <f t="shared" si="2"/>
        <v>769</v>
      </c>
      <c r="F11" s="55">
        <f t="shared" si="3"/>
        <v>917</v>
      </c>
      <c r="G11" s="55">
        <v>399</v>
      </c>
      <c r="H11" s="55">
        <v>518</v>
      </c>
      <c r="I11" s="55">
        <f t="shared" si="4"/>
        <v>0</v>
      </c>
      <c r="J11" s="55">
        <v>0</v>
      </c>
      <c r="K11" s="55">
        <v>0</v>
      </c>
      <c r="L11" s="55">
        <f t="shared" si="5"/>
        <v>0</v>
      </c>
      <c r="M11" s="55">
        <v>0</v>
      </c>
      <c r="N11" s="55">
        <v>0</v>
      </c>
      <c r="O11" s="55">
        <f t="shared" si="6"/>
        <v>0</v>
      </c>
      <c r="P11" s="55">
        <v>0</v>
      </c>
      <c r="Q11" s="55">
        <v>0</v>
      </c>
      <c r="R11" s="55">
        <f t="shared" si="7"/>
        <v>0</v>
      </c>
      <c r="S11" s="55">
        <v>0</v>
      </c>
      <c r="T11" s="55">
        <v>0</v>
      </c>
      <c r="U11" s="55">
        <f t="shared" si="8"/>
        <v>0</v>
      </c>
      <c r="V11" s="55">
        <v>0</v>
      </c>
      <c r="W11" s="55">
        <v>0</v>
      </c>
      <c r="X11" s="55">
        <f t="shared" si="9"/>
        <v>0</v>
      </c>
      <c r="Y11" s="55">
        <v>0</v>
      </c>
      <c r="Z11" s="55">
        <v>0</v>
      </c>
      <c r="AA11" s="55">
        <f t="shared" si="10"/>
        <v>0</v>
      </c>
      <c r="AB11" s="55">
        <v>0</v>
      </c>
      <c r="AC11" s="55">
        <v>0</v>
      </c>
      <c r="AD11" s="55">
        <f t="shared" si="11"/>
        <v>0</v>
      </c>
      <c r="AE11" s="55">
        <v>0</v>
      </c>
      <c r="AF11" s="55">
        <v>0</v>
      </c>
      <c r="AG11" s="55">
        <f t="shared" si="12"/>
        <v>179</v>
      </c>
      <c r="AH11" s="55">
        <v>112</v>
      </c>
      <c r="AI11" s="55">
        <v>67</v>
      </c>
      <c r="AJ11" s="55">
        <f t="shared" si="13"/>
        <v>436</v>
      </c>
      <c r="AK11" s="55">
        <v>252</v>
      </c>
      <c r="AL11" s="55">
        <v>184</v>
      </c>
    </row>
    <row r="12" spans="2:38" s="41" customFormat="1" ht="13.15" customHeight="1">
      <c r="B12" s="48" t="s">
        <v>175</v>
      </c>
      <c r="C12" s="55">
        <f t="shared" si="1"/>
        <v>1083</v>
      </c>
      <c r="D12" s="55">
        <f t="shared" si="2"/>
        <v>492</v>
      </c>
      <c r="E12" s="55">
        <f t="shared" si="2"/>
        <v>591</v>
      </c>
      <c r="F12" s="55">
        <f t="shared" si="3"/>
        <v>555</v>
      </c>
      <c r="G12" s="55">
        <v>290</v>
      </c>
      <c r="H12" s="55">
        <v>265</v>
      </c>
      <c r="I12" s="55">
        <f t="shared" si="4"/>
        <v>0</v>
      </c>
      <c r="J12" s="55">
        <v>0</v>
      </c>
      <c r="K12" s="55">
        <v>0</v>
      </c>
      <c r="L12" s="55">
        <f t="shared" si="5"/>
        <v>0</v>
      </c>
      <c r="M12" s="55">
        <v>0</v>
      </c>
      <c r="N12" s="55">
        <v>0</v>
      </c>
      <c r="O12" s="55">
        <f t="shared" si="6"/>
        <v>179</v>
      </c>
      <c r="P12" s="55">
        <v>101</v>
      </c>
      <c r="Q12" s="55">
        <v>78</v>
      </c>
      <c r="R12" s="55">
        <f t="shared" si="7"/>
        <v>0</v>
      </c>
      <c r="S12" s="55">
        <v>0</v>
      </c>
      <c r="T12" s="55">
        <v>0</v>
      </c>
      <c r="U12" s="55">
        <f t="shared" si="8"/>
        <v>254</v>
      </c>
      <c r="V12" s="55">
        <v>71</v>
      </c>
      <c r="W12" s="55">
        <v>183</v>
      </c>
      <c r="X12" s="55">
        <f t="shared" si="9"/>
        <v>0</v>
      </c>
      <c r="Y12" s="55">
        <v>0</v>
      </c>
      <c r="Z12" s="55">
        <v>0</v>
      </c>
      <c r="AA12" s="55">
        <f t="shared" si="10"/>
        <v>0</v>
      </c>
      <c r="AB12" s="55">
        <v>0</v>
      </c>
      <c r="AC12" s="55">
        <v>0</v>
      </c>
      <c r="AD12" s="55">
        <f t="shared" si="11"/>
        <v>95</v>
      </c>
      <c r="AE12" s="55">
        <v>30</v>
      </c>
      <c r="AF12" s="55">
        <v>65</v>
      </c>
      <c r="AG12" s="55">
        <f t="shared" si="12"/>
        <v>0</v>
      </c>
      <c r="AH12" s="55">
        <v>0</v>
      </c>
      <c r="AI12" s="55">
        <v>0</v>
      </c>
      <c r="AJ12" s="55">
        <f t="shared" si="13"/>
        <v>0</v>
      </c>
      <c r="AK12" s="55">
        <v>0</v>
      </c>
      <c r="AL12" s="55">
        <v>0</v>
      </c>
    </row>
    <row r="13" spans="2:38" s="41" customFormat="1" ht="13.15" customHeight="1">
      <c r="B13" s="48" t="s">
        <v>332</v>
      </c>
      <c r="C13" s="55">
        <f t="shared" si="1"/>
        <v>1874</v>
      </c>
      <c r="D13" s="55">
        <f t="shared" si="2"/>
        <v>904</v>
      </c>
      <c r="E13" s="55">
        <f t="shared" si="2"/>
        <v>970</v>
      </c>
      <c r="F13" s="55">
        <f t="shared" si="3"/>
        <v>1013</v>
      </c>
      <c r="G13" s="55">
        <v>443</v>
      </c>
      <c r="H13" s="55">
        <v>570</v>
      </c>
      <c r="I13" s="55">
        <f t="shared" si="4"/>
        <v>0</v>
      </c>
      <c r="J13" s="55">
        <v>0</v>
      </c>
      <c r="K13" s="55">
        <v>0</v>
      </c>
      <c r="L13" s="55">
        <f t="shared" si="5"/>
        <v>264</v>
      </c>
      <c r="M13" s="55">
        <v>261</v>
      </c>
      <c r="N13" s="55">
        <v>3</v>
      </c>
      <c r="O13" s="55">
        <f t="shared" si="6"/>
        <v>114</v>
      </c>
      <c r="P13" s="55">
        <v>0</v>
      </c>
      <c r="Q13" s="55">
        <v>114</v>
      </c>
      <c r="R13" s="55">
        <f t="shared" si="7"/>
        <v>0</v>
      </c>
      <c r="S13" s="55">
        <v>0</v>
      </c>
      <c r="T13" s="55">
        <v>0</v>
      </c>
      <c r="U13" s="55">
        <f t="shared" si="8"/>
        <v>0</v>
      </c>
      <c r="V13" s="55">
        <v>0</v>
      </c>
      <c r="W13" s="55">
        <v>0</v>
      </c>
      <c r="X13" s="55">
        <f t="shared" si="9"/>
        <v>119</v>
      </c>
      <c r="Y13" s="55">
        <v>1</v>
      </c>
      <c r="Z13" s="55">
        <v>118</v>
      </c>
      <c r="AA13" s="55">
        <f t="shared" si="10"/>
        <v>0</v>
      </c>
      <c r="AB13" s="55">
        <v>0</v>
      </c>
      <c r="AC13" s="55">
        <v>0</v>
      </c>
      <c r="AD13" s="55">
        <f t="shared" si="11"/>
        <v>0</v>
      </c>
      <c r="AE13" s="55">
        <v>0</v>
      </c>
      <c r="AF13" s="55">
        <v>0</v>
      </c>
      <c r="AG13" s="55">
        <f t="shared" si="12"/>
        <v>120</v>
      </c>
      <c r="AH13" s="55">
        <v>67</v>
      </c>
      <c r="AI13" s="55">
        <v>53</v>
      </c>
      <c r="AJ13" s="55">
        <f t="shared" si="13"/>
        <v>244</v>
      </c>
      <c r="AK13" s="55">
        <v>132</v>
      </c>
      <c r="AL13" s="55">
        <v>112</v>
      </c>
    </row>
    <row r="14" spans="2:38" s="41" customFormat="1" ht="13.15" customHeight="1">
      <c r="B14" s="48" t="s">
        <v>13</v>
      </c>
      <c r="C14" s="55">
        <f t="shared" si="1"/>
        <v>743</v>
      </c>
      <c r="D14" s="55">
        <f t="shared" si="2"/>
        <v>367</v>
      </c>
      <c r="E14" s="55">
        <f t="shared" si="2"/>
        <v>376</v>
      </c>
      <c r="F14" s="55">
        <f t="shared" si="3"/>
        <v>395</v>
      </c>
      <c r="G14" s="55">
        <v>169</v>
      </c>
      <c r="H14" s="55">
        <v>226</v>
      </c>
      <c r="I14" s="55">
        <f t="shared" si="4"/>
        <v>113</v>
      </c>
      <c r="J14" s="55">
        <v>67</v>
      </c>
      <c r="K14" s="55">
        <v>46</v>
      </c>
      <c r="L14" s="55">
        <f t="shared" si="5"/>
        <v>0</v>
      </c>
      <c r="M14" s="55">
        <v>0</v>
      </c>
      <c r="N14" s="55">
        <v>0</v>
      </c>
      <c r="O14" s="55">
        <f t="shared" si="6"/>
        <v>235</v>
      </c>
      <c r="P14" s="55">
        <v>131</v>
      </c>
      <c r="Q14" s="55">
        <v>104</v>
      </c>
      <c r="R14" s="55">
        <f t="shared" si="7"/>
        <v>0</v>
      </c>
      <c r="S14" s="55">
        <v>0</v>
      </c>
      <c r="T14" s="55">
        <v>0</v>
      </c>
      <c r="U14" s="55">
        <f t="shared" si="8"/>
        <v>0</v>
      </c>
      <c r="V14" s="55">
        <v>0</v>
      </c>
      <c r="W14" s="55">
        <v>0</v>
      </c>
      <c r="X14" s="55">
        <f t="shared" si="9"/>
        <v>0</v>
      </c>
      <c r="Y14" s="55">
        <v>0</v>
      </c>
      <c r="Z14" s="55">
        <v>0</v>
      </c>
      <c r="AA14" s="55">
        <f t="shared" si="10"/>
        <v>0</v>
      </c>
      <c r="AB14" s="55">
        <v>0</v>
      </c>
      <c r="AC14" s="55">
        <v>0</v>
      </c>
      <c r="AD14" s="55">
        <f t="shared" si="11"/>
        <v>0</v>
      </c>
      <c r="AE14" s="55">
        <v>0</v>
      </c>
      <c r="AF14" s="55">
        <v>0</v>
      </c>
      <c r="AG14" s="55">
        <f t="shared" si="12"/>
        <v>0</v>
      </c>
      <c r="AH14" s="55">
        <v>0</v>
      </c>
      <c r="AI14" s="55">
        <v>0</v>
      </c>
      <c r="AJ14" s="55">
        <f t="shared" si="13"/>
        <v>0</v>
      </c>
      <c r="AK14" s="55">
        <v>0</v>
      </c>
      <c r="AL14" s="55">
        <v>0</v>
      </c>
    </row>
    <row r="15" spans="2:38" s="41" customFormat="1" ht="13.15" customHeight="1">
      <c r="B15" s="48" t="s">
        <v>375</v>
      </c>
      <c r="C15" s="55">
        <f t="shared" si="1"/>
        <v>722</v>
      </c>
      <c r="D15" s="55">
        <f t="shared" si="2"/>
        <v>314</v>
      </c>
      <c r="E15" s="55">
        <f t="shared" si="2"/>
        <v>408</v>
      </c>
      <c r="F15" s="55">
        <f t="shared" si="3"/>
        <v>722</v>
      </c>
      <c r="G15" s="55">
        <v>314</v>
      </c>
      <c r="H15" s="55">
        <v>408</v>
      </c>
      <c r="I15" s="55">
        <f t="shared" si="4"/>
        <v>0</v>
      </c>
      <c r="J15" s="55">
        <v>0</v>
      </c>
      <c r="K15" s="55">
        <v>0</v>
      </c>
      <c r="L15" s="55">
        <f t="shared" si="5"/>
        <v>0</v>
      </c>
      <c r="M15" s="55">
        <v>0</v>
      </c>
      <c r="N15" s="55">
        <v>0</v>
      </c>
      <c r="O15" s="55">
        <f t="shared" si="6"/>
        <v>0</v>
      </c>
      <c r="P15" s="55">
        <v>0</v>
      </c>
      <c r="Q15" s="55">
        <v>0</v>
      </c>
      <c r="R15" s="55">
        <f t="shared" si="7"/>
        <v>0</v>
      </c>
      <c r="S15" s="55">
        <v>0</v>
      </c>
      <c r="T15" s="55">
        <v>0</v>
      </c>
      <c r="U15" s="55">
        <f t="shared" si="8"/>
        <v>0</v>
      </c>
      <c r="V15" s="55">
        <v>0</v>
      </c>
      <c r="W15" s="55">
        <v>0</v>
      </c>
      <c r="X15" s="55">
        <f t="shared" si="9"/>
        <v>0</v>
      </c>
      <c r="Y15" s="55">
        <v>0</v>
      </c>
      <c r="Z15" s="55">
        <v>0</v>
      </c>
      <c r="AA15" s="55">
        <f t="shared" si="10"/>
        <v>0</v>
      </c>
      <c r="AB15" s="55">
        <v>0</v>
      </c>
      <c r="AC15" s="55">
        <v>0</v>
      </c>
      <c r="AD15" s="55">
        <f t="shared" si="11"/>
        <v>0</v>
      </c>
      <c r="AE15" s="55">
        <v>0</v>
      </c>
      <c r="AF15" s="55">
        <v>0</v>
      </c>
      <c r="AG15" s="55">
        <f t="shared" si="12"/>
        <v>0</v>
      </c>
      <c r="AH15" s="55">
        <v>0</v>
      </c>
      <c r="AI15" s="55">
        <v>0</v>
      </c>
      <c r="AJ15" s="55">
        <f t="shared" si="13"/>
        <v>0</v>
      </c>
      <c r="AK15" s="55">
        <v>0</v>
      </c>
      <c r="AL15" s="55">
        <v>0</v>
      </c>
    </row>
    <row r="16" spans="2:38" s="41" customFormat="1" ht="13.15" customHeight="1">
      <c r="B16" s="48" t="s">
        <v>372</v>
      </c>
      <c r="C16" s="55">
        <f t="shared" si="1"/>
        <v>728</v>
      </c>
      <c r="D16" s="55">
        <f t="shared" si="2"/>
        <v>343</v>
      </c>
      <c r="E16" s="55">
        <f t="shared" si="2"/>
        <v>385</v>
      </c>
      <c r="F16" s="55">
        <f t="shared" si="3"/>
        <v>728</v>
      </c>
      <c r="G16" s="55">
        <v>343</v>
      </c>
      <c r="H16" s="55">
        <v>385</v>
      </c>
      <c r="I16" s="55">
        <f t="shared" si="4"/>
        <v>0</v>
      </c>
      <c r="J16" s="55">
        <v>0</v>
      </c>
      <c r="K16" s="55">
        <v>0</v>
      </c>
      <c r="L16" s="55">
        <f t="shared" si="5"/>
        <v>0</v>
      </c>
      <c r="M16" s="55">
        <v>0</v>
      </c>
      <c r="N16" s="55">
        <v>0</v>
      </c>
      <c r="O16" s="55">
        <f t="shared" si="6"/>
        <v>0</v>
      </c>
      <c r="P16" s="55">
        <v>0</v>
      </c>
      <c r="Q16" s="55">
        <v>0</v>
      </c>
      <c r="R16" s="55">
        <f t="shared" si="7"/>
        <v>0</v>
      </c>
      <c r="S16" s="55">
        <v>0</v>
      </c>
      <c r="T16" s="55">
        <v>0</v>
      </c>
      <c r="U16" s="55">
        <f t="shared" si="8"/>
        <v>0</v>
      </c>
      <c r="V16" s="55">
        <v>0</v>
      </c>
      <c r="W16" s="55">
        <v>0</v>
      </c>
      <c r="X16" s="55">
        <f t="shared" si="9"/>
        <v>0</v>
      </c>
      <c r="Y16" s="55">
        <v>0</v>
      </c>
      <c r="Z16" s="55">
        <v>0</v>
      </c>
      <c r="AA16" s="55">
        <f t="shared" si="10"/>
        <v>0</v>
      </c>
      <c r="AB16" s="55">
        <v>0</v>
      </c>
      <c r="AC16" s="55">
        <v>0</v>
      </c>
      <c r="AD16" s="55">
        <f t="shared" si="11"/>
        <v>0</v>
      </c>
      <c r="AE16" s="55">
        <v>0</v>
      </c>
      <c r="AF16" s="55">
        <v>0</v>
      </c>
      <c r="AG16" s="55">
        <f t="shared" si="12"/>
        <v>0</v>
      </c>
      <c r="AH16" s="55">
        <v>0</v>
      </c>
      <c r="AI16" s="55">
        <v>0</v>
      </c>
      <c r="AJ16" s="55">
        <f t="shared" si="13"/>
        <v>0</v>
      </c>
      <c r="AK16" s="55">
        <v>0</v>
      </c>
      <c r="AL16" s="55">
        <v>0</v>
      </c>
    </row>
    <row r="17" spans="2:38" s="41" customFormat="1" ht="13.15" customHeight="1">
      <c r="B17" s="48" t="s">
        <v>362</v>
      </c>
      <c r="C17" s="55">
        <f t="shared" si="1"/>
        <v>775</v>
      </c>
      <c r="D17" s="55">
        <f t="shared" si="2"/>
        <v>403</v>
      </c>
      <c r="E17" s="55">
        <f t="shared" si="2"/>
        <v>372</v>
      </c>
      <c r="F17" s="55">
        <f t="shared" si="3"/>
        <v>401</v>
      </c>
      <c r="G17" s="55">
        <v>216</v>
      </c>
      <c r="H17" s="55">
        <v>185</v>
      </c>
      <c r="I17" s="55">
        <f t="shared" si="4"/>
        <v>99</v>
      </c>
      <c r="J17" s="55">
        <v>69</v>
      </c>
      <c r="K17" s="55">
        <v>30</v>
      </c>
      <c r="L17" s="55">
        <f t="shared" si="5"/>
        <v>0</v>
      </c>
      <c r="M17" s="55">
        <v>0</v>
      </c>
      <c r="N17" s="55">
        <v>0</v>
      </c>
      <c r="O17" s="55">
        <f t="shared" si="6"/>
        <v>0</v>
      </c>
      <c r="P17" s="55">
        <v>0</v>
      </c>
      <c r="Q17" s="55">
        <v>0</v>
      </c>
      <c r="R17" s="55">
        <f t="shared" si="7"/>
        <v>0</v>
      </c>
      <c r="S17" s="55">
        <v>0</v>
      </c>
      <c r="T17" s="55">
        <v>0</v>
      </c>
      <c r="U17" s="55">
        <f t="shared" si="8"/>
        <v>0</v>
      </c>
      <c r="V17" s="55">
        <v>0</v>
      </c>
      <c r="W17" s="55">
        <v>0</v>
      </c>
      <c r="X17" s="55">
        <f t="shared" si="9"/>
        <v>0</v>
      </c>
      <c r="Y17" s="55">
        <v>0</v>
      </c>
      <c r="Z17" s="55">
        <v>0</v>
      </c>
      <c r="AA17" s="55">
        <f t="shared" si="10"/>
        <v>0</v>
      </c>
      <c r="AB17" s="55">
        <v>0</v>
      </c>
      <c r="AC17" s="55">
        <v>0</v>
      </c>
      <c r="AD17" s="55">
        <f t="shared" si="11"/>
        <v>0</v>
      </c>
      <c r="AE17" s="55">
        <v>0</v>
      </c>
      <c r="AF17" s="55">
        <v>0</v>
      </c>
      <c r="AG17" s="55">
        <f t="shared" si="12"/>
        <v>107</v>
      </c>
      <c r="AH17" s="55">
        <v>49</v>
      </c>
      <c r="AI17" s="55">
        <v>58</v>
      </c>
      <c r="AJ17" s="55">
        <f t="shared" si="13"/>
        <v>168</v>
      </c>
      <c r="AK17" s="55">
        <v>69</v>
      </c>
      <c r="AL17" s="55">
        <v>99</v>
      </c>
    </row>
    <row r="18" spans="2:38" s="41" customFormat="1" ht="4.5" customHeight="1">
      <c r="B18" s="48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68"/>
      <c r="Q18" s="55"/>
      <c r="R18" s="55"/>
      <c r="S18" s="68"/>
      <c r="T18" s="68"/>
      <c r="U18" s="55"/>
      <c r="V18" s="68"/>
      <c r="W18" s="68"/>
      <c r="X18" s="55"/>
      <c r="Y18" s="68"/>
      <c r="Z18" s="68"/>
      <c r="AA18" s="55"/>
      <c r="AB18" s="68"/>
      <c r="AC18" s="68"/>
      <c r="AD18" s="55"/>
      <c r="AE18" s="68"/>
      <c r="AF18" s="68"/>
      <c r="AG18" s="55"/>
      <c r="AH18" s="68"/>
      <c r="AI18" s="68"/>
      <c r="AJ18" s="55"/>
      <c r="AK18" s="68"/>
      <c r="AL18" s="68"/>
    </row>
    <row r="19" spans="2:38" s="41" customFormat="1" ht="13.15" customHeight="1">
      <c r="B19" s="48" t="s">
        <v>330</v>
      </c>
      <c r="C19" s="55">
        <f t="shared" ref="C19:C34" si="14">D19+E19</f>
        <v>105</v>
      </c>
      <c r="D19" s="55">
        <f t="shared" ref="D19:E34" si="15">G19+J19+M19+P19+S19+V19+Y19+AB19+AE19+AH19+AK19</f>
        <v>68</v>
      </c>
      <c r="E19" s="55">
        <f t="shared" si="15"/>
        <v>37</v>
      </c>
      <c r="F19" s="55">
        <f t="shared" ref="F19:F34" si="16">G19+H19</f>
        <v>0</v>
      </c>
      <c r="G19" s="55">
        <v>0</v>
      </c>
      <c r="H19" s="55">
        <v>0</v>
      </c>
      <c r="I19" s="55">
        <f t="shared" ref="I19:I34" si="17">J19+K19</f>
        <v>105</v>
      </c>
      <c r="J19" s="55">
        <v>68</v>
      </c>
      <c r="K19" s="55">
        <v>37</v>
      </c>
      <c r="L19" s="55">
        <f t="shared" ref="L19:L34" si="18">M19+N19</f>
        <v>0</v>
      </c>
      <c r="M19" s="55">
        <v>0</v>
      </c>
      <c r="N19" s="55">
        <v>0</v>
      </c>
      <c r="O19" s="55">
        <f t="shared" ref="O19:O34" si="19">P19+Q19</f>
        <v>0</v>
      </c>
      <c r="P19" s="55">
        <v>0</v>
      </c>
      <c r="Q19" s="55">
        <v>0</v>
      </c>
      <c r="R19" s="55">
        <f t="shared" ref="R19:R34" si="20">S19+T19</f>
        <v>0</v>
      </c>
      <c r="S19" s="55">
        <v>0</v>
      </c>
      <c r="T19" s="55">
        <v>0</v>
      </c>
      <c r="U19" s="55">
        <f t="shared" ref="U19:U34" si="21">V19+W19</f>
        <v>0</v>
      </c>
      <c r="V19" s="55">
        <v>0</v>
      </c>
      <c r="W19" s="55">
        <v>0</v>
      </c>
      <c r="X19" s="55">
        <f t="shared" ref="X19:X34" si="22">Y19+Z19</f>
        <v>0</v>
      </c>
      <c r="Y19" s="55">
        <v>0</v>
      </c>
      <c r="Z19" s="55">
        <v>0</v>
      </c>
      <c r="AA19" s="55">
        <f t="shared" ref="AA19:AA34" si="23">AB19+AC19</f>
        <v>0</v>
      </c>
      <c r="AB19" s="55">
        <v>0</v>
      </c>
      <c r="AC19" s="55">
        <v>0</v>
      </c>
      <c r="AD19" s="55">
        <f t="shared" ref="AD19:AD34" si="24">AE19+AF19</f>
        <v>0</v>
      </c>
      <c r="AE19" s="55">
        <v>0</v>
      </c>
      <c r="AF19" s="55">
        <v>0</v>
      </c>
      <c r="AG19" s="55">
        <f t="shared" ref="AG19:AG34" si="25">AH19+AI19</f>
        <v>0</v>
      </c>
      <c r="AH19" s="55">
        <v>0</v>
      </c>
      <c r="AI19" s="55">
        <v>0</v>
      </c>
      <c r="AJ19" s="55">
        <f t="shared" ref="AJ19:AJ34" si="26">AK19+AL19</f>
        <v>0</v>
      </c>
      <c r="AK19" s="55">
        <v>0</v>
      </c>
      <c r="AL19" s="55">
        <v>0</v>
      </c>
    </row>
    <row r="20" spans="2:38" s="41" customFormat="1" ht="13.5" customHeight="1">
      <c r="B20" s="48" t="s">
        <v>374</v>
      </c>
      <c r="C20" s="55">
        <f t="shared" si="14"/>
        <v>0</v>
      </c>
      <c r="D20" s="55">
        <f t="shared" si="15"/>
        <v>0</v>
      </c>
      <c r="E20" s="55">
        <f t="shared" si="15"/>
        <v>0</v>
      </c>
      <c r="F20" s="55">
        <f t="shared" si="16"/>
        <v>0</v>
      </c>
      <c r="G20" s="55">
        <v>0</v>
      </c>
      <c r="H20" s="55">
        <v>0</v>
      </c>
      <c r="I20" s="55">
        <f t="shared" si="17"/>
        <v>0</v>
      </c>
      <c r="J20" s="55">
        <v>0</v>
      </c>
      <c r="K20" s="55">
        <v>0</v>
      </c>
      <c r="L20" s="55">
        <f t="shared" si="18"/>
        <v>0</v>
      </c>
      <c r="M20" s="55">
        <v>0</v>
      </c>
      <c r="N20" s="55">
        <v>0</v>
      </c>
      <c r="O20" s="55">
        <f t="shared" si="19"/>
        <v>0</v>
      </c>
      <c r="P20" s="55">
        <v>0</v>
      </c>
      <c r="Q20" s="55">
        <v>0</v>
      </c>
      <c r="R20" s="55">
        <f t="shared" si="20"/>
        <v>0</v>
      </c>
      <c r="S20" s="55">
        <v>0</v>
      </c>
      <c r="T20" s="55">
        <v>0</v>
      </c>
      <c r="U20" s="55">
        <f t="shared" si="21"/>
        <v>0</v>
      </c>
      <c r="V20" s="55">
        <v>0</v>
      </c>
      <c r="W20" s="55">
        <v>0</v>
      </c>
      <c r="X20" s="55">
        <f t="shared" si="22"/>
        <v>0</v>
      </c>
      <c r="Y20" s="55">
        <v>0</v>
      </c>
      <c r="Z20" s="55">
        <v>0</v>
      </c>
      <c r="AA20" s="55">
        <f t="shared" si="23"/>
        <v>0</v>
      </c>
      <c r="AB20" s="55">
        <v>0</v>
      </c>
      <c r="AC20" s="55">
        <v>0</v>
      </c>
      <c r="AD20" s="55">
        <f t="shared" si="24"/>
        <v>0</v>
      </c>
      <c r="AE20" s="55">
        <v>0</v>
      </c>
      <c r="AF20" s="55">
        <v>0</v>
      </c>
      <c r="AG20" s="55">
        <f t="shared" si="25"/>
        <v>0</v>
      </c>
      <c r="AH20" s="55">
        <v>0</v>
      </c>
      <c r="AI20" s="55">
        <v>0</v>
      </c>
      <c r="AJ20" s="55">
        <f t="shared" si="26"/>
        <v>0</v>
      </c>
      <c r="AK20" s="55">
        <v>0</v>
      </c>
      <c r="AL20" s="55">
        <v>0</v>
      </c>
    </row>
    <row r="21" spans="2:38" s="41" customFormat="1" ht="13.15" customHeight="1">
      <c r="B21" s="48" t="s">
        <v>62</v>
      </c>
      <c r="C21" s="55">
        <f t="shared" si="14"/>
        <v>0</v>
      </c>
      <c r="D21" s="55">
        <f t="shared" si="15"/>
        <v>0</v>
      </c>
      <c r="E21" s="55">
        <f t="shared" si="15"/>
        <v>0</v>
      </c>
      <c r="F21" s="55">
        <f t="shared" si="16"/>
        <v>0</v>
      </c>
      <c r="G21" s="55">
        <v>0</v>
      </c>
      <c r="H21" s="55">
        <v>0</v>
      </c>
      <c r="I21" s="55">
        <f t="shared" si="17"/>
        <v>0</v>
      </c>
      <c r="J21" s="55">
        <v>0</v>
      </c>
      <c r="K21" s="55">
        <v>0</v>
      </c>
      <c r="L21" s="55">
        <f t="shared" si="18"/>
        <v>0</v>
      </c>
      <c r="M21" s="55">
        <v>0</v>
      </c>
      <c r="N21" s="55">
        <v>0</v>
      </c>
      <c r="O21" s="55">
        <f t="shared" si="19"/>
        <v>0</v>
      </c>
      <c r="P21" s="55">
        <v>0</v>
      </c>
      <c r="Q21" s="55">
        <v>0</v>
      </c>
      <c r="R21" s="55">
        <f t="shared" si="20"/>
        <v>0</v>
      </c>
      <c r="S21" s="55">
        <v>0</v>
      </c>
      <c r="T21" s="55">
        <v>0</v>
      </c>
      <c r="U21" s="55">
        <f t="shared" si="21"/>
        <v>0</v>
      </c>
      <c r="V21" s="55">
        <v>0</v>
      </c>
      <c r="W21" s="55">
        <v>0</v>
      </c>
      <c r="X21" s="55">
        <f t="shared" si="22"/>
        <v>0</v>
      </c>
      <c r="Y21" s="55">
        <v>0</v>
      </c>
      <c r="Z21" s="55">
        <v>0</v>
      </c>
      <c r="AA21" s="55">
        <f t="shared" si="23"/>
        <v>0</v>
      </c>
      <c r="AB21" s="55">
        <v>0</v>
      </c>
      <c r="AC21" s="55">
        <v>0</v>
      </c>
      <c r="AD21" s="55">
        <f t="shared" si="24"/>
        <v>0</v>
      </c>
      <c r="AE21" s="55">
        <v>0</v>
      </c>
      <c r="AF21" s="55">
        <v>0</v>
      </c>
      <c r="AG21" s="55">
        <f t="shared" si="25"/>
        <v>0</v>
      </c>
      <c r="AH21" s="55">
        <v>0</v>
      </c>
      <c r="AI21" s="55">
        <v>0</v>
      </c>
      <c r="AJ21" s="55">
        <f t="shared" si="26"/>
        <v>0</v>
      </c>
      <c r="AK21" s="55">
        <v>0</v>
      </c>
      <c r="AL21" s="55">
        <v>0</v>
      </c>
    </row>
    <row r="22" spans="2:38" s="41" customFormat="1" ht="13.15" customHeight="1">
      <c r="B22" s="48" t="s">
        <v>368</v>
      </c>
      <c r="C22" s="55">
        <f t="shared" si="14"/>
        <v>383</v>
      </c>
      <c r="D22" s="55">
        <f t="shared" si="15"/>
        <v>139</v>
      </c>
      <c r="E22" s="55">
        <f t="shared" si="15"/>
        <v>244</v>
      </c>
      <c r="F22" s="55">
        <f t="shared" si="16"/>
        <v>259</v>
      </c>
      <c r="G22" s="55">
        <v>131</v>
      </c>
      <c r="H22" s="55">
        <v>128</v>
      </c>
      <c r="I22" s="55">
        <f t="shared" si="17"/>
        <v>0</v>
      </c>
      <c r="J22" s="55">
        <v>0</v>
      </c>
      <c r="K22" s="55">
        <v>0</v>
      </c>
      <c r="L22" s="55">
        <f t="shared" si="18"/>
        <v>0</v>
      </c>
      <c r="M22" s="55">
        <v>0</v>
      </c>
      <c r="N22" s="55">
        <v>0</v>
      </c>
      <c r="O22" s="55">
        <f t="shared" si="19"/>
        <v>0</v>
      </c>
      <c r="P22" s="55">
        <v>0</v>
      </c>
      <c r="Q22" s="55">
        <v>0</v>
      </c>
      <c r="R22" s="55">
        <f t="shared" si="20"/>
        <v>0</v>
      </c>
      <c r="S22" s="55">
        <v>0</v>
      </c>
      <c r="T22" s="55">
        <v>0</v>
      </c>
      <c r="U22" s="55">
        <f t="shared" si="21"/>
        <v>0</v>
      </c>
      <c r="V22" s="55">
        <v>0</v>
      </c>
      <c r="W22" s="55">
        <v>0</v>
      </c>
      <c r="X22" s="55">
        <f t="shared" si="22"/>
        <v>0</v>
      </c>
      <c r="Y22" s="55">
        <v>0</v>
      </c>
      <c r="Z22" s="55">
        <v>0</v>
      </c>
      <c r="AA22" s="55">
        <f t="shared" si="23"/>
        <v>0</v>
      </c>
      <c r="AB22" s="55">
        <v>0</v>
      </c>
      <c r="AC22" s="55">
        <v>0</v>
      </c>
      <c r="AD22" s="55">
        <f t="shared" si="24"/>
        <v>0</v>
      </c>
      <c r="AE22" s="55">
        <v>0</v>
      </c>
      <c r="AF22" s="55">
        <v>0</v>
      </c>
      <c r="AG22" s="55">
        <f t="shared" si="25"/>
        <v>124</v>
      </c>
      <c r="AH22" s="55">
        <v>8</v>
      </c>
      <c r="AI22" s="55">
        <v>116</v>
      </c>
      <c r="AJ22" s="55">
        <f t="shared" si="26"/>
        <v>0</v>
      </c>
      <c r="AK22" s="55">
        <v>0</v>
      </c>
      <c r="AL22" s="55">
        <v>0</v>
      </c>
    </row>
    <row r="23" spans="2:38" s="41" customFormat="1" ht="13.15" customHeight="1">
      <c r="B23" s="48" t="s">
        <v>235</v>
      </c>
      <c r="C23" s="55">
        <f t="shared" si="14"/>
        <v>85</v>
      </c>
      <c r="D23" s="55">
        <f t="shared" si="15"/>
        <v>63</v>
      </c>
      <c r="E23" s="55">
        <f t="shared" si="15"/>
        <v>22</v>
      </c>
      <c r="F23" s="55">
        <f t="shared" si="16"/>
        <v>0</v>
      </c>
      <c r="G23" s="55">
        <v>0</v>
      </c>
      <c r="H23" s="55">
        <v>0</v>
      </c>
      <c r="I23" s="55">
        <f t="shared" si="17"/>
        <v>85</v>
      </c>
      <c r="J23" s="55">
        <v>63</v>
      </c>
      <c r="K23" s="55">
        <v>22</v>
      </c>
      <c r="L23" s="55">
        <f t="shared" si="18"/>
        <v>0</v>
      </c>
      <c r="M23" s="55">
        <v>0</v>
      </c>
      <c r="N23" s="55">
        <v>0</v>
      </c>
      <c r="O23" s="55">
        <f t="shared" si="19"/>
        <v>0</v>
      </c>
      <c r="P23" s="55">
        <v>0</v>
      </c>
      <c r="Q23" s="55">
        <v>0</v>
      </c>
      <c r="R23" s="55">
        <f t="shared" si="20"/>
        <v>0</v>
      </c>
      <c r="S23" s="55">
        <v>0</v>
      </c>
      <c r="T23" s="55">
        <v>0</v>
      </c>
      <c r="U23" s="55">
        <f t="shared" si="21"/>
        <v>0</v>
      </c>
      <c r="V23" s="55">
        <v>0</v>
      </c>
      <c r="W23" s="55">
        <v>0</v>
      </c>
      <c r="X23" s="55">
        <f t="shared" si="22"/>
        <v>0</v>
      </c>
      <c r="Y23" s="55">
        <v>0</v>
      </c>
      <c r="Z23" s="55">
        <v>0</v>
      </c>
      <c r="AA23" s="55">
        <f t="shared" si="23"/>
        <v>0</v>
      </c>
      <c r="AB23" s="55">
        <v>0</v>
      </c>
      <c r="AC23" s="55">
        <v>0</v>
      </c>
      <c r="AD23" s="55">
        <f t="shared" si="24"/>
        <v>0</v>
      </c>
      <c r="AE23" s="55">
        <v>0</v>
      </c>
      <c r="AF23" s="55">
        <v>0</v>
      </c>
      <c r="AG23" s="55">
        <f t="shared" si="25"/>
        <v>0</v>
      </c>
      <c r="AH23" s="55">
        <v>0</v>
      </c>
      <c r="AI23" s="55">
        <v>0</v>
      </c>
      <c r="AJ23" s="55">
        <f t="shared" si="26"/>
        <v>0</v>
      </c>
      <c r="AK23" s="55">
        <v>0</v>
      </c>
      <c r="AL23" s="55">
        <v>0</v>
      </c>
    </row>
    <row r="24" spans="2:38" s="41" customFormat="1" ht="13.5" customHeight="1">
      <c r="B24" s="48" t="s">
        <v>373</v>
      </c>
      <c r="C24" s="55">
        <f t="shared" si="14"/>
        <v>195</v>
      </c>
      <c r="D24" s="55">
        <f t="shared" si="15"/>
        <v>122</v>
      </c>
      <c r="E24" s="55">
        <f t="shared" si="15"/>
        <v>73</v>
      </c>
      <c r="F24" s="55">
        <f t="shared" si="16"/>
        <v>138</v>
      </c>
      <c r="G24" s="55">
        <v>67</v>
      </c>
      <c r="H24" s="55">
        <v>71</v>
      </c>
      <c r="I24" s="55">
        <f t="shared" si="17"/>
        <v>57</v>
      </c>
      <c r="J24" s="55">
        <v>55</v>
      </c>
      <c r="K24" s="55">
        <v>2</v>
      </c>
      <c r="L24" s="55">
        <f t="shared" si="18"/>
        <v>0</v>
      </c>
      <c r="M24" s="55">
        <v>0</v>
      </c>
      <c r="N24" s="55">
        <v>0</v>
      </c>
      <c r="O24" s="55">
        <f t="shared" si="19"/>
        <v>0</v>
      </c>
      <c r="P24" s="55">
        <v>0</v>
      </c>
      <c r="Q24" s="55">
        <v>0</v>
      </c>
      <c r="R24" s="55">
        <f t="shared" si="20"/>
        <v>0</v>
      </c>
      <c r="S24" s="55">
        <v>0</v>
      </c>
      <c r="T24" s="55">
        <v>0</v>
      </c>
      <c r="U24" s="55">
        <f t="shared" si="21"/>
        <v>0</v>
      </c>
      <c r="V24" s="55">
        <v>0</v>
      </c>
      <c r="W24" s="55">
        <v>0</v>
      </c>
      <c r="X24" s="55">
        <f t="shared" si="22"/>
        <v>0</v>
      </c>
      <c r="Y24" s="55">
        <v>0</v>
      </c>
      <c r="Z24" s="55">
        <v>0</v>
      </c>
      <c r="AA24" s="55">
        <f t="shared" si="23"/>
        <v>0</v>
      </c>
      <c r="AB24" s="55">
        <v>0</v>
      </c>
      <c r="AC24" s="55">
        <v>0</v>
      </c>
      <c r="AD24" s="55">
        <f t="shared" si="24"/>
        <v>0</v>
      </c>
      <c r="AE24" s="55">
        <v>0</v>
      </c>
      <c r="AF24" s="55">
        <v>0</v>
      </c>
      <c r="AG24" s="55">
        <f t="shared" si="25"/>
        <v>0</v>
      </c>
      <c r="AH24" s="55">
        <v>0</v>
      </c>
      <c r="AI24" s="55">
        <v>0</v>
      </c>
      <c r="AJ24" s="55">
        <f t="shared" si="26"/>
        <v>0</v>
      </c>
      <c r="AK24" s="55">
        <v>0</v>
      </c>
      <c r="AL24" s="55">
        <v>0</v>
      </c>
    </row>
    <row r="25" spans="2:38" s="41" customFormat="1" ht="13.15" customHeight="1">
      <c r="B25" s="48" t="s">
        <v>94</v>
      </c>
      <c r="C25" s="55">
        <f t="shared" si="14"/>
        <v>0</v>
      </c>
      <c r="D25" s="55">
        <f t="shared" si="15"/>
        <v>0</v>
      </c>
      <c r="E25" s="55">
        <f t="shared" si="15"/>
        <v>0</v>
      </c>
      <c r="F25" s="55">
        <f t="shared" si="16"/>
        <v>0</v>
      </c>
      <c r="G25" s="55">
        <v>0</v>
      </c>
      <c r="H25" s="55">
        <v>0</v>
      </c>
      <c r="I25" s="55">
        <f t="shared" si="17"/>
        <v>0</v>
      </c>
      <c r="J25" s="55">
        <v>0</v>
      </c>
      <c r="K25" s="55">
        <v>0</v>
      </c>
      <c r="L25" s="55">
        <f t="shared" si="18"/>
        <v>0</v>
      </c>
      <c r="M25" s="55">
        <v>0</v>
      </c>
      <c r="N25" s="55">
        <v>0</v>
      </c>
      <c r="O25" s="55">
        <f t="shared" si="19"/>
        <v>0</v>
      </c>
      <c r="P25" s="55">
        <v>0</v>
      </c>
      <c r="Q25" s="55">
        <v>0</v>
      </c>
      <c r="R25" s="55">
        <f t="shared" si="20"/>
        <v>0</v>
      </c>
      <c r="S25" s="55">
        <v>0</v>
      </c>
      <c r="T25" s="55">
        <v>0</v>
      </c>
      <c r="U25" s="55">
        <f t="shared" si="21"/>
        <v>0</v>
      </c>
      <c r="V25" s="55">
        <v>0</v>
      </c>
      <c r="W25" s="55">
        <v>0</v>
      </c>
      <c r="X25" s="55">
        <f t="shared" si="22"/>
        <v>0</v>
      </c>
      <c r="Y25" s="55">
        <v>0</v>
      </c>
      <c r="Z25" s="55">
        <v>0</v>
      </c>
      <c r="AA25" s="55">
        <f t="shared" si="23"/>
        <v>0</v>
      </c>
      <c r="AB25" s="55">
        <v>0</v>
      </c>
      <c r="AC25" s="55">
        <v>0</v>
      </c>
      <c r="AD25" s="55">
        <f t="shared" si="24"/>
        <v>0</v>
      </c>
      <c r="AE25" s="55">
        <v>0</v>
      </c>
      <c r="AF25" s="55">
        <v>0</v>
      </c>
      <c r="AG25" s="55">
        <f t="shared" si="25"/>
        <v>0</v>
      </c>
      <c r="AH25" s="55">
        <v>0</v>
      </c>
      <c r="AI25" s="55">
        <v>0</v>
      </c>
      <c r="AJ25" s="55">
        <f t="shared" si="26"/>
        <v>0</v>
      </c>
      <c r="AK25" s="55">
        <v>0</v>
      </c>
      <c r="AL25" s="55">
        <v>0</v>
      </c>
    </row>
    <row r="26" spans="2:38" s="41" customFormat="1" ht="13.15" customHeight="1">
      <c r="B26" s="48" t="s">
        <v>370</v>
      </c>
      <c r="C26" s="55">
        <f t="shared" si="14"/>
        <v>0</v>
      </c>
      <c r="D26" s="55">
        <f t="shared" si="15"/>
        <v>0</v>
      </c>
      <c r="E26" s="55">
        <f t="shared" si="15"/>
        <v>0</v>
      </c>
      <c r="F26" s="55">
        <f t="shared" si="16"/>
        <v>0</v>
      </c>
      <c r="G26" s="55">
        <v>0</v>
      </c>
      <c r="H26" s="55">
        <v>0</v>
      </c>
      <c r="I26" s="55">
        <f t="shared" si="17"/>
        <v>0</v>
      </c>
      <c r="J26" s="55">
        <v>0</v>
      </c>
      <c r="K26" s="55">
        <v>0</v>
      </c>
      <c r="L26" s="55">
        <f t="shared" si="18"/>
        <v>0</v>
      </c>
      <c r="M26" s="55">
        <v>0</v>
      </c>
      <c r="N26" s="55">
        <v>0</v>
      </c>
      <c r="O26" s="55">
        <f t="shared" si="19"/>
        <v>0</v>
      </c>
      <c r="P26" s="55">
        <v>0</v>
      </c>
      <c r="Q26" s="55">
        <v>0</v>
      </c>
      <c r="R26" s="55">
        <f t="shared" si="20"/>
        <v>0</v>
      </c>
      <c r="S26" s="55">
        <v>0</v>
      </c>
      <c r="T26" s="55">
        <v>0</v>
      </c>
      <c r="U26" s="55">
        <f t="shared" si="21"/>
        <v>0</v>
      </c>
      <c r="V26" s="55">
        <v>0</v>
      </c>
      <c r="W26" s="55">
        <v>0</v>
      </c>
      <c r="X26" s="55">
        <f t="shared" si="22"/>
        <v>0</v>
      </c>
      <c r="Y26" s="55">
        <v>0</v>
      </c>
      <c r="Z26" s="55">
        <v>0</v>
      </c>
      <c r="AA26" s="55">
        <f t="shared" si="23"/>
        <v>0</v>
      </c>
      <c r="AB26" s="55">
        <v>0</v>
      </c>
      <c r="AC26" s="55">
        <v>0</v>
      </c>
      <c r="AD26" s="55">
        <f t="shared" si="24"/>
        <v>0</v>
      </c>
      <c r="AE26" s="55">
        <v>0</v>
      </c>
      <c r="AF26" s="55">
        <v>0</v>
      </c>
      <c r="AG26" s="55">
        <f t="shared" si="25"/>
        <v>0</v>
      </c>
      <c r="AH26" s="55">
        <v>0</v>
      </c>
      <c r="AI26" s="55">
        <v>0</v>
      </c>
      <c r="AJ26" s="55">
        <f t="shared" si="26"/>
        <v>0</v>
      </c>
      <c r="AK26" s="55">
        <v>0</v>
      </c>
      <c r="AL26" s="55">
        <v>0</v>
      </c>
    </row>
    <row r="27" spans="2:38" s="41" customFormat="1" ht="13.5" customHeight="1">
      <c r="B27" s="48" t="s">
        <v>156</v>
      </c>
      <c r="C27" s="55">
        <f t="shared" si="14"/>
        <v>301</v>
      </c>
      <c r="D27" s="55">
        <f t="shared" si="15"/>
        <v>158</v>
      </c>
      <c r="E27" s="55">
        <f t="shared" si="15"/>
        <v>143</v>
      </c>
      <c r="F27" s="55">
        <f t="shared" si="16"/>
        <v>173</v>
      </c>
      <c r="G27" s="55">
        <v>93</v>
      </c>
      <c r="H27" s="55">
        <v>80</v>
      </c>
      <c r="I27" s="55">
        <f t="shared" si="17"/>
        <v>0</v>
      </c>
      <c r="J27" s="55">
        <v>0</v>
      </c>
      <c r="K27" s="55">
        <v>0</v>
      </c>
      <c r="L27" s="55">
        <f t="shared" si="18"/>
        <v>0</v>
      </c>
      <c r="M27" s="55">
        <v>0</v>
      </c>
      <c r="N27" s="55">
        <v>0</v>
      </c>
      <c r="O27" s="55">
        <f t="shared" si="19"/>
        <v>48</v>
      </c>
      <c r="P27" s="55">
        <v>24</v>
      </c>
      <c r="Q27" s="55">
        <v>24</v>
      </c>
      <c r="R27" s="55">
        <f t="shared" si="20"/>
        <v>0</v>
      </c>
      <c r="S27" s="55">
        <v>0</v>
      </c>
      <c r="T27" s="55">
        <v>0</v>
      </c>
      <c r="U27" s="55">
        <f t="shared" si="21"/>
        <v>0</v>
      </c>
      <c r="V27" s="55">
        <v>0</v>
      </c>
      <c r="W27" s="55">
        <v>0</v>
      </c>
      <c r="X27" s="55">
        <f t="shared" si="22"/>
        <v>0</v>
      </c>
      <c r="Y27" s="55">
        <v>0</v>
      </c>
      <c r="Z27" s="55">
        <v>0</v>
      </c>
      <c r="AA27" s="55">
        <f t="shared" si="23"/>
        <v>0</v>
      </c>
      <c r="AB27" s="55">
        <v>0</v>
      </c>
      <c r="AC27" s="55">
        <v>0</v>
      </c>
      <c r="AD27" s="55">
        <f t="shared" si="24"/>
        <v>0</v>
      </c>
      <c r="AE27" s="55">
        <v>0</v>
      </c>
      <c r="AF27" s="55">
        <v>0</v>
      </c>
      <c r="AG27" s="55">
        <f t="shared" si="25"/>
        <v>80</v>
      </c>
      <c r="AH27" s="55">
        <v>41</v>
      </c>
      <c r="AI27" s="55">
        <v>39</v>
      </c>
      <c r="AJ27" s="55">
        <f t="shared" si="26"/>
        <v>0</v>
      </c>
      <c r="AK27" s="55">
        <v>0</v>
      </c>
      <c r="AL27" s="55">
        <v>0</v>
      </c>
    </row>
    <row r="28" spans="2:38" s="41" customFormat="1" ht="13.15" customHeight="1">
      <c r="B28" s="48" t="s">
        <v>354</v>
      </c>
      <c r="C28" s="55">
        <f t="shared" si="14"/>
        <v>0</v>
      </c>
      <c r="D28" s="55">
        <f t="shared" si="15"/>
        <v>0</v>
      </c>
      <c r="E28" s="55">
        <f t="shared" si="15"/>
        <v>0</v>
      </c>
      <c r="F28" s="55">
        <f t="shared" si="16"/>
        <v>0</v>
      </c>
      <c r="G28" s="55">
        <v>0</v>
      </c>
      <c r="H28" s="55">
        <v>0</v>
      </c>
      <c r="I28" s="55">
        <f t="shared" si="17"/>
        <v>0</v>
      </c>
      <c r="J28" s="55">
        <v>0</v>
      </c>
      <c r="K28" s="55">
        <v>0</v>
      </c>
      <c r="L28" s="55">
        <f t="shared" si="18"/>
        <v>0</v>
      </c>
      <c r="M28" s="55">
        <v>0</v>
      </c>
      <c r="N28" s="55">
        <v>0</v>
      </c>
      <c r="O28" s="55">
        <f t="shared" si="19"/>
        <v>0</v>
      </c>
      <c r="P28" s="55">
        <v>0</v>
      </c>
      <c r="Q28" s="55">
        <v>0</v>
      </c>
      <c r="R28" s="55">
        <f t="shared" si="20"/>
        <v>0</v>
      </c>
      <c r="S28" s="55">
        <v>0</v>
      </c>
      <c r="T28" s="55">
        <v>0</v>
      </c>
      <c r="U28" s="55">
        <f t="shared" si="21"/>
        <v>0</v>
      </c>
      <c r="V28" s="55">
        <v>0</v>
      </c>
      <c r="W28" s="55">
        <v>0</v>
      </c>
      <c r="X28" s="55">
        <f t="shared" si="22"/>
        <v>0</v>
      </c>
      <c r="Y28" s="55">
        <v>0</v>
      </c>
      <c r="Z28" s="55">
        <v>0</v>
      </c>
      <c r="AA28" s="55">
        <f t="shared" si="23"/>
        <v>0</v>
      </c>
      <c r="AB28" s="55">
        <v>0</v>
      </c>
      <c r="AC28" s="55">
        <v>0</v>
      </c>
      <c r="AD28" s="55">
        <f t="shared" si="24"/>
        <v>0</v>
      </c>
      <c r="AE28" s="55">
        <v>0</v>
      </c>
      <c r="AF28" s="55">
        <v>0</v>
      </c>
      <c r="AG28" s="55">
        <f t="shared" si="25"/>
        <v>0</v>
      </c>
      <c r="AH28" s="55">
        <v>0</v>
      </c>
      <c r="AI28" s="55">
        <v>0</v>
      </c>
      <c r="AJ28" s="55">
        <f t="shared" si="26"/>
        <v>0</v>
      </c>
      <c r="AK28" s="55">
        <v>0</v>
      </c>
      <c r="AL28" s="55">
        <v>0</v>
      </c>
    </row>
    <row r="29" spans="2:38" s="41" customFormat="1" ht="13.15" customHeight="1">
      <c r="B29" s="48" t="s">
        <v>143</v>
      </c>
      <c r="C29" s="55">
        <f t="shared" si="14"/>
        <v>0</v>
      </c>
      <c r="D29" s="55">
        <f t="shared" si="15"/>
        <v>0</v>
      </c>
      <c r="E29" s="55">
        <f t="shared" si="15"/>
        <v>0</v>
      </c>
      <c r="F29" s="55">
        <f t="shared" si="16"/>
        <v>0</v>
      </c>
      <c r="G29" s="55">
        <v>0</v>
      </c>
      <c r="H29" s="55">
        <v>0</v>
      </c>
      <c r="I29" s="55">
        <f t="shared" si="17"/>
        <v>0</v>
      </c>
      <c r="J29" s="55">
        <v>0</v>
      </c>
      <c r="K29" s="55">
        <v>0</v>
      </c>
      <c r="L29" s="55">
        <f t="shared" si="18"/>
        <v>0</v>
      </c>
      <c r="M29" s="55">
        <v>0</v>
      </c>
      <c r="N29" s="55">
        <v>0</v>
      </c>
      <c r="O29" s="55">
        <f t="shared" si="19"/>
        <v>0</v>
      </c>
      <c r="P29" s="55">
        <v>0</v>
      </c>
      <c r="Q29" s="55">
        <v>0</v>
      </c>
      <c r="R29" s="55">
        <f t="shared" si="20"/>
        <v>0</v>
      </c>
      <c r="S29" s="55">
        <v>0</v>
      </c>
      <c r="T29" s="55">
        <v>0</v>
      </c>
      <c r="U29" s="55">
        <f t="shared" si="21"/>
        <v>0</v>
      </c>
      <c r="V29" s="55">
        <v>0</v>
      </c>
      <c r="W29" s="55">
        <v>0</v>
      </c>
      <c r="X29" s="55">
        <f t="shared" si="22"/>
        <v>0</v>
      </c>
      <c r="Y29" s="55">
        <v>0</v>
      </c>
      <c r="Z29" s="55">
        <v>0</v>
      </c>
      <c r="AA29" s="55">
        <f t="shared" si="23"/>
        <v>0</v>
      </c>
      <c r="AB29" s="55">
        <v>0</v>
      </c>
      <c r="AC29" s="55">
        <v>0</v>
      </c>
      <c r="AD29" s="55">
        <f t="shared" si="24"/>
        <v>0</v>
      </c>
      <c r="AE29" s="55">
        <v>0</v>
      </c>
      <c r="AF29" s="55">
        <v>0</v>
      </c>
      <c r="AG29" s="55">
        <f t="shared" si="25"/>
        <v>0</v>
      </c>
      <c r="AH29" s="55">
        <v>0</v>
      </c>
      <c r="AI29" s="55">
        <v>0</v>
      </c>
      <c r="AJ29" s="55">
        <f t="shared" si="26"/>
        <v>0</v>
      </c>
      <c r="AK29" s="55">
        <v>0</v>
      </c>
      <c r="AL29" s="55">
        <v>0</v>
      </c>
    </row>
    <row r="30" spans="2:38" s="41" customFormat="1" ht="13.15" customHeight="1">
      <c r="B30" s="48" t="s">
        <v>312</v>
      </c>
      <c r="C30" s="55">
        <f t="shared" si="14"/>
        <v>0</v>
      </c>
      <c r="D30" s="55">
        <f t="shared" si="15"/>
        <v>0</v>
      </c>
      <c r="E30" s="55">
        <f t="shared" si="15"/>
        <v>0</v>
      </c>
      <c r="F30" s="55">
        <f t="shared" si="16"/>
        <v>0</v>
      </c>
      <c r="G30" s="55">
        <v>0</v>
      </c>
      <c r="H30" s="55">
        <v>0</v>
      </c>
      <c r="I30" s="55">
        <f t="shared" si="17"/>
        <v>0</v>
      </c>
      <c r="J30" s="55">
        <v>0</v>
      </c>
      <c r="K30" s="55">
        <v>0</v>
      </c>
      <c r="L30" s="55">
        <f t="shared" si="18"/>
        <v>0</v>
      </c>
      <c r="M30" s="55">
        <v>0</v>
      </c>
      <c r="N30" s="55">
        <v>0</v>
      </c>
      <c r="O30" s="55">
        <f t="shared" si="19"/>
        <v>0</v>
      </c>
      <c r="P30" s="55">
        <v>0</v>
      </c>
      <c r="Q30" s="55">
        <v>0</v>
      </c>
      <c r="R30" s="55">
        <f t="shared" si="20"/>
        <v>0</v>
      </c>
      <c r="S30" s="55">
        <v>0</v>
      </c>
      <c r="T30" s="55">
        <v>0</v>
      </c>
      <c r="U30" s="55">
        <f t="shared" si="21"/>
        <v>0</v>
      </c>
      <c r="V30" s="55">
        <v>0</v>
      </c>
      <c r="W30" s="55">
        <v>0</v>
      </c>
      <c r="X30" s="55">
        <f t="shared" si="22"/>
        <v>0</v>
      </c>
      <c r="Y30" s="55">
        <v>0</v>
      </c>
      <c r="Z30" s="55">
        <v>0</v>
      </c>
      <c r="AA30" s="55">
        <f t="shared" si="23"/>
        <v>0</v>
      </c>
      <c r="AB30" s="55">
        <v>0</v>
      </c>
      <c r="AC30" s="55">
        <v>0</v>
      </c>
      <c r="AD30" s="55">
        <f t="shared" si="24"/>
        <v>0</v>
      </c>
      <c r="AE30" s="55">
        <v>0</v>
      </c>
      <c r="AF30" s="55">
        <v>0</v>
      </c>
      <c r="AG30" s="55">
        <f t="shared" si="25"/>
        <v>0</v>
      </c>
      <c r="AH30" s="55">
        <v>0</v>
      </c>
      <c r="AI30" s="55">
        <v>0</v>
      </c>
      <c r="AJ30" s="55">
        <f t="shared" si="26"/>
        <v>0</v>
      </c>
      <c r="AK30" s="55">
        <v>0</v>
      </c>
      <c r="AL30" s="55">
        <v>0</v>
      </c>
    </row>
    <row r="31" spans="2:38" s="41" customFormat="1" ht="13.5" customHeight="1">
      <c r="B31" s="48" t="s">
        <v>151</v>
      </c>
      <c r="C31" s="55">
        <f t="shared" si="14"/>
        <v>471</v>
      </c>
      <c r="D31" s="55">
        <f t="shared" si="15"/>
        <v>254</v>
      </c>
      <c r="E31" s="55">
        <f t="shared" si="15"/>
        <v>217</v>
      </c>
      <c r="F31" s="55">
        <f t="shared" si="16"/>
        <v>471</v>
      </c>
      <c r="G31" s="55">
        <v>254</v>
      </c>
      <c r="H31" s="55">
        <v>217</v>
      </c>
      <c r="I31" s="55">
        <f t="shared" si="17"/>
        <v>0</v>
      </c>
      <c r="J31" s="55">
        <v>0</v>
      </c>
      <c r="K31" s="55">
        <v>0</v>
      </c>
      <c r="L31" s="55">
        <f t="shared" si="18"/>
        <v>0</v>
      </c>
      <c r="M31" s="55">
        <v>0</v>
      </c>
      <c r="N31" s="55">
        <v>0</v>
      </c>
      <c r="O31" s="55">
        <f t="shared" si="19"/>
        <v>0</v>
      </c>
      <c r="P31" s="55">
        <v>0</v>
      </c>
      <c r="Q31" s="55">
        <v>0</v>
      </c>
      <c r="R31" s="55">
        <f t="shared" si="20"/>
        <v>0</v>
      </c>
      <c r="S31" s="55">
        <v>0</v>
      </c>
      <c r="T31" s="55">
        <v>0</v>
      </c>
      <c r="U31" s="55">
        <f t="shared" si="21"/>
        <v>0</v>
      </c>
      <c r="V31" s="55">
        <v>0</v>
      </c>
      <c r="W31" s="55">
        <v>0</v>
      </c>
      <c r="X31" s="55">
        <f t="shared" si="22"/>
        <v>0</v>
      </c>
      <c r="Y31" s="55">
        <v>0</v>
      </c>
      <c r="Z31" s="55">
        <v>0</v>
      </c>
      <c r="AA31" s="55">
        <f t="shared" si="23"/>
        <v>0</v>
      </c>
      <c r="AB31" s="55">
        <v>0</v>
      </c>
      <c r="AC31" s="55">
        <v>0</v>
      </c>
      <c r="AD31" s="55">
        <f t="shared" si="24"/>
        <v>0</v>
      </c>
      <c r="AE31" s="55">
        <v>0</v>
      </c>
      <c r="AF31" s="55">
        <v>0</v>
      </c>
      <c r="AG31" s="55">
        <f t="shared" si="25"/>
        <v>0</v>
      </c>
      <c r="AH31" s="55">
        <v>0</v>
      </c>
      <c r="AI31" s="55">
        <v>0</v>
      </c>
      <c r="AJ31" s="55">
        <f t="shared" si="26"/>
        <v>0</v>
      </c>
      <c r="AK31" s="55">
        <v>0</v>
      </c>
      <c r="AL31" s="55">
        <v>0</v>
      </c>
    </row>
    <row r="32" spans="2:38" s="41" customFormat="1" ht="13.15" customHeight="1">
      <c r="B32" s="48" t="s">
        <v>369</v>
      </c>
      <c r="C32" s="55">
        <f t="shared" si="14"/>
        <v>0</v>
      </c>
      <c r="D32" s="55">
        <f t="shared" si="15"/>
        <v>0</v>
      </c>
      <c r="E32" s="55">
        <f t="shared" si="15"/>
        <v>0</v>
      </c>
      <c r="F32" s="55">
        <f t="shared" si="16"/>
        <v>0</v>
      </c>
      <c r="G32" s="55">
        <v>0</v>
      </c>
      <c r="H32" s="55">
        <v>0</v>
      </c>
      <c r="I32" s="55">
        <f t="shared" si="17"/>
        <v>0</v>
      </c>
      <c r="J32" s="55">
        <v>0</v>
      </c>
      <c r="K32" s="55">
        <v>0</v>
      </c>
      <c r="L32" s="55">
        <f t="shared" si="18"/>
        <v>0</v>
      </c>
      <c r="M32" s="55">
        <v>0</v>
      </c>
      <c r="N32" s="55">
        <v>0</v>
      </c>
      <c r="O32" s="55">
        <f t="shared" si="19"/>
        <v>0</v>
      </c>
      <c r="P32" s="55">
        <v>0</v>
      </c>
      <c r="Q32" s="55">
        <v>0</v>
      </c>
      <c r="R32" s="55">
        <f t="shared" si="20"/>
        <v>0</v>
      </c>
      <c r="S32" s="55">
        <v>0</v>
      </c>
      <c r="T32" s="55">
        <v>0</v>
      </c>
      <c r="U32" s="55">
        <f t="shared" si="21"/>
        <v>0</v>
      </c>
      <c r="V32" s="55">
        <v>0</v>
      </c>
      <c r="W32" s="55">
        <v>0</v>
      </c>
      <c r="X32" s="55">
        <f t="shared" si="22"/>
        <v>0</v>
      </c>
      <c r="Y32" s="55">
        <v>0</v>
      </c>
      <c r="Z32" s="55">
        <v>0</v>
      </c>
      <c r="AA32" s="55">
        <f t="shared" si="23"/>
        <v>0</v>
      </c>
      <c r="AB32" s="55">
        <v>0</v>
      </c>
      <c r="AC32" s="55">
        <v>0</v>
      </c>
      <c r="AD32" s="55">
        <f t="shared" si="24"/>
        <v>0</v>
      </c>
      <c r="AE32" s="55">
        <v>0</v>
      </c>
      <c r="AF32" s="55">
        <v>0</v>
      </c>
      <c r="AG32" s="55">
        <f t="shared" si="25"/>
        <v>0</v>
      </c>
      <c r="AH32" s="55">
        <v>0</v>
      </c>
      <c r="AI32" s="55">
        <v>0</v>
      </c>
      <c r="AJ32" s="55">
        <f t="shared" si="26"/>
        <v>0</v>
      </c>
      <c r="AK32" s="55">
        <v>0</v>
      </c>
      <c r="AL32" s="55">
        <v>0</v>
      </c>
    </row>
    <row r="33" spans="2:38" s="41" customFormat="1" ht="13.15" customHeight="1">
      <c r="B33" s="48" t="s">
        <v>223</v>
      </c>
      <c r="C33" s="55">
        <f t="shared" si="14"/>
        <v>500</v>
      </c>
      <c r="D33" s="55">
        <f t="shared" si="15"/>
        <v>371</v>
      </c>
      <c r="E33" s="55">
        <f t="shared" si="15"/>
        <v>129</v>
      </c>
      <c r="F33" s="55">
        <f t="shared" si="16"/>
        <v>0</v>
      </c>
      <c r="G33" s="55">
        <v>0</v>
      </c>
      <c r="H33" s="55">
        <v>0</v>
      </c>
      <c r="I33" s="55">
        <f t="shared" si="17"/>
        <v>0</v>
      </c>
      <c r="J33" s="55">
        <v>0</v>
      </c>
      <c r="K33" s="55">
        <v>0</v>
      </c>
      <c r="L33" s="55">
        <f t="shared" si="18"/>
        <v>355</v>
      </c>
      <c r="M33" s="55">
        <v>333</v>
      </c>
      <c r="N33" s="55">
        <v>22</v>
      </c>
      <c r="O33" s="55">
        <f t="shared" si="19"/>
        <v>145</v>
      </c>
      <c r="P33" s="55">
        <v>38</v>
      </c>
      <c r="Q33" s="55">
        <v>107</v>
      </c>
      <c r="R33" s="55">
        <f t="shared" si="20"/>
        <v>0</v>
      </c>
      <c r="S33" s="55">
        <v>0</v>
      </c>
      <c r="T33" s="55">
        <v>0</v>
      </c>
      <c r="U33" s="55">
        <f t="shared" si="21"/>
        <v>0</v>
      </c>
      <c r="V33" s="55">
        <v>0</v>
      </c>
      <c r="W33" s="55">
        <v>0</v>
      </c>
      <c r="X33" s="55">
        <f t="shared" si="22"/>
        <v>0</v>
      </c>
      <c r="Y33" s="55">
        <v>0</v>
      </c>
      <c r="Z33" s="55">
        <v>0</v>
      </c>
      <c r="AA33" s="55">
        <f t="shared" si="23"/>
        <v>0</v>
      </c>
      <c r="AB33" s="55">
        <v>0</v>
      </c>
      <c r="AC33" s="55">
        <v>0</v>
      </c>
      <c r="AD33" s="55">
        <f t="shared" si="24"/>
        <v>0</v>
      </c>
      <c r="AE33" s="55">
        <v>0</v>
      </c>
      <c r="AF33" s="55">
        <v>0</v>
      </c>
      <c r="AG33" s="55">
        <f t="shared" si="25"/>
        <v>0</v>
      </c>
      <c r="AH33" s="55">
        <v>0</v>
      </c>
      <c r="AI33" s="55">
        <v>0</v>
      </c>
      <c r="AJ33" s="55">
        <f t="shared" si="26"/>
        <v>0</v>
      </c>
      <c r="AK33" s="55">
        <v>0</v>
      </c>
      <c r="AL33" s="55">
        <v>0</v>
      </c>
    </row>
    <row r="34" spans="2:38" s="41" customFormat="1" ht="13.15" customHeight="1">
      <c r="B34" s="48" t="s">
        <v>305</v>
      </c>
      <c r="C34" s="55">
        <f t="shared" si="14"/>
        <v>0</v>
      </c>
      <c r="D34" s="55">
        <f t="shared" si="15"/>
        <v>0</v>
      </c>
      <c r="E34" s="55">
        <f t="shared" si="15"/>
        <v>0</v>
      </c>
      <c r="F34" s="55">
        <f t="shared" si="16"/>
        <v>0</v>
      </c>
      <c r="G34" s="55">
        <v>0</v>
      </c>
      <c r="H34" s="55">
        <v>0</v>
      </c>
      <c r="I34" s="55">
        <f t="shared" si="17"/>
        <v>0</v>
      </c>
      <c r="J34" s="55">
        <v>0</v>
      </c>
      <c r="K34" s="55">
        <v>0</v>
      </c>
      <c r="L34" s="55">
        <f t="shared" si="18"/>
        <v>0</v>
      </c>
      <c r="M34" s="55">
        <v>0</v>
      </c>
      <c r="N34" s="55">
        <v>0</v>
      </c>
      <c r="O34" s="55">
        <f t="shared" si="19"/>
        <v>0</v>
      </c>
      <c r="P34" s="55">
        <v>0</v>
      </c>
      <c r="Q34" s="55">
        <v>0</v>
      </c>
      <c r="R34" s="55">
        <f t="shared" si="20"/>
        <v>0</v>
      </c>
      <c r="S34" s="55">
        <v>0</v>
      </c>
      <c r="T34" s="55">
        <v>0</v>
      </c>
      <c r="U34" s="55">
        <f t="shared" si="21"/>
        <v>0</v>
      </c>
      <c r="V34" s="55">
        <v>0</v>
      </c>
      <c r="W34" s="55">
        <v>0</v>
      </c>
      <c r="X34" s="55">
        <f t="shared" si="22"/>
        <v>0</v>
      </c>
      <c r="Y34" s="55">
        <v>0</v>
      </c>
      <c r="Z34" s="55">
        <v>0</v>
      </c>
      <c r="AA34" s="55">
        <f t="shared" si="23"/>
        <v>0</v>
      </c>
      <c r="AB34" s="55">
        <v>0</v>
      </c>
      <c r="AC34" s="55">
        <v>0</v>
      </c>
      <c r="AD34" s="55">
        <f t="shared" si="24"/>
        <v>0</v>
      </c>
      <c r="AE34" s="55">
        <v>0</v>
      </c>
      <c r="AF34" s="55">
        <v>0</v>
      </c>
      <c r="AG34" s="55">
        <f t="shared" si="25"/>
        <v>0</v>
      </c>
      <c r="AH34" s="55">
        <v>0</v>
      </c>
      <c r="AI34" s="55">
        <v>0</v>
      </c>
      <c r="AJ34" s="55">
        <f t="shared" si="26"/>
        <v>0</v>
      </c>
      <c r="AK34" s="55">
        <v>0</v>
      </c>
      <c r="AL34" s="55">
        <v>0</v>
      </c>
    </row>
    <row r="35" spans="2:38" ht="4.5" customHeight="1">
      <c r="B35" s="180"/>
      <c r="C35" s="263"/>
      <c r="D35" s="263"/>
      <c r="E35" s="263"/>
      <c r="F35" s="263"/>
      <c r="G35" s="267"/>
      <c r="H35" s="267"/>
      <c r="I35" s="263"/>
      <c r="J35" s="267"/>
      <c r="K35" s="267"/>
      <c r="L35" s="263"/>
      <c r="M35" s="267"/>
      <c r="N35" s="267"/>
      <c r="O35" s="263"/>
      <c r="P35" s="267"/>
      <c r="Q35" s="267"/>
      <c r="R35" s="263"/>
      <c r="S35" s="267"/>
      <c r="T35" s="267"/>
      <c r="U35" s="263"/>
      <c r="V35" s="267"/>
      <c r="W35" s="267"/>
      <c r="X35" s="263"/>
      <c r="Y35" s="267"/>
      <c r="Z35" s="267"/>
      <c r="AA35" s="267"/>
      <c r="AB35" s="267"/>
      <c r="AC35" s="267"/>
      <c r="AD35" s="267"/>
      <c r="AE35" s="267"/>
      <c r="AF35" s="267"/>
      <c r="AG35" s="263"/>
      <c r="AH35" s="267"/>
      <c r="AI35" s="267"/>
      <c r="AJ35" s="263"/>
      <c r="AK35" s="267"/>
      <c r="AL35" s="267"/>
    </row>
    <row r="36" spans="2:38" ht="13.5"/>
    <row r="37" spans="2:38" ht="13.5"/>
    <row r="38" spans="2:38" ht="13.5"/>
    <row r="39" spans="2:38" ht="13.5"/>
    <row r="40" spans="2:38" ht="13.5"/>
    <row r="41" spans="2:38" ht="13.5"/>
    <row r="42" spans="2:38" ht="13.5"/>
  </sheetData>
  <mergeCells count="13"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B4:B5"/>
  </mergeCells>
  <phoneticPr fontId="29"/>
  <conditionalFormatting sqref="C7:C8">
    <cfRule type="cellIs" dxfId="4" priority="1" stopIfTrue="1" operator="notEqual">
      <formula>D7+E7</formula>
    </cfRule>
  </conditionalFormatting>
  <pageMargins left="0.8661417322834648" right="0.39370078740157483" top="1.0629921259842521" bottom="0.78740157480314965" header="0.8661417322834648" footer="0.51181102362204722"/>
  <pageSetup paperSize="9" fitToWidth="2" fitToHeight="1" orientation="landscape" usePrinterDefaults="1" r:id="rId1"/>
  <headerFooter alignWithMargins="0">
    <oddHeader>&amp;L&amp;"ＭＳ 明朝,標準"第１４表　市町村別・学科別生徒数（本科）＜高等学校・全日制＋定時制＞</oddHeader>
  </headerFooter>
  <rowBreaks count="1" manualBreakCount="1">
    <brk id="1" max="37" man="1"/>
  </rowBreaks>
  <colBreaks count="1" manualBreakCount="1">
    <brk id="17" min="3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31"/>
  <sheetViews>
    <sheetView zoomScale="115" zoomScaleNormal="115" workbookViewId="0">
      <selection activeCell="B2" sqref="B2"/>
    </sheetView>
  </sheetViews>
  <sheetFormatPr defaultColWidth="7" defaultRowHeight="13.35" customHeight="1"/>
  <cols>
    <col min="1" max="1" width="0.5" style="275" customWidth="1"/>
    <col min="2" max="2" width="10.875" style="275" customWidth="1"/>
    <col min="3" max="3" width="6" style="275" customWidth="1"/>
    <col min="4" max="4" width="3.625" style="275" customWidth="1"/>
    <col min="5" max="5" width="7.625" style="275" bestFit="1" customWidth="1"/>
    <col min="6" max="7" width="5.625" style="275" customWidth="1"/>
    <col min="8" max="13" width="5.125" style="275" customWidth="1"/>
    <col min="14" max="14" width="5.625" style="275" customWidth="1"/>
    <col min="15" max="17" width="5.125" style="275" customWidth="1"/>
    <col min="18" max="16384" width="7" style="275"/>
  </cols>
  <sheetData>
    <row r="1" spans="2:17" ht="6" customHeight="1"/>
    <row r="2" spans="2:17" ht="13.35" customHeight="1">
      <c r="B2" s="278" t="s">
        <v>377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2:17" ht="6" customHeight="1"/>
    <row r="4" spans="2:17" s="276" customFormat="1" ht="13.5" customHeight="1">
      <c r="B4" s="279"/>
      <c r="C4" s="279"/>
      <c r="D4" s="279"/>
      <c r="E4" s="293"/>
      <c r="F4" s="293"/>
      <c r="G4" s="293" t="s">
        <v>167</v>
      </c>
      <c r="H4" s="279"/>
      <c r="I4" s="279"/>
      <c r="J4" s="279"/>
      <c r="K4" s="279"/>
      <c r="L4" s="279"/>
      <c r="M4" s="315"/>
      <c r="N4" s="293" t="s">
        <v>157</v>
      </c>
      <c r="O4" s="279"/>
      <c r="P4" s="279"/>
      <c r="Q4" s="279"/>
    </row>
    <row r="5" spans="2:17" s="276" customFormat="1" ht="13.5" customHeight="1">
      <c r="B5" s="280" t="s">
        <v>160</v>
      </c>
      <c r="C5" s="280"/>
      <c r="D5" s="288"/>
      <c r="E5" s="294" t="s">
        <v>6</v>
      </c>
      <c r="F5" s="294" t="s">
        <v>144</v>
      </c>
      <c r="G5" s="310"/>
      <c r="H5" s="313"/>
      <c r="I5" s="313"/>
      <c r="J5" s="313"/>
      <c r="K5" s="313"/>
      <c r="L5" s="313"/>
      <c r="M5" s="316"/>
      <c r="N5" s="310"/>
      <c r="O5" s="313"/>
      <c r="P5" s="313"/>
      <c r="Q5" s="313"/>
    </row>
    <row r="6" spans="2:17" s="276" customFormat="1" ht="13.5" customHeight="1">
      <c r="B6" s="280"/>
      <c r="C6" s="286"/>
      <c r="D6" s="280"/>
      <c r="E6" s="294"/>
      <c r="F6" s="294"/>
      <c r="G6" s="311" t="s">
        <v>6</v>
      </c>
      <c r="H6" s="311" t="s">
        <v>146</v>
      </c>
      <c r="I6" s="311" t="s">
        <v>147</v>
      </c>
      <c r="J6" s="311" t="s">
        <v>149</v>
      </c>
      <c r="K6" s="311" t="s">
        <v>152</v>
      </c>
      <c r="L6" s="311" t="s">
        <v>154</v>
      </c>
      <c r="M6" s="311" t="s">
        <v>155</v>
      </c>
      <c r="N6" s="311" t="s">
        <v>6</v>
      </c>
      <c r="O6" s="311" t="s">
        <v>146</v>
      </c>
      <c r="P6" s="311" t="s">
        <v>147</v>
      </c>
      <c r="Q6" s="311" t="s">
        <v>149</v>
      </c>
    </row>
    <row r="7" spans="2:17" s="277" customFormat="1" ht="6.6" customHeight="1">
      <c r="B7" s="281"/>
      <c r="D7" s="281"/>
      <c r="E7" s="295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</row>
    <row r="8" spans="2:17" s="277" customFormat="1" ht="13.5" customHeight="1">
      <c r="B8" s="280"/>
      <c r="C8" s="280"/>
      <c r="D8" s="289" t="s">
        <v>6</v>
      </c>
      <c r="E8" s="163">
        <f>SUM(表1６!F9,表1６!J9,表1６!N9,表1６!Q9,表1６!T9)</f>
        <v>994</v>
      </c>
      <c r="F8" s="54">
        <f>SUM(F9:F10)</f>
        <v>11</v>
      </c>
      <c r="G8" s="54">
        <f>SUM(G9:G10)</f>
        <v>277</v>
      </c>
      <c r="H8" s="54">
        <f t="shared" ref="H8:Q8" si="0">H9+H10</f>
        <v>38</v>
      </c>
      <c r="I8" s="54">
        <f t="shared" si="0"/>
        <v>42</v>
      </c>
      <c r="J8" s="54">
        <f t="shared" si="0"/>
        <v>49</v>
      </c>
      <c r="K8" s="54">
        <f t="shared" si="0"/>
        <v>56</v>
      </c>
      <c r="L8" s="54">
        <f t="shared" si="0"/>
        <v>46</v>
      </c>
      <c r="M8" s="54">
        <f t="shared" si="0"/>
        <v>46</v>
      </c>
      <c r="N8" s="54">
        <f t="shared" si="0"/>
        <v>240</v>
      </c>
      <c r="O8" s="54">
        <f t="shared" si="0"/>
        <v>84</v>
      </c>
      <c r="P8" s="54">
        <f t="shared" si="0"/>
        <v>82</v>
      </c>
      <c r="Q8" s="54">
        <f t="shared" si="0"/>
        <v>74</v>
      </c>
    </row>
    <row r="9" spans="2:17" s="277" customFormat="1" ht="13.5" customHeight="1">
      <c r="B9" s="280"/>
      <c r="C9" s="280" t="s">
        <v>6</v>
      </c>
      <c r="D9" s="280" t="s">
        <v>48</v>
      </c>
      <c r="E9" s="164">
        <f>F9+G9+N9+E24</f>
        <v>672</v>
      </c>
      <c r="F9" s="55">
        <v>6</v>
      </c>
      <c r="G9" s="55">
        <f>SUM(H9:M9)</f>
        <v>194</v>
      </c>
      <c r="H9" s="55">
        <v>23</v>
      </c>
      <c r="I9" s="55">
        <v>27</v>
      </c>
      <c r="J9" s="55">
        <v>38</v>
      </c>
      <c r="K9" s="55">
        <v>46</v>
      </c>
      <c r="L9" s="55">
        <v>28</v>
      </c>
      <c r="M9" s="55">
        <v>32</v>
      </c>
      <c r="N9" s="55">
        <f>SUM(O9:Q9)</f>
        <v>164</v>
      </c>
      <c r="O9" s="55">
        <v>62</v>
      </c>
      <c r="P9" s="55">
        <v>57</v>
      </c>
      <c r="Q9" s="55">
        <v>45</v>
      </c>
    </row>
    <row r="10" spans="2:17" s="277" customFormat="1" ht="13.5" customHeight="1">
      <c r="B10" s="280"/>
      <c r="C10" s="280"/>
      <c r="D10" s="280" t="s">
        <v>63</v>
      </c>
      <c r="E10" s="164">
        <f>F10+G10+N10+E25</f>
        <v>322</v>
      </c>
      <c r="F10" s="55">
        <v>5</v>
      </c>
      <c r="G10" s="55">
        <f>SUM(H10:M10)</f>
        <v>83</v>
      </c>
      <c r="H10" s="55">
        <v>15</v>
      </c>
      <c r="I10" s="55">
        <v>15</v>
      </c>
      <c r="J10" s="55">
        <v>11</v>
      </c>
      <c r="K10" s="55">
        <v>10</v>
      </c>
      <c r="L10" s="55">
        <v>18</v>
      </c>
      <c r="M10" s="55">
        <v>14</v>
      </c>
      <c r="N10" s="55">
        <f>SUM(O10:Q10)</f>
        <v>76</v>
      </c>
      <c r="O10" s="55">
        <v>22</v>
      </c>
      <c r="P10" s="55">
        <v>25</v>
      </c>
      <c r="Q10" s="55">
        <v>29</v>
      </c>
    </row>
    <row r="11" spans="2:17" s="277" customFormat="1" ht="13.5" customHeight="1">
      <c r="B11" s="282" t="s">
        <v>304</v>
      </c>
      <c r="C11" s="280"/>
      <c r="D11" s="280"/>
      <c r="E11" s="296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</row>
    <row r="12" spans="2:17" s="277" customFormat="1" ht="13.5" customHeight="1">
      <c r="B12" s="280"/>
      <c r="C12" s="287" t="s">
        <v>165</v>
      </c>
      <c r="D12" s="280" t="s">
        <v>6</v>
      </c>
      <c r="E12" s="164">
        <f>SUM(E13:E14)</f>
        <v>59</v>
      </c>
      <c r="F12" s="55">
        <f>SUM(F13:F14)</f>
        <v>0</v>
      </c>
      <c r="G12" s="55">
        <f>SUM(G13:G14)</f>
        <v>18</v>
      </c>
      <c r="H12" s="55">
        <v>3</v>
      </c>
      <c r="I12" s="55">
        <v>3</v>
      </c>
      <c r="J12" s="55">
        <v>3</v>
      </c>
      <c r="K12" s="55">
        <v>3</v>
      </c>
      <c r="L12" s="55">
        <v>3</v>
      </c>
      <c r="M12" s="55">
        <v>3</v>
      </c>
      <c r="N12" s="55">
        <f>SUM(N13:N14)</f>
        <v>18</v>
      </c>
      <c r="O12" s="55">
        <v>6</v>
      </c>
      <c r="P12" s="55">
        <v>6</v>
      </c>
      <c r="Q12" s="55">
        <v>6</v>
      </c>
    </row>
    <row r="13" spans="2:17" s="277" customFormat="1" ht="13.5" customHeight="1">
      <c r="B13" s="280"/>
      <c r="C13" s="287"/>
      <c r="D13" s="280" t="s">
        <v>48</v>
      </c>
      <c r="E13" s="164">
        <f>F13+G13+N13+E28</f>
        <v>35</v>
      </c>
      <c r="F13" s="55">
        <v>0</v>
      </c>
      <c r="G13" s="55">
        <f>SUM(H13:M13)</f>
        <v>9</v>
      </c>
      <c r="H13" s="55">
        <v>2</v>
      </c>
      <c r="I13" s="55">
        <v>1</v>
      </c>
      <c r="J13" s="55">
        <v>2</v>
      </c>
      <c r="K13" s="55">
        <v>1</v>
      </c>
      <c r="L13" s="55">
        <v>1</v>
      </c>
      <c r="M13" s="55">
        <v>2</v>
      </c>
      <c r="N13" s="55">
        <v>11</v>
      </c>
      <c r="O13" s="55">
        <v>4</v>
      </c>
      <c r="P13" s="55">
        <v>4</v>
      </c>
      <c r="Q13" s="55">
        <v>3</v>
      </c>
    </row>
    <row r="14" spans="2:17" s="277" customFormat="1" ht="13.5" customHeight="1">
      <c r="B14" s="280"/>
      <c r="C14" s="287"/>
      <c r="D14" s="280" t="s">
        <v>63</v>
      </c>
      <c r="E14" s="164">
        <f>F14+G14+N14+E29</f>
        <v>24</v>
      </c>
      <c r="F14" s="55">
        <v>0</v>
      </c>
      <c r="G14" s="55">
        <f>SUM(H14:M14)</f>
        <v>9</v>
      </c>
      <c r="H14" s="55">
        <v>1</v>
      </c>
      <c r="I14" s="55">
        <v>2</v>
      </c>
      <c r="J14" s="55">
        <v>1</v>
      </c>
      <c r="K14" s="55">
        <v>2</v>
      </c>
      <c r="L14" s="55">
        <v>2</v>
      </c>
      <c r="M14" s="55">
        <v>1</v>
      </c>
      <c r="N14" s="55">
        <v>7</v>
      </c>
      <c r="O14" s="55">
        <v>2</v>
      </c>
      <c r="P14" s="55">
        <v>2</v>
      </c>
      <c r="Q14" s="55">
        <v>3</v>
      </c>
    </row>
    <row r="15" spans="2:17" ht="6.6" customHeight="1">
      <c r="B15" s="283"/>
      <c r="C15" s="283"/>
      <c r="D15" s="290"/>
      <c r="E15" s="297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</row>
    <row r="16" spans="2:17" ht="13.35" customHeight="1">
      <c r="D16" s="291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</row>
    <row r="17" spans="2:17" ht="13.35" customHeight="1">
      <c r="B17" s="278"/>
      <c r="C17" s="278"/>
      <c r="D17" s="278"/>
      <c r="E17" s="299"/>
      <c r="F17" s="299"/>
      <c r="G17" s="299"/>
      <c r="H17" s="299"/>
      <c r="I17" s="299"/>
      <c r="J17" s="299"/>
      <c r="K17" s="299"/>
      <c r="L17" s="299"/>
      <c r="M17" s="299"/>
      <c r="N17" s="298"/>
      <c r="O17" s="298"/>
      <c r="P17" s="298"/>
      <c r="Q17" s="298"/>
    </row>
    <row r="18" spans="2:17" ht="13.35" customHeight="1"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</row>
    <row r="19" spans="2:17" ht="13.5" customHeight="1">
      <c r="B19" s="279"/>
      <c r="C19" s="279"/>
      <c r="D19" s="279"/>
      <c r="E19" s="300" t="s">
        <v>169</v>
      </c>
      <c r="F19" s="306"/>
      <c r="G19" s="306"/>
      <c r="H19" s="306"/>
      <c r="I19" s="306"/>
      <c r="J19" s="306"/>
      <c r="K19" s="306"/>
      <c r="L19" s="306"/>
      <c r="M19" s="306"/>
      <c r="N19" s="298"/>
      <c r="O19" s="298"/>
      <c r="P19" s="298"/>
      <c r="Q19" s="298"/>
    </row>
    <row r="20" spans="2:17" ht="13.5" customHeight="1">
      <c r="B20" s="280" t="s">
        <v>160</v>
      </c>
      <c r="C20" s="280"/>
      <c r="D20" s="288"/>
      <c r="E20" s="301" t="s">
        <v>6</v>
      </c>
      <c r="F20" s="307" t="s">
        <v>170</v>
      </c>
      <c r="G20" s="312"/>
      <c r="H20" s="312"/>
      <c r="I20" s="314"/>
      <c r="J20" s="307" t="s">
        <v>164</v>
      </c>
      <c r="K20" s="312"/>
      <c r="L20" s="312"/>
      <c r="M20" s="312"/>
      <c r="N20" s="298"/>
      <c r="O20" s="298"/>
      <c r="P20" s="298"/>
      <c r="Q20" s="298"/>
    </row>
    <row r="21" spans="2:17" ht="13.5" customHeight="1">
      <c r="B21" s="280"/>
      <c r="C21" s="280"/>
      <c r="D21" s="280"/>
      <c r="E21" s="302"/>
      <c r="F21" s="308" t="s">
        <v>6</v>
      </c>
      <c r="G21" s="308" t="s">
        <v>146</v>
      </c>
      <c r="H21" s="308" t="s">
        <v>147</v>
      </c>
      <c r="I21" s="308" t="s">
        <v>149</v>
      </c>
      <c r="J21" s="308" t="s">
        <v>6</v>
      </c>
      <c r="K21" s="308" t="s">
        <v>146</v>
      </c>
      <c r="L21" s="308" t="s">
        <v>147</v>
      </c>
      <c r="M21" s="308" t="s">
        <v>149</v>
      </c>
      <c r="N21" s="298"/>
      <c r="O21" s="298"/>
      <c r="P21" s="298"/>
      <c r="Q21" s="298"/>
    </row>
    <row r="22" spans="2:17" ht="13.5" customHeight="1">
      <c r="B22" s="281"/>
      <c r="C22" s="281"/>
      <c r="D22" s="281"/>
      <c r="E22" s="303"/>
      <c r="F22" s="309"/>
      <c r="G22" s="309"/>
      <c r="H22" s="309"/>
      <c r="I22" s="309"/>
      <c r="J22" s="309"/>
      <c r="K22" s="309"/>
      <c r="L22" s="309"/>
      <c r="M22" s="309"/>
      <c r="N22" s="298"/>
      <c r="O22" s="298"/>
      <c r="P22" s="298"/>
      <c r="Q22" s="298"/>
    </row>
    <row r="23" spans="2:17" ht="13.5" customHeight="1">
      <c r="B23" s="284"/>
      <c r="C23" s="284"/>
      <c r="D23" s="292" t="s">
        <v>6</v>
      </c>
      <c r="E23" s="163">
        <f>SUM(表1６!Q9,表1６!T9)</f>
        <v>466</v>
      </c>
      <c r="F23" s="54">
        <f t="shared" ref="F23:M23" si="1">SUM(F24:F25)</f>
        <v>461</v>
      </c>
      <c r="G23" s="54">
        <f t="shared" si="1"/>
        <v>152</v>
      </c>
      <c r="H23" s="54">
        <f t="shared" si="1"/>
        <v>141</v>
      </c>
      <c r="I23" s="54">
        <f t="shared" si="1"/>
        <v>168</v>
      </c>
      <c r="J23" s="54">
        <f t="shared" si="1"/>
        <v>5</v>
      </c>
      <c r="K23" s="54">
        <f t="shared" si="1"/>
        <v>2</v>
      </c>
      <c r="L23" s="54">
        <f t="shared" si="1"/>
        <v>0</v>
      </c>
      <c r="M23" s="54">
        <f t="shared" si="1"/>
        <v>3</v>
      </c>
      <c r="N23" s="298"/>
      <c r="O23" s="298"/>
      <c r="P23" s="298"/>
      <c r="Q23" s="298"/>
    </row>
    <row r="24" spans="2:17" ht="13.5" customHeight="1">
      <c r="B24" s="284"/>
      <c r="C24" s="284" t="s">
        <v>6</v>
      </c>
      <c r="D24" s="284" t="s">
        <v>48</v>
      </c>
      <c r="E24" s="164">
        <f>F24+J24</f>
        <v>308</v>
      </c>
      <c r="F24" s="55">
        <f>SUM(G24:I24)</f>
        <v>303</v>
      </c>
      <c r="G24" s="55">
        <v>98</v>
      </c>
      <c r="H24" s="55">
        <v>97</v>
      </c>
      <c r="I24" s="55">
        <v>108</v>
      </c>
      <c r="J24" s="55">
        <f>SUM(K24:M24)</f>
        <v>5</v>
      </c>
      <c r="K24" s="55">
        <v>2</v>
      </c>
      <c r="L24" s="55">
        <v>0</v>
      </c>
      <c r="M24" s="55">
        <v>3</v>
      </c>
      <c r="N24" s="298"/>
      <c r="O24" s="298"/>
      <c r="P24" s="298"/>
      <c r="Q24" s="298"/>
    </row>
    <row r="25" spans="2:17" ht="13.5" customHeight="1">
      <c r="B25" s="284"/>
      <c r="C25" s="284"/>
      <c r="D25" s="284" t="s">
        <v>63</v>
      </c>
      <c r="E25" s="164">
        <f>F25+J25</f>
        <v>158</v>
      </c>
      <c r="F25" s="55">
        <f>SUM(G25:I25)</f>
        <v>158</v>
      </c>
      <c r="G25" s="55">
        <v>54</v>
      </c>
      <c r="H25" s="55">
        <v>44</v>
      </c>
      <c r="I25" s="55">
        <v>60</v>
      </c>
      <c r="J25" s="55">
        <f>SUM(K25:M25)</f>
        <v>0</v>
      </c>
      <c r="K25" s="55">
        <v>0</v>
      </c>
      <c r="L25" s="55">
        <v>0</v>
      </c>
      <c r="M25" s="55">
        <v>0</v>
      </c>
      <c r="N25" s="298"/>
      <c r="O25" s="298"/>
      <c r="P25" s="298"/>
      <c r="Q25" s="298"/>
    </row>
    <row r="26" spans="2:17" ht="13.5" customHeight="1">
      <c r="B26" s="285" t="s">
        <v>304</v>
      </c>
      <c r="C26" s="284"/>
      <c r="D26" s="284"/>
      <c r="E26" s="296"/>
      <c r="F26" s="304"/>
      <c r="G26" s="304"/>
      <c r="H26" s="304"/>
      <c r="I26" s="304"/>
      <c r="J26" s="304"/>
      <c r="K26" s="304"/>
      <c r="L26" s="304"/>
      <c r="M26" s="304"/>
      <c r="N26" s="298"/>
      <c r="O26" s="298"/>
      <c r="P26" s="298"/>
      <c r="Q26" s="298"/>
    </row>
    <row r="27" spans="2:17" ht="13.5" customHeight="1">
      <c r="B27" s="284"/>
      <c r="C27" s="287" t="s">
        <v>165</v>
      </c>
      <c r="D27" s="284" t="s">
        <v>6</v>
      </c>
      <c r="E27" s="164">
        <f>SUM(表1６!Q13,表1６!T13)</f>
        <v>23</v>
      </c>
      <c r="F27" s="55">
        <f t="shared" ref="F27:M27" si="2">SUM(F28:F29)</f>
        <v>23</v>
      </c>
      <c r="G27" s="55">
        <f t="shared" si="2"/>
        <v>8</v>
      </c>
      <c r="H27" s="55">
        <f t="shared" si="2"/>
        <v>8</v>
      </c>
      <c r="I27" s="55">
        <f t="shared" si="2"/>
        <v>7</v>
      </c>
      <c r="J27" s="55">
        <f t="shared" si="2"/>
        <v>0</v>
      </c>
      <c r="K27" s="55">
        <f t="shared" si="2"/>
        <v>0</v>
      </c>
      <c r="L27" s="55">
        <f t="shared" si="2"/>
        <v>0</v>
      </c>
      <c r="M27" s="55">
        <f t="shared" si="2"/>
        <v>0</v>
      </c>
      <c r="N27" s="298"/>
      <c r="O27" s="298"/>
      <c r="P27" s="298"/>
      <c r="Q27" s="298"/>
    </row>
    <row r="28" spans="2:17" ht="13.5" customHeight="1">
      <c r="B28" s="284"/>
      <c r="C28" s="287"/>
      <c r="D28" s="284" t="s">
        <v>48</v>
      </c>
      <c r="E28" s="164">
        <f>F28+J28</f>
        <v>15</v>
      </c>
      <c r="F28" s="55">
        <f>SUM(G28:I28)</f>
        <v>15</v>
      </c>
      <c r="G28" s="55">
        <v>5</v>
      </c>
      <c r="H28" s="55">
        <v>7</v>
      </c>
      <c r="I28" s="55">
        <v>3</v>
      </c>
      <c r="J28" s="55">
        <v>0</v>
      </c>
      <c r="K28" s="55">
        <v>0</v>
      </c>
      <c r="L28" s="55">
        <v>0</v>
      </c>
      <c r="M28" s="55">
        <v>0</v>
      </c>
      <c r="N28" s="298"/>
      <c r="O28" s="298"/>
      <c r="P28" s="298"/>
      <c r="Q28" s="298"/>
    </row>
    <row r="29" spans="2:17" ht="13.5" customHeight="1">
      <c r="B29" s="284"/>
      <c r="C29" s="287"/>
      <c r="D29" s="284" t="s">
        <v>63</v>
      </c>
      <c r="E29" s="164">
        <f>F29+J29</f>
        <v>8</v>
      </c>
      <c r="F29" s="55">
        <f>SUM(G29:I29)</f>
        <v>8</v>
      </c>
      <c r="G29" s="55">
        <v>3</v>
      </c>
      <c r="H29" s="55">
        <v>1</v>
      </c>
      <c r="I29" s="55">
        <v>4</v>
      </c>
      <c r="J29" s="55">
        <v>0</v>
      </c>
      <c r="K29" s="55">
        <v>0</v>
      </c>
      <c r="L29" s="55">
        <v>0</v>
      </c>
      <c r="M29" s="55">
        <v>0</v>
      </c>
      <c r="N29" s="298"/>
      <c r="O29" s="298"/>
      <c r="P29" s="298"/>
      <c r="Q29" s="298"/>
    </row>
    <row r="30" spans="2:17" ht="6.6" customHeight="1">
      <c r="B30" s="283"/>
      <c r="C30" s="283"/>
      <c r="D30" s="290"/>
      <c r="E30" s="262"/>
      <c r="F30" s="263"/>
      <c r="G30" s="263"/>
      <c r="H30" s="263"/>
      <c r="I30" s="263"/>
      <c r="J30" s="263"/>
      <c r="K30" s="263"/>
      <c r="L30" s="263"/>
      <c r="M30" s="263"/>
    </row>
    <row r="31" spans="2:17" ht="13.35" customHeight="1">
      <c r="D31" s="291"/>
    </row>
  </sheetData>
  <mergeCells count="10">
    <mergeCell ref="B5:D5"/>
    <mergeCell ref="E19:M19"/>
    <mergeCell ref="B20:D20"/>
    <mergeCell ref="F20:I20"/>
    <mergeCell ref="J20:M20"/>
    <mergeCell ref="G4:M5"/>
    <mergeCell ref="N4:Q5"/>
    <mergeCell ref="C12:C14"/>
    <mergeCell ref="E20:E21"/>
    <mergeCell ref="C27:C29"/>
  </mergeCells>
  <phoneticPr fontId="2"/>
  <conditionalFormatting sqref="E8:E10 E12:E14">
    <cfRule type="cellIs" dxfId="3" priority="1" stopIfTrue="1" operator="notEqual">
      <formula>SUM(F8,H8:M8+O8:Q8)</formula>
    </cfRule>
  </conditionalFormatting>
  <conditionalFormatting sqref="E27:E29 E23:E25">
    <cfRule type="cellIs" dxfId="2" priority="2" stopIfTrue="1" operator="notEqual">
      <formula>SUM(G23:I23+K23:M23)</formula>
    </cfRule>
  </conditionalFormatting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V19"/>
  <sheetViews>
    <sheetView zoomScale="115" zoomScaleNormal="115" workbookViewId="0">
      <selection activeCell="B2" sqref="B2"/>
    </sheetView>
  </sheetViews>
  <sheetFormatPr defaultColWidth="6" defaultRowHeight="13.15" customHeight="1"/>
  <cols>
    <col min="1" max="1" width="0.5" style="275" customWidth="1"/>
    <col min="2" max="2" width="10.875" style="275" customWidth="1"/>
    <col min="3" max="3" width="6" style="275"/>
    <col min="4" max="4" width="3.625" style="275" customWidth="1"/>
    <col min="5" max="5" width="5.125" style="275" customWidth="1"/>
    <col min="6" max="6" width="4.625" style="275" customWidth="1"/>
    <col min="7" max="9" width="3.875" style="275" customWidth="1"/>
    <col min="10" max="11" width="5.125" style="275" customWidth="1"/>
    <col min="12" max="13" width="4.125" style="275" customWidth="1"/>
    <col min="14" max="15" width="5.125" style="275" customWidth="1"/>
    <col min="16" max="16" width="4.125" style="275" customWidth="1"/>
    <col min="17" max="18" width="5.125" style="275" customWidth="1"/>
    <col min="19" max="22" width="4.375" style="275" customWidth="1"/>
    <col min="23" max="16384" width="6" style="275"/>
  </cols>
  <sheetData>
    <row r="1" spans="2:22" ht="6" customHeight="1"/>
    <row r="2" spans="2:22" ht="13.5" customHeight="1">
      <c r="B2" s="278" t="s">
        <v>261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</row>
    <row r="3" spans="2:22" ht="6" customHeight="1"/>
    <row r="4" spans="2:22" s="276" customFormat="1" ht="13.5" customHeight="1">
      <c r="B4" s="317"/>
      <c r="C4" s="317"/>
      <c r="D4" s="317"/>
      <c r="E4" s="319" t="s">
        <v>360</v>
      </c>
      <c r="F4" s="327" t="s">
        <v>129</v>
      </c>
      <c r="G4" s="317"/>
      <c r="H4" s="317"/>
      <c r="I4" s="331"/>
      <c r="J4" s="327" t="s">
        <v>131</v>
      </c>
      <c r="K4" s="317"/>
      <c r="L4" s="317"/>
      <c r="M4" s="331"/>
      <c r="N4" s="327" t="s">
        <v>157</v>
      </c>
      <c r="O4" s="317"/>
      <c r="P4" s="331"/>
      <c r="Q4" s="332" t="s">
        <v>159</v>
      </c>
      <c r="R4" s="334"/>
      <c r="S4" s="334"/>
      <c r="T4" s="334"/>
      <c r="U4" s="334"/>
      <c r="V4" s="334"/>
    </row>
    <row r="5" spans="2:22" s="276" customFormat="1" ht="13.5" customHeight="1">
      <c r="B5" s="280" t="s">
        <v>160</v>
      </c>
      <c r="C5" s="280"/>
      <c r="D5" s="280"/>
      <c r="E5" s="320"/>
      <c r="F5" s="310"/>
      <c r="G5" s="313"/>
      <c r="H5" s="313"/>
      <c r="I5" s="316"/>
      <c r="J5" s="310"/>
      <c r="K5" s="313"/>
      <c r="L5" s="313"/>
      <c r="M5" s="316"/>
      <c r="N5" s="310"/>
      <c r="O5" s="313"/>
      <c r="P5" s="316"/>
      <c r="Q5" s="333" t="s">
        <v>162</v>
      </c>
      <c r="R5" s="335"/>
      <c r="S5" s="336"/>
      <c r="T5" s="333" t="s">
        <v>164</v>
      </c>
      <c r="U5" s="335"/>
      <c r="V5" s="335"/>
    </row>
    <row r="6" spans="2:22" s="276" customFormat="1" ht="13.5" customHeight="1">
      <c r="B6" s="280"/>
      <c r="C6" s="280"/>
      <c r="D6" s="280"/>
      <c r="E6" s="320"/>
      <c r="F6" s="328" t="s">
        <v>6</v>
      </c>
      <c r="G6" s="328" t="s">
        <v>133</v>
      </c>
      <c r="H6" s="328" t="s">
        <v>113</v>
      </c>
      <c r="I6" s="328" t="s">
        <v>134</v>
      </c>
      <c r="J6" s="328" t="s">
        <v>6</v>
      </c>
      <c r="K6" s="311" t="s">
        <v>135</v>
      </c>
      <c r="L6" s="311" t="s">
        <v>136</v>
      </c>
      <c r="M6" s="311" t="s">
        <v>16</v>
      </c>
      <c r="N6" s="328" t="s">
        <v>6</v>
      </c>
      <c r="O6" s="311" t="s">
        <v>136</v>
      </c>
      <c r="P6" s="311" t="s">
        <v>16</v>
      </c>
      <c r="Q6" s="328" t="s">
        <v>6</v>
      </c>
      <c r="R6" s="311" t="s">
        <v>137</v>
      </c>
      <c r="S6" s="311" t="s">
        <v>138</v>
      </c>
      <c r="T6" s="328" t="s">
        <v>6</v>
      </c>
      <c r="U6" s="311" t="s">
        <v>140</v>
      </c>
      <c r="V6" s="311" t="s">
        <v>122</v>
      </c>
    </row>
    <row r="7" spans="2:22" s="276" customFormat="1" ht="13.5" customHeight="1">
      <c r="B7" s="280"/>
      <c r="C7" s="286"/>
      <c r="D7" s="280"/>
      <c r="E7" s="321"/>
      <c r="F7" s="329"/>
      <c r="G7" s="329"/>
      <c r="H7" s="329"/>
      <c r="I7" s="329"/>
      <c r="J7" s="329"/>
      <c r="K7" s="294" t="s">
        <v>141</v>
      </c>
      <c r="L7" s="294" t="s">
        <v>124</v>
      </c>
      <c r="M7" s="294" t="s">
        <v>142</v>
      </c>
      <c r="N7" s="329"/>
      <c r="O7" s="294" t="s">
        <v>124</v>
      </c>
      <c r="P7" s="294" t="s">
        <v>142</v>
      </c>
      <c r="Q7" s="329"/>
      <c r="R7" s="294" t="s">
        <v>45</v>
      </c>
      <c r="S7" s="294" t="s">
        <v>142</v>
      </c>
      <c r="T7" s="329"/>
      <c r="U7" s="294" t="s">
        <v>89</v>
      </c>
      <c r="V7" s="294" t="s">
        <v>142</v>
      </c>
    </row>
    <row r="8" spans="2:22" s="277" customFormat="1" ht="6" customHeight="1">
      <c r="B8" s="281"/>
      <c r="D8" s="281"/>
      <c r="E8" s="322"/>
      <c r="F8" s="295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</row>
    <row r="9" spans="2:22" s="277" customFormat="1" ht="13.5" customHeight="1">
      <c r="B9" s="276"/>
      <c r="D9" s="276" t="s">
        <v>6</v>
      </c>
      <c r="E9" s="323">
        <f>F9+J9+N9+Q9+T9</f>
        <v>994</v>
      </c>
      <c r="F9" s="163">
        <f t="shared" ref="F9:V9" si="0">F10+F11</f>
        <v>11</v>
      </c>
      <c r="G9" s="330">
        <f t="shared" si="0"/>
        <v>0</v>
      </c>
      <c r="H9" s="330">
        <f t="shared" si="0"/>
        <v>2</v>
      </c>
      <c r="I9" s="54">
        <f t="shared" si="0"/>
        <v>9</v>
      </c>
      <c r="J9" s="54">
        <f t="shared" si="0"/>
        <v>277</v>
      </c>
      <c r="K9" s="330">
        <f t="shared" si="0"/>
        <v>277</v>
      </c>
      <c r="L9" s="330">
        <f t="shared" si="0"/>
        <v>0</v>
      </c>
      <c r="M9" s="330">
        <f t="shared" si="0"/>
        <v>0</v>
      </c>
      <c r="N9" s="330">
        <f t="shared" si="0"/>
        <v>240</v>
      </c>
      <c r="O9" s="330">
        <f t="shared" si="0"/>
        <v>236</v>
      </c>
      <c r="P9" s="330">
        <f t="shared" si="0"/>
        <v>4</v>
      </c>
      <c r="Q9" s="330">
        <f t="shared" si="0"/>
        <v>461</v>
      </c>
      <c r="R9" s="330">
        <f t="shared" si="0"/>
        <v>449</v>
      </c>
      <c r="S9" s="330">
        <f t="shared" si="0"/>
        <v>12</v>
      </c>
      <c r="T9" s="330">
        <f t="shared" si="0"/>
        <v>5</v>
      </c>
      <c r="U9" s="330">
        <f t="shared" si="0"/>
        <v>0</v>
      </c>
      <c r="V9" s="330">
        <f t="shared" si="0"/>
        <v>5</v>
      </c>
    </row>
    <row r="10" spans="2:22" s="277" customFormat="1" ht="13.5" customHeight="1">
      <c r="B10" s="276"/>
      <c r="C10" s="276" t="s">
        <v>6</v>
      </c>
      <c r="D10" s="276" t="s">
        <v>48</v>
      </c>
      <c r="E10" s="324">
        <f>F10+J10+N10+Q10+T10</f>
        <v>672</v>
      </c>
      <c r="F10" s="164">
        <f>G10+H10+I10</f>
        <v>6</v>
      </c>
      <c r="G10" s="205">
        <v>0</v>
      </c>
      <c r="H10" s="205">
        <v>1</v>
      </c>
      <c r="I10" s="205">
        <v>5</v>
      </c>
      <c r="J10" s="205">
        <f>K10+L10+M10</f>
        <v>194</v>
      </c>
      <c r="K10" s="205">
        <v>194</v>
      </c>
      <c r="L10" s="205">
        <v>0</v>
      </c>
      <c r="M10" s="205">
        <v>0</v>
      </c>
      <c r="N10" s="205">
        <f>O10+P10</f>
        <v>164</v>
      </c>
      <c r="O10" s="205">
        <v>164</v>
      </c>
      <c r="P10" s="205">
        <v>0</v>
      </c>
      <c r="Q10" s="205">
        <f>R10+S10</f>
        <v>303</v>
      </c>
      <c r="R10" s="205">
        <v>295</v>
      </c>
      <c r="S10" s="205">
        <v>8</v>
      </c>
      <c r="T10" s="205">
        <f>U10+V10</f>
        <v>5</v>
      </c>
      <c r="U10" s="205">
        <v>0</v>
      </c>
      <c r="V10" s="205">
        <v>5</v>
      </c>
    </row>
    <row r="11" spans="2:22" s="277" customFormat="1" ht="13.5" customHeight="1">
      <c r="B11" s="276"/>
      <c r="C11" s="276"/>
      <c r="D11" s="276" t="s">
        <v>63</v>
      </c>
      <c r="E11" s="324">
        <f>F11+J11+N11+Q11+T11</f>
        <v>322</v>
      </c>
      <c r="F11" s="164">
        <f>G11+H11+I11</f>
        <v>5</v>
      </c>
      <c r="G11" s="205">
        <v>0</v>
      </c>
      <c r="H11" s="205">
        <v>1</v>
      </c>
      <c r="I11" s="205">
        <v>4</v>
      </c>
      <c r="J11" s="205">
        <f>K11+L11+M11</f>
        <v>83</v>
      </c>
      <c r="K11" s="205">
        <v>83</v>
      </c>
      <c r="L11" s="205">
        <v>0</v>
      </c>
      <c r="M11" s="205">
        <v>0</v>
      </c>
      <c r="N11" s="205">
        <f>O11+P11</f>
        <v>76</v>
      </c>
      <c r="O11" s="205">
        <v>72</v>
      </c>
      <c r="P11" s="205">
        <v>4</v>
      </c>
      <c r="Q11" s="205">
        <f>R11+S11</f>
        <v>158</v>
      </c>
      <c r="R11" s="205">
        <v>154</v>
      </c>
      <c r="S11" s="205">
        <v>4</v>
      </c>
      <c r="T11" s="205">
        <f>U11+V11</f>
        <v>0</v>
      </c>
      <c r="U11" s="205">
        <v>0</v>
      </c>
      <c r="V11" s="205">
        <v>0</v>
      </c>
    </row>
    <row r="12" spans="2:22" s="277" customFormat="1" ht="13.5" customHeight="1">
      <c r="B12" s="276" t="s">
        <v>304</v>
      </c>
      <c r="C12" s="276"/>
      <c r="D12" s="276"/>
      <c r="E12" s="325"/>
      <c r="F12" s="164"/>
      <c r="G12" s="205"/>
      <c r="H12" s="205"/>
      <c r="I12" s="55"/>
      <c r="J12" s="5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</row>
    <row r="13" spans="2:22" s="277" customFormat="1" ht="13.5" customHeight="1">
      <c r="B13" s="276"/>
      <c r="C13" s="318" t="s">
        <v>165</v>
      </c>
      <c r="D13" s="276" t="s">
        <v>6</v>
      </c>
      <c r="E13" s="324">
        <f>F13+J13+N13+Q13+T13</f>
        <v>59</v>
      </c>
      <c r="F13" s="164">
        <f t="shared" ref="F13:S13" si="1">F14+F15</f>
        <v>0</v>
      </c>
      <c r="G13" s="205">
        <f t="shared" si="1"/>
        <v>0</v>
      </c>
      <c r="H13" s="205">
        <f t="shared" si="1"/>
        <v>0</v>
      </c>
      <c r="I13" s="205">
        <f t="shared" si="1"/>
        <v>0</v>
      </c>
      <c r="J13" s="205">
        <f t="shared" si="1"/>
        <v>18</v>
      </c>
      <c r="K13" s="205">
        <f t="shared" si="1"/>
        <v>18</v>
      </c>
      <c r="L13" s="205">
        <f t="shared" si="1"/>
        <v>0</v>
      </c>
      <c r="M13" s="205">
        <f t="shared" si="1"/>
        <v>0</v>
      </c>
      <c r="N13" s="205">
        <f t="shared" si="1"/>
        <v>18</v>
      </c>
      <c r="O13" s="205">
        <f t="shared" si="1"/>
        <v>18</v>
      </c>
      <c r="P13" s="205">
        <f t="shared" si="1"/>
        <v>0</v>
      </c>
      <c r="Q13" s="205">
        <f t="shared" si="1"/>
        <v>23</v>
      </c>
      <c r="R13" s="205">
        <f t="shared" si="1"/>
        <v>23</v>
      </c>
      <c r="S13" s="205">
        <f t="shared" si="1"/>
        <v>0</v>
      </c>
      <c r="T13" s="205">
        <v>0</v>
      </c>
      <c r="U13" s="205">
        <v>0</v>
      </c>
      <c r="V13" s="205">
        <v>0</v>
      </c>
    </row>
    <row r="14" spans="2:22" s="277" customFormat="1" ht="13.5" customHeight="1">
      <c r="B14" s="276"/>
      <c r="C14" s="276"/>
      <c r="D14" s="276" t="s">
        <v>48</v>
      </c>
      <c r="E14" s="324">
        <f>F14+J14+N14+Q14+T14</f>
        <v>35</v>
      </c>
      <c r="F14" s="164">
        <f>G14+H14+I14</f>
        <v>0</v>
      </c>
      <c r="G14" s="205">
        <v>0</v>
      </c>
      <c r="H14" s="205">
        <v>0</v>
      </c>
      <c r="I14" s="205">
        <v>0</v>
      </c>
      <c r="J14" s="205">
        <f>K14+L14+M14</f>
        <v>9</v>
      </c>
      <c r="K14" s="205">
        <v>9</v>
      </c>
      <c r="L14" s="205">
        <v>0</v>
      </c>
      <c r="M14" s="205">
        <v>0</v>
      </c>
      <c r="N14" s="205">
        <f>O14+P14</f>
        <v>11</v>
      </c>
      <c r="O14" s="205">
        <v>11</v>
      </c>
      <c r="P14" s="205">
        <v>0</v>
      </c>
      <c r="Q14" s="205">
        <f>R14+S14</f>
        <v>15</v>
      </c>
      <c r="R14" s="205">
        <v>15</v>
      </c>
      <c r="S14" s="205">
        <v>0</v>
      </c>
      <c r="T14" s="205">
        <v>0</v>
      </c>
      <c r="U14" s="205">
        <v>0</v>
      </c>
      <c r="V14" s="205">
        <v>0</v>
      </c>
    </row>
    <row r="15" spans="2:22" s="277" customFormat="1" ht="13.5" customHeight="1">
      <c r="B15" s="276"/>
      <c r="C15" s="276"/>
      <c r="D15" s="276" t="s">
        <v>63</v>
      </c>
      <c r="E15" s="324">
        <f>F15+J15+N15+Q15+T15</f>
        <v>24</v>
      </c>
      <c r="F15" s="164">
        <f>G15+H15+I15</f>
        <v>0</v>
      </c>
      <c r="G15" s="205">
        <v>0</v>
      </c>
      <c r="H15" s="205">
        <v>0</v>
      </c>
      <c r="I15" s="205">
        <v>0</v>
      </c>
      <c r="J15" s="205">
        <v>9</v>
      </c>
      <c r="K15" s="205">
        <v>9</v>
      </c>
      <c r="L15" s="205">
        <v>0</v>
      </c>
      <c r="M15" s="205">
        <v>0</v>
      </c>
      <c r="N15" s="205">
        <f>O15+P15</f>
        <v>7</v>
      </c>
      <c r="O15" s="205">
        <v>7</v>
      </c>
      <c r="P15" s="205">
        <v>0</v>
      </c>
      <c r="Q15" s="205">
        <f>R15+S15</f>
        <v>8</v>
      </c>
      <c r="R15" s="205">
        <v>8</v>
      </c>
      <c r="S15" s="205">
        <v>0</v>
      </c>
      <c r="T15" s="205">
        <v>0</v>
      </c>
      <c r="U15" s="205">
        <v>0</v>
      </c>
      <c r="V15" s="205">
        <v>0</v>
      </c>
    </row>
    <row r="16" spans="2:22" ht="6" customHeight="1">
      <c r="B16" s="283"/>
      <c r="C16" s="283"/>
      <c r="D16" s="290"/>
      <c r="E16" s="326"/>
      <c r="F16" s="262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</row>
    <row r="17" spans="4:5" ht="13.15" customHeight="1">
      <c r="D17" s="291"/>
      <c r="E17" s="291"/>
    </row>
    <row r="18" spans="4:5" ht="13.15" customHeight="1">
      <c r="D18" s="291"/>
      <c r="E18" s="291"/>
    </row>
    <row r="19" spans="4:5" ht="13.15" customHeight="1">
      <c r="D19" s="291"/>
      <c r="E19" s="291"/>
    </row>
    <row r="20" spans="4:5" ht="13.5"/>
    <row r="21" spans="4:5" ht="13.5"/>
    <row r="22" spans="4:5" ht="13.5"/>
    <row r="23" spans="4:5" ht="13.5"/>
    <row r="24" spans="4:5" ht="13.5"/>
    <row r="25" spans="4:5" ht="13.5"/>
  </sheetData>
  <mergeCells count="17">
    <mergeCell ref="Q4:V4"/>
    <mergeCell ref="Q5:S5"/>
    <mergeCell ref="T5:V5"/>
    <mergeCell ref="E4:E7"/>
    <mergeCell ref="F4:I5"/>
    <mergeCell ref="J4:M5"/>
    <mergeCell ref="N4:P5"/>
    <mergeCell ref="B5:D6"/>
    <mergeCell ref="F6:F7"/>
    <mergeCell ref="G6:G7"/>
    <mergeCell ref="H6:H7"/>
    <mergeCell ref="I6:I7"/>
    <mergeCell ref="J6:J7"/>
    <mergeCell ref="N6:N7"/>
    <mergeCell ref="Q6:Q7"/>
    <mergeCell ref="T6:T7"/>
    <mergeCell ref="C13:C15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53"/>
  <sheetViews>
    <sheetView zoomScale="115" zoomScaleNormal="115" workbookViewId="0">
      <selection activeCell="B2" sqref="B2"/>
    </sheetView>
  </sheetViews>
  <sheetFormatPr defaultRowHeight="10.5"/>
  <cols>
    <col min="1" max="1" width="0.5" style="337" customWidth="1"/>
    <col min="2" max="2" width="10.875" style="337" customWidth="1"/>
    <col min="3" max="3" width="12.25" style="337" bestFit="1" customWidth="1"/>
    <col min="4" max="6" width="7.5" style="337" customWidth="1"/>
    <col min="7" max="9" width="5" style="337" bestFit="1" customWidth="1"/>
    <col min="10" max="18" width="7.5" style="337" customWidth="1"/>
    <col min="19" max="21" width="5" style="337" customWidth="1"/>
    <col min="22" max="16384" width="9" style="337" customWidth="1"/>
  </cols>
  <sheetData>
    <row r="1" spans="2:25" ht="4.5" customHeight="1"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2:25" ht="13.5" customHeight="1">
      <c r="B2" s="340" t="s">
        <v>71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43"/>
      <c r="W2" s="43"/>
      <c r="X2" s="43"/>
      <c r="Y2" s="43"/>
    </row>
    <row r="3" spans="2:25" s="40" customFormat="1" ht="4.5" customHeight="1"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2:25" s="42" customFormat="1" ht="13.5" customHeight="1">
      <c r="B4" s="203"/>
      <c r="C4" s="90"/>
      <c r="D4" s="350" t="s">
        <v>363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2" t="s">
        <v>178</v>
      </c>
      <c r="Q4" s="350"/>
      <c r="R4" s="350"/>
      <c r="S4" s="350"/>
      <c r="T4" s="350"/>
      <c r="U4" s="350"/>
      <c r="V4" s="42"/>
      <c r="W4" s="42"/>
      <c r="X4" s="42"/>
      <c r="Y4" s="42"/>
    </row>
    <row r="5" spans="2:25" s="42" customFormat="1" ht="13.5" customHeight="1">
      <c r="B5" s="52" t="s">
        <v>110</v>
      </c>
      <c r="C5" s="45"/>
      <c r="D5" s="208" t="s">
        <v>6</v>
      </c>
      <c r="E5" s="208"/>
      <c r="F5" s="274"/>
      <c r="G5" s="199" t="s">
        <v>179</v>
      </c>
      <c r="H5" s="208"/>
      <c r="I5" s="208"/>
      <c r="J5" s="199" t="s">
        <v>180</v>
      </c>
      <c r="K5" s="208"/>
      <c r="L5" s="208"/>
      <c r="M5" s="199" t="s">
        <v>28</v>
      </c>
      <c r="N5" s="208"/>
      <c r="O5" s="208"/>
      <c r="P5" s="199" t="s">
        <v>364</v>
      </c>
      <c r="Q5" s="208"/>
      <c r="R5" s="208"/>
      <c r="S5" s="199" t="s">
        <v>215</v>
      </c>
      <c r="T5" s="208"/>
      <c r="U5" s="208"/>
      <c r="V5" s="42"/>
      <c r="W5" s="42"/>
      <c r="X5" s="42"/>
      <c r="Y5" s="42"/>
    </row>
    <row r="6" spans="2:25" s="42" customFormat="1" ht="13.5" customHeight="1">
      <c r="B6" s="52"/>
      <c r="C6" s="45"/>
      <c r="D6" s="208" t="s">
        <v>6</v>
      </c>
      <c r="E6" s="199" t="s">
        <v>48</v>
      </c>
      <c r="F6" s="199" t="s">
        <v>63</v>
      </c>
      <c r="G6" s="199" t="s">
        <v>6</v>
      </c>
      <c r="H6" s="199" t="s">
        <v>48</v>
      </c>
      <c r="I6" s="199" t="s">
        <v>63</v>
      </c>
      <c r="J6" s="199" t="s">
        <v>6</v>
      </c>
      <c r="K6" s="199" t="s">
        <v>48</v>
      </c>
      <c r="L6" s="199" t="s">
        <v>63</v>
      </c>
      <c r="M6" s="199" t="s">
        <v>6</v>
      </c>
      <c r="N6" s="199" t="s">
        <v>48</v>
      </c>
      <c r="O6" s="199" t="s">
        <v>63</v>
      </c>
      <c r="P6" s="199" t="s">
        <v>6</v>
      </c>
      <c r="Q6" s="199" t="s">
        <v>48</v>
      </c>
      <c r="R6" s="199" t="s">
        <v>63</v>
      </c>
      <c r="S6" s="199" t="s">
        <v>6</v>
      </c>
      <c r="T6" s="199" t="s">
        <v>48</v>
      </c>
      <c r="U6" s="199" t="s">
        <v>63</v>
      </c>
      <c r="V6" s="42"/>
      <c r="W6" s="42"/>
      <c r="X6" s="42"/>
      <c r="Y6" s="42"/>
    </row>
    <row r="7" spans="2:25" s="41" customFormat="1" ht="4.5" customHeight="1">
      <c r="B7" s="53"/>
      <c r="C7" s="4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41"/>
      <c r="W7" s="41"/>
      <c r="X7" s="41"/>
      <c r="Y7" s="41"/>
    </row>
    <row r="8" spans="2:25" s="41" customFormat="1" ht="13.5" customHeight="1">
      <c r="B8" s="341" t="s">
        <v>198</v>
      </c>
      <c r="C8" s="349"/>
      <c r="D8" s="54">
        <f>E8+F8</f>
        <v>1992</v>
      </c>
      <c r="E8" s="54">
        <f>SUM(E10:E49)/2</f>
        <v>667</v>
      </c>
      <c r="F8" s="54">
        <f>SUM(F10:F49)/2</f>
        <v>1325</v>
      </c>
      <c r="G8" s="54">
        <f>H8+I8</f>
        <v>0</v>
      </c>
      <c r="H8" s="54">
        <f>SUM(H10:H49)/2</f>
        <v>0</v>
      </c>
      <c r="I8" s="54">
        <f>SUM(I10:I49)/2</f>
        <v>0</v>
      </c>
      <c r="J8" s="54">
        <f>K8+L8</f>
        <v>468</v>
      </c>
      <c r="K8" s="54">
        <f>SUM(K10:K49)/2</f>
        <v>111</v>
      </c>
      <c r="L8" s="54">
        <f>SUM(L10:L49)/2</f>
        <v>357</v>
      </c>
      <c r="M8" s="54">
        <f>N8+O8</f>
        <v>1524</v>
      </c>
      <c r="N8" s="54">
        <f>SUM(N10:N49)/2</f>
        <v>556</v>
      </c>
      <c r="O8" s="54">
        <f>SUM(O10:O49)/2</f>
        <v>968</v>
      </c>
      <c r="P8" s="54">
        <f>Q8+R8</f>
        <v>1985</v>
      </c>
      <c r="Q8" s="353">
        <f>SUM(Q10:Q49)/2</f>
        <v>667</v>
      </c>
      <c r="R8" s="353">
        <f>SUM(R10:R49)/2</f>
        <v>1318</v>
      </c>
      <c r="S8" s="54">
        <f>T8+U8</f>
        <v>7</v>
      </c>
      <c r="T8" s="54">
        <f>SUM(T10:T49)/2</f>
        <v>0</v>
      </c>
      <c r="U8" s="54">
        <f>SUM(U10:U49)/2</f>
        <v>7</v>
      </c>
      <c r="V8" s="41"/>
      <c r="W8" s="41"/>
      <c r="X8" s="41"/>
      <c r="Y8" s="41"/>
    </row>
    <row r="9" spans="2:25" s="41" customFormat="1" ht="4.5" customHeight="1">
      <c r="B9" s="52"/>
      <c r="C9" s="45"/>
      <c r="D9" s="97">
        <v>0</v>
      </c>
      <c r="E9" s="97"/>
      <c r="F9" s="97"/>
      <c r="G9" s="97">
        <v>0</v>
      </c>
      <c r="H9" s="97"/>
      <c r="I9" s="97"/>
      <c r="J9" s="97">
        <v>0</v>
      </c>
      <c r="K9" s="97"/>
      <c r="L9" s="97"/>
      <c r="M9" s="97">
        <v>0</v>
      </c>
      <c r="N9" s="97"/>
      <c r="O9" s="97"/>
      <c r="P9" s="97">
        <v>0</v>
      </c>
      <c r="Q9" s="97"/>
      <c r="R9" s="97"/>
      <c r="S9" s="97">
        <v>0</v>
      </c>
      <c r="T9" s="97"/>
      <c r="U9" s="97"/>
      <c r="V9" s="41"/>
      <c r="W9" s="41"/>
      <c r="X9" s="41"/>
      <c r="Y9" s="41"/>
    </row>
    <row r="10" spans="2:25" s="41" customFormat="1" ht="13.5" customHeight="1">
      <c r="B10" s="52" t="s">
        <v>182</v>
      </c>
      <c r="C10" s="45" t="s">
        <v>6</v>
      </c>
      <c r="D10" s="55">
        <f t="shared" ref="D10:U10" si="0">SUM(D11:D12)</f>
        <v>85</v>
      </c>
      <c r="E10" s="55">
        <f t="shared" si="0"/>
        <v>74</v>
      </c>
      <c r="F10" s="55">
        <f t="shared" si="0"/>
        <v>11</v>
      </c>
      <c r="G10" s="55">
        <f t="shared" si="0"/>
        <v>0</v>
      </c>
      <c r="H10" s="55">
        <f t="shared" si="0"/>
        <v>0</v>
      </c>
      <c r="I10" s="55">
        <f t="shared" si="0"/>
        <v>0</v>
      </c>
      <c r="J10" s="55">
        <f t="shared" si="0"/>
        <v>0</v>
      </c>
      <c r="K10" s="55">
        <f t="shared" si="0"/>
        <v>0</v>
      </c>
      <c r="L10" s="55">
        <f t="shared" si="0"/>
        <v>0</v>
      </c>
      <c r="M10" s="55">
        <f t="shared" si="0"/>
        <v>85</v>
      </c>
      <c r="N10" s="55">
        <f t="shared" si="0"/>
        <v>74</v>
      </c>
      <c r="O10" s="55">
        <f t="shared" si="0"/>
        <v>11</v>
      </c>
      <c r="P10" s="55">
        <f t="shared" si="0"/>
        <v>85</v>
      </c>
      <c r="Q10" s="55">
        <f t="shared" si="0"/>
        <v>74</v>
      </c>
      <c r="R10" s="55">
        <f t="shared" si="0"/>
        <v>11</v>
      </c>
      <c r="S10" s="55">
        <f t="shared" si="0"/>
        <v>0</v>
      </c>
      <c r="T10" s="55">
        <f t="shared" si="0"/>
        <v>0</v>
      </c>
      <c r="U10" s="55">
        <f t="shared" si="0"/>
        <v>0</v>
      </c>
      <c r="V10" s="41"/>
      <c r="W10" s="41"/>
      <c r="X10" s="41"/>
      <c r="Y10" s="41"/>
    </row>
    <row r="11" spans="2:25" s="41" customFormat="1" ht="13.5" customHeight="1">
      <c r="B11" s="52"/>
      <c r="C11" s="45" t="s">
        <v>25</v>
      </c>
      <c r="D11" s="55">
        <f>E11+F11</f>
        <v>39</v>
      </c>
      <c r="E11" s="55">
        <f>H11+K11+N11</f>
        <v>32</v>
      </c>
      <c r="F11" s="55">
        <f>I11+L11+O11</f>
        <v>7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f>N11+O11</f>
        <v>39</v>
      </c>
      <c r="N11" s="55">
        <v>32</v>
      </c>
      <c r="O11" s="55">
        <v>7</v>
      </c>
      <c r="P11" s="55">
        <f>Q11+R11</f>
        <v>39</v>
      </c>
      <c r="Q11" s="55">
        <v>32</v>
      </c>
      <c r="R11" s="55">
        <v>7</v>
      </c>
      <c r="S11" s="55">
        <v>0</v>
      </c>
      <c r="T11" s="55">
        <v>0</v>
      </c>
      <c r="U11" s="55">
        <v>0</v>
      </c>
      <c r="V11" s="41"/>
      <c r="W11" s="41"/>
      <c r="X11" s="41"/>
      <c r="Y11" s="41"/>
    </row>
    <row r="12" spans="2:25" s="41" customFormat="1" ht="13.5" customHeight="1">
      <c r="B12" s="342"/>
      <c r="C12" s="45" t="s">
        <v>27</v>
      </c>
      <c r="D12" s="55">
        <f>E12+F12</f>
        <v>46</v>
      </c>
      <c r="E12" s="55">
        <f>H12+K12+N12</f>
        <v>42</v>
      </c>
      <c r="F12" s="55">
        <f>I12+L12+O12</f>
        <v>4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f>N12+O12</f>
        <v>46</v>
      </c>
      <c r="N12" s="55">
        <v>42</v>
      </c>
      <c r="O12" s="55">
        <v>4</v>
      </c>
      <c r="P12" s="55">
        <f>Q12+R12</f>
        <v>46</v>
      </c>
      <c r="Q12" s="55">
        <v>42</v>
      </c>
      <c r="R12" s="55">
        <v>4</v>
      </c>
      <c r="S12" s="55">
        <v>0</v>
      </c>
      <c r="T12" s="55">
        <v>0</v>
      </c>
      <c r="U12" s="55">
        <v>0</v>
      </c>
      <c r="V12" s="41"/>
      <c r="W12" s="41"/>
      <c r="X12" s="41"/>
      <c r="Y12" s="41"/>
    </row>
    <row r="13" spans="2:25" s="41" customFormat="1" ht="4.5" customHeight="1">
      <c r="B13" s="52"/>
      <c r="C13" s="4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41"/>
      <c r="W13" s="41"/>
      <c r="X13" s="41"/>
      <c r="Y13" s="41"/>
    </row>
    <row r="14" spans="2:25" s="41" customFormat="1" ht="13.5" customHeight="1">
      <c r="B14" s="52" t="s">
        <v>359</v>
      </c>
      <c r="C14" s="45" t="s">
        <v>360</v>
      </c>
      <c r="D14" s="55">
        <f>E14+F14</f>
        <v>51</v>
      </c>
      <c r="E14" s="55">
        <f>E15</f>
        <v>43</v>
      </c>
      <c r="F14" s="55">
        <f>F15</f>
        <v>8</v>
      </c>
      <c r="G14" s="55">
        <v>0</v>
      </c>
      <c r="H14" s="55">
        <v>0</v>
      </c>
      <c r="I14" s="55">
        <v>0</v>
      </c>
      <c r="J14" s="55">
        <f>K14+L14</f>
        <v>51</v>
      </c>
      <c r="K14" s="55">
        <f>K15</f>
        <v>43</v>
      </c>
      <c r="L14" s="55">
        <f>L15</f>
        <v>8</v>
      </c>
      <c r="M14" s="55">
        <v>0</v>
      </c>
      <c r="N14" s="55">
        <v>0</v>
      </c>
      <c r="O14" s="55">
        <v>0</v>
      </c>
      <c r="P14" s="55">
        <f>Q14+R14</f>
        <v>51</v>
      </c>
      <c r="Q14" s="55">
        <f>Q15</f>
        <v>43</v>
      </c>
      <c r="R14" s="55">
        <f>R15</f>
        <v>8</v>
      </c>
      <c r="S14" s="55">
        <v>0</v>
      </c>
      <c r="T14" s="55">
        <v>0</v>
      </c>
      <c r="U14" s="55">
        <v>0</v>
      </c>
      <c r="V14" s="41"/>
      <c r="W14" s="41"/>
      <c r="X14" s="41"/>
      <c r="Y14" s="41"/>
    </row>
    <row r="15" spans="2:25" s="41" customFormat="1" ht="13.5" customHeight="1">
      <c r="B15" s="52"/>
      <c r="C15" s="45" t="s">
        <v>72</v>
      </c>
      <c r="D15" s="55">
        <f>E15+F15</f>
        <v>51</v>
      </c>
      <c r="E15" s="55">
        <f>H15+K15+N15</f>
        <v>43</v>
      </c>
      <c r="F15" s="55">
        <f>I15+L15+O15</f>
        <v>8</v>
      </c>
      <c r="G15" s="55">
        <v>0</v>
      </c>
      <c r="H15" s="55">
        <v>0</v>
      </c>
      <c r="I15" s="55">
        <v>0</v>
      </c>
      <c r="J15" s="55">
        <f>K15+L15</f>
        <v>51</v>
      </c>
      <c r="K15" s="55">
        <v>43</v>
      </c>
      <c r="L15" s="55">
        <v>8</v>
      </c>
      <c r="M15" s="55">
        <v>0</v>
      </c>
      <c r="N15" s="55">
        <v>0</v>
      </c>
      <c r="O15" s="55">
        <v>0</v>
      </c>
      <c r="P15" s="55">
        <f>Q15+R15</f>
        <v>51</v>
      </c>
      <c r="Q15" s="55">
        <v>43</v>
      </c>
      <c r="R15" s="55">
        <v>8</v>
      </c>
      <c r="S15" s="55">
        <v>0</v>
      </c>
      <c r="T15" s="55">
        <v>0</v>
      </c>
      <c r="U15" s="55">
        <v>0</v>
      </c>
      <c r="V15" s="41"/>
      <c r="W15" s="41"/>
      <c r="X15" s="41"/>
      <c r="Y15" s="41"/>
    </row>
    <row r="16" spans="2:25" s="41" customFormat="1" ht="4.5" customHeight="1">
      <c r="B16" s="52"/>
      <c r="C16" s="4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41"/>
      <c r="W16" s="41"/>
      <c r="X16" s="41"/>
      <c r="Y16" s="41"/>
    </row>
    <row r="17" spans="2:21" s="41" customFormat="1" ht="13.5" customHeight="1">
      <c r="B17" s="52"/>
      <c r="C17" s="45" t="s">
        <v>6</v>
      </c>
      <c r="D17" s="55">
        <f t="shared" ref="D17:D22" si="1">E17+F17</f>
        <v>1143</v>
      </c>
      <c r="E17" s="55">
        <f>SUM(E18:E22)</f>
        <v>306</v>
      </c>
      <c r="F17" s="55">
        <f>SUM(F18:F22)</f>
        <v>837</v>
      </c>
      <c r="G17" s="55">
        <v>0</v>
      </c>
      <c r="H17" s="55">
        <v>0</v>
      </c>
      <c r="I17" s="55">
        <v>0</v>
      </c>
      <c r="J17" s="55">
        <f>K17+L17</f>
        <v>417</v>
      </c>
      <c r="K17" s="55">
        <f>SUM(K18:K22)</f>
        <v>68</v>
      </c>
      <c r="L17" s="55">
        <f>SUM(L18:L22)</f>
        <v>349</v>
      </c>
      <c r="M17" s="55">
        <f t="shared" ref="M17:M22" si="2">N17+O17</f>
        <v>726</v>
      </c>
      <c r="N17" s="55">
        <f>SUM(N18:N22)</f>
        <v>238</v>
      </c>
      <c r="O17" s="55">
        <f>SUM(O18:O22)</f>
        <v>488</v>
      </c>
      <c r="P17" s="55">
        <f t="shared" ref="P17:P22" si="3">Q17+R17</f>
        <v>1143</v>
      </c>
      <c r="Q17" s="55">
        <f>SUM(Q18:Q22)</f>
        <v>306</v>
      </c>
      <c r="R17" s="55">
        <f>SUM(R18:R22)</f>
        <v>837</v>
      </c>
      <c r="S17" s="55">
        <v>0</v>
      </c>
      <c r="T17" s="55">
        <v>0</v>
      </c>
      <c r="U17" s="55">
        <v>0</v>
      </c>
    </row>
    <row r="18" spans="2:21" s="41" customFormat="1" ht="13.5" customHeight="1">
      <c r="B18" s="52"/>
      <c r="C18" s="45" t="s">
        <v>184</v>
      </c>
      <c r="D18" s="55">
        <f t="shared" si="1"/>
        <v>418</v>
      </c>
      <c r="E18" s="55">
        <f t="shared" ref="E18:F22" si="4">H18+K18+N18</f>
        <v>57</v>
      </c>
      <c r="F18" s="55">
        <f t="shared" si="4"/>
        <v>361</v>
      </c>
      <c r="G18" s="55">
        <v>0</v>
      </c>
      <c r="H18" s="55">
        <v>0</v>
      </c>
      <c r="I18" s="55">
        <v>0</v>
      </c>
      <c r="J18" s="55">
        <f>K18+L18</f>
        <v>281</v>
      </c>
      <c r="K18" s="55">
        <v>40</v>
      </c>
      <c r="L18" s="55">
        <v>241</v>
      </c>
      <c r="M18" s="55">
        <f t="shared" si="2"/>
        <v>137</v>
      </c>
      <c r="N18" s="55">
        <v>17</v>
      </c>
      <c r="O18" s="55">
        <v>120</v>
      </c>
      <c r="P18" s="55">
        <f t="shared" si="3"/>
        <v>418</v>
      </c>
      <c r="Q18" s="55">
        <v>57</v>
      </c>
      <c r="R18" s="55">
        <v>361</v>
      </c>
      <c r="S18" s="55">
        <v>0</v>
      </c>
      <c r="T18" s="55">
        <v>0</v>
      </c>
      <c r="U18" s="55">
        <v>0</v>
      </c>
    </row>
    <row r="19" spans="2:21" s="41" customFormat="1" ht="13.5" customHeight="1">
      <c r="B19" s="52" t="s">
        <v>185</v>
      </c>
      <c r="C19" s="45" t="s">
        <v>339</v>
      </c>
      <c r="D19" s="55">
        <f t="shared" si="1"/>
        <v>136</v>
      </c>
      <c r="E19" s="55">
        <f t="shared" si="4"/>
        <v>28</v>
      </c>
      <c r="F19" s="55">
        <f t="shared" si="4"/>
        <v>108</v>
      </c>
      <c r="G19" s="55">
        <v>0</v>
      </c>
      <c r="H19" s="55">
        <v>0</v>
      </c>
      <c r="I19" s="55">
        <v>0</v>
      </c>
      <c r="J19" s="55">
        <f>K19+L19</f>
        <v>136</v>
      </c>
      <c r="K19" s="55">
        <v>28</v>
      </c>
      <c r="L19" s="55">
        <v>108</v>
      </c>
      <c r="M19" s="55">
        <f t="shared" si="2"/>
        <v>0</v>
      </c>
      <c r="N19" s="55">
        <v>0</v>
      </c>
      <c r="O19" s="55">
        <v>0</v>
      </c>
      <c r="P19" s="55">
        <f t="shared" si="3"/>
        <v>136</v>
      </c>
      <c r="Q19" s="55">
        <v>28</v>
      </c>
      <c r="R19" s="55">
        <v>108</v>
      </c>
      <c r="S19" s="55">
        <v>0</v>
      </c>
      <c r="T19" s="55">
        <v>0</v>
      </c>
      <c r="U19" s="55">
        <v>0</v>
      </c>
    </row>
    <row r="20" spans="2:21" s="41" customFormat="1" ht="13.5" customHeight="1">
      <c r="B20" s="52"/>
      <c r="C20" s="45" t="s">
        <v>42</v>
      </c>
      <c r="D20" s="55">
        <f t="shared" si="1"/>
        <v>160</v>
      </c>
      <c r="E20" s="55">
        <f t="shared" si="4"/>
        <v>0</v>
      </c>
      <c r="F20" s="55">
        <f t="shared" si="4"/>
        <v>160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f t="shared" si="2"/>
        <v>160</v>
      </c>
      <c r="N20" s="55">
        <v>0</v>
      </c>
      <c r="O20" s="55">
        <v>160</v>
      </c>
      <c r="P20" s="55">
        <f t="shared" si="3"/>
        <v>160</v>
      </c>
      <c r="Q20" s="55">
        <v>0</v>
      </c>
      <c r="R20" s="55">
        <v>160</v>
      </c>
      <c r="S20" s="55">
        <v>0</v>
      </c>
      <c r="T20" s="55">
        <v>0</v>
      </c>
      <c r="U20" s="55">
        <v>0</v>
      </c>
    </row>
    <row r="21" spans="2:21" s="41" customFormat="1" ht="13.5" customHeight="1">
      <c r="B21" s="52"/>
      <c r="C21" s="45" t="s">
        <v>186</v>
      </c>
      <c r="D21" s="55">
        <f t="shared" si="1"/>
        <v>23</v>
      </c>
      <c r="E21" s="55">
        <f t="shared" si="4"/>
        <v>13</v>
      </c>
      <c r="F21" s="55">
        <f t="shared" si="4"/>
        <v>10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f t="shared" si="2"/>
        <v>23</v>
      </c>
      <c r="N21" s="55">
        <v>13</v>
      </c>
      <c r="O21" s="55">
        <v>10</v>
      </c>
      <c r="P21" s="55">
        <f t="shared" si="3"/>
        <v>23</v>
      </c>
      <c r="Q21" s="55">
        <v>13</v>
      </c>
      <c r="R21" s="55">
        <v>10</v>
      </c>
      <c r="S21" s="55">
        <v>0</v>
      </c>
      <c r="T21" s="55">
        <v>0</v>
      </c>
      <c r="U21" s="55">
        <v>0</v>
      </c>
    </row>
    <row r="22" spans="2:21" s="41" customFormat="1" ht="13.5" customHeight="1">
      <c r="B22" s="52"/>
      <c r="C22" s="45" t="s">
        <v>341</v>
      </c>
      <c r="D22" s="55">
        <f t="shared" si="1"/>
        <v>406</v>
      </c>
      <c r="E22" s="55">
        <f t="shared" si="4"/>
        <v>208</v>
      </c>
      <c r="F22" s="55">
        <f t="shared" si="4"/>
        <v>198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f t="shared" si="2"/>
        <v>406</v>
      </c>
      <c r="N22" s="55">
        <v>208</v>
      </c>
      <c r="O22" s="55">
        <v>198</v>
      </c>
      <c r="P22" s="55">
        <f t="shared" si="3"/>
        <v>406</v>
      </c>
      <c r="Q22" s="55">
        <v>208</v>
      </c>
      <c r="R22" s="55">
        <v>198</v>
      </c>
      <c r="S22" s="55">
        <v>0</v>
      </c>
      <c r="T22" s="55">
        <v>0</v>
      </c>
      <c r="U22" s="55">
        <v>0</v>
      </c>
    </row>
    <row r="23" spans="2:21" s="41" customFormat="1" ht="4.5" customHeight="1">
      <c r="B23" s="52"/>
      <c r="C23" s="45"/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</row>
    <row r="24" spans="2:21" s="41" customFormat="1" ht="13.5" customHeight="1">
      <c r="B24" s="343"/>
      <c r="C24" s="45" t="s">
        <v>6</v>
      </c>
      <c r="D24" s="55">
        <f>E24+F24</f>
        <v>173</v>
      </c>
      <c r="E24" s="55">
        <f>SUM(E25:E27)</f>
        <v>51</v>
      </c>
      <c r="F24" s="55">
        <f>SUM(F25:F27)</f>
        <v>122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f>N24+O24</f>
        <v>173</v>
      </c>
      <c r="N24" s="55">
        <f>SUM(N25:N27)</f>
        <v>51</v>
      </c>
      <c r="O24" s="55">
        <f>SUM(O25:O27)</f>
        <v>122</v>
      </c>
      <c r="P24" s="55">
        <f>Q24+R24</f>
        <v>173</v>
      </c>
      <c r="Q24" s="55">
        <f>SUM(Q25:Q27)</f>
        <v>51</v>
      </c>
      <c r="R24" s="55">
        <f>SUM(R25:R27)</f>
        <v>122</v>
      </c>
      <c r="S24" s="55">
        <v>0</v>
      </c>
      <c r="T24" s="55">
        <v>0</v>
      </c>
      <c r="U24" s="55">
        <v>0</v>
      </c>
    </row>
    <row r="25" spans="2:21" s="41" customFormat="1" ht="13.5" customHeight="1">
      <c r="B25" s="344"/>
      <c r="C25" s="45" t="s">
        <v>132</v>
      </c>
      <c r="D25" s="55">
        <f>E25+F25</f>
        <v>30</v>
      </c>
      <c r="E25" s="55">
        <f t="shared" ref="E25:F27" si="5">H25+K25+N25</f>
        <v>14</v>
      </c>
      <c r="F25" s="55">
        <f t="shared" si="5"/>
        <v>16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f>N25+O25</f>
        <v>30</v>
      </c>
      <c r="N25" s="55">
        <v>14</v>
      </c>
      <c r="O25" s="55">
        <v>16</v>
      </c>
      <c r="P25" s="55">
        <f>Q25+R25</f>
        <v>30</v>
      </c>
      <c r="Q25" s="55">
        <v>14</v>
      </c>
      <c r="R25" s="55">
        <v>16</v>
      </c>
      <c r="S25" s="55">
        <v>0</v>
      </c>
      <c r="T25" s="55">
        <v>0</v>
      </c>
      <c r="U25" s="55">
        <v>0</v>
      </c>
    </row>
    <row r="26" spans="2:21" s="41" customFormat="1" ht="13.5" customHeight="1">
      <c r="B26" s="344" t="s">
        <v>191</v>
      </c>
      <c r="C26" s="45" t="s">
        <v>14</v>
      </c>
      <c r="D26" s="55">
        <f>E26+F26</f>
        <v>115</v>
      </c>
      <c r="E26" s="55">
        <f t="shared" si="5"/>
        <v>32</v>
      </c>
      <c r="F26" s="55">
        <f t="shared" si="5"/>
        <v>83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f>N26+O26</f>
        <v>115</v>
      </c>
      <c r="N26" s="55">
        <v>32</v>
      </c>
      <c r="O26" s="55">
        <v>83</v>
      </c>
      <c r="P26" s="55">
        <f>Q26+R26</f>
        <v>115</v>
      </c>
      <c r="Q26" s="55">
        <v>32</v>
      </c>
      <c r="R26" s="55">
        <v>83</v>
      </c>
      <c r="S26" s="55">
        <v>0</v>
      </c>
      <c r="T26" s="55">
        <v>0</v>
      </c>
      <c r="U26" s="55">
        <v>0</v>
      </c>
    </row>
    <row r="27" spans="2:21" s="41" customFormat="1" ht="13.5" customHeight="1">
      <c r="B27" s="344"/>
      <c r="C27" s="45" t="s">
        <v>349</v>
      </c>
      <c r="D27" s="55">
        <f>E27+F27</f>
        <v>28</v>
      </c>
      <c r="E27" s="55">
        <f t="shared" si="5"/>
        <v>5</v>
      </c>
      <c r="F27" s="55">
        <f t="shared" si="5"/>
        <v>23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f>N27+O27</f>
        <v>28</v>
      </c>
      <c r="N27" s="55">
        <v>5</v>
      </c>
      <c r="O27" s="55">
        <v>23</v>
      </c>
      <c r="P27" s="55">
        <f>Q27+R27</f>
        <v>28</v>
      </c>
      <c r="Q27" s="55">
        <v>5</v>
      </c>
      <c r="R27" s="55">
        <v>23</v>
      </c>
      <c r="S27" s="55">
        <v>0</v>
      </c>
      <c r="T27" s="55">
        <v>0</v>
      </c>
      <c r="U27" s="55">
        <v>0</v>
      </c>
    </row>
    <row r="28" spans="2:21" s="41" customFormat="1" ht="4.5" customHeight="1">
      <c r="B28" s="52"/>
      <c r="C28" s="45"/>
      <c r="D28" s="55"/>
      <c r="E28" s="55"/>
      <c r="F28" s="55"/>
      <c r="G28" s="97"/>
      <c r="H28" s="68"/>
      <c r="I28" s="68"/>
      <c r="J28" s="97"/>
      <c r="K28" s="68"/>
      <c r="L28" s="68"/>
      <c r="M28" s="55"/>
      <c r="N28" s="55"/>
      <c r="O28" s="55"/>
      <c r="P28" s="55"/>
      <c r="Q28" s="55"/>
      <c r="R28" s="55"/>
      <c r="S28" s="97"/>
      <c r="T28" s="68"/>
      <c r="U28" s="68"/>
    </row>
    <row r="29" spans="2:21" s="41" customFormat="1" ht="13.5" customHeight="1">
      <c r="B29" s="345" t="s">
        <v>67</v>
      </c>
      <c r="C29" s="45" t="s">
        <v>6</v>
      </c>
      <c r="D29" s="55">
        <f>E29+F29</f>
        <v>139</v>
      </c>
      <c r="E29" s="55">
        <f>SUM(E30:E33)</f>
        <v>48</v>
      </c>
      <c r="F29" s="55">
        <f>SUM(F30:F33)</f>
        <v>91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f>N29+O29</f>
        <v>139</v>
      </c>
      <c r="N29" s="55">
        <f>SUM(N30:N33)</f>
        <v>48</v>
      </c>
      <c r="O29" s="55">
        <f>SUM(O30:O33)</f>
        <v>91</v>
      </c>
      <c r="P29" s="55">
        <f>Q29+R29</f>
        <v>139</v>
      </c>
      <c r="Q29" s="55">
        <f>SUM(Q30:Q33)</f>
        <v>48</v>
      </c>
      <c r="R29" s="55">
        <f>SUM(R30:R33)</f>
        <v>91</v>
      </c>
      <c r="S29" s="55">
        <v>0</v>
      </c>
      <c r="T29" s="55">
        <v>0</v>
      </c>
      <c r="U29" s="55">
        <v>0</v>
      </c>
    </row>
    <row r="30" spans="2:21" s="41" customFormat="1" ht="13.5" customHeight="1">
      <c r="B30" s="345"/>
      <c r="C30" s="45" t="s">
        <v>225</v>
      </c>
      <c r="D30" s="55">
        <f>E30+F30</f>
        <v>77</v>
      </c>
      <c r="E30" s="55">
        <f t="shared" ref="E30:F33" si="6">H30+K30+N30</f>
        <v>11</v>
      </c>
      <c r="F30" s="55">
        <f t="shared" si="6"/>
        <v>66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f>N30+O30</f>
        <v>77</v>
      </c>
      <c r="N30" s="55">
        <v>11</v>
      </c>
      <c r="O30" s="55">
        <v>66</v>
      </c>
      <c r="P30" s="55">
        <f>Q30+R30</f>
        <v>77</v>
      </c>
      <c r="Q30" s="55">
        <v>11</v>
      </c>
      <c r="R30" s="55">
        <v>66</v>
      </c>
      <c r="S30" s="55">
        <v>0</v>
      </c>
      <c r="T30" s="55">
        <v>0</v>
      </c>
      <c r="U30" s="55">
        <v>0</v>
      </c>
    </row>
    <row r="31" spans="2:21" s="41" customFormat="1" ht="13.5" customHeight="1">
      <c r="B31" s="345"/>
      <c r="C31" s="45" t="s">
        <v>393</v>
      </c>
      <c r="D31" s="55">
        <f>E31+F31</f>
        <v>62</v>
      </c>
      <c r="E31" s="55">
        <f t="shared" si="6"/>
        <v>37</v>
      </c>
      <c r="F31" s="55">
        <f t="shared" si="6"/>
        <v>25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f>N31+O31</f>
        <v>62</v>
      </c>
      <c r="N31" s="55">
        <v>37</v>
      </c>
      <c r="O31" s="55">
        <v>25</v>
      </c>
      <c r="P31" s="55">
        <f>Q31+R31</f>
        <v>62</v>
      </c>
      <c r="Q31" s="55">
        <v>37</v>
      </c>
      <c r="R31" s="55">
        <v>25</v>
      </c>
      <c r="S31" s="55">
        <v>0</v>
      </c>
      <c r="T31" s="55">
        <v>0</v>
      </c>
      <c r="U31" s="55">
        <v>0</v>
      </c>
    </row>
    <row r="32" spans="2:21" s="41" customFormat="1" ht="13.5" customHeight="1">
      <c r="B32" s="52"/>
      <c r="C32" s="45" t="s">
        <v>357</v>
      </c>
      <c r="D32" s="55">
        <f>E32+F32</f>
        <v>0</v>
      </c>
      <c r="E32" s="55">
        <f t="shared" si="6"/>
        <v>0</v>
      </c>
      <c r="F32" s="55">
        <f t="shared" si="6"/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f>N32+O32</f>
        <v>0</v>
      </c>
      <c r="N32" s="55">
        <v>0</v>
      </c>
      <c r="O32" s="55">
        <v>0</v>
      </c>
      <c r="P32" s="55">
        <f>Q32+R32</f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</row>
    <row r="33" spans="2:21" s="42" customFormat="1" ht="13.5" customHeight="1">
      <c r="B33" s="52"/>
      <c r="C33" s="45" t="s">
        <v>352</v>
      </c>
      <c r="D33" s="55">
        <f>E33+F33</f>
        <v>0</v>
      </c>
      <c r="E33" s="55">
        <f t="shared" si="6"/>
        <v>0</v>
      </c>
      <c r="F33" s="55">
        <f t="shared" si="6"/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f>N33+O33</f>
        <v>0</v>
      </c>
      <c r="N33" s="55">
        <v>0</v>
      </c>
      <c r="O33" s="55">
        <v>0</v>
      </c>
      <c r="P33" s="55">
        <f>Q33+R33</f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</row>
    <row r="34" spans="2:21" s="41" customFormat="1" ht="4.5" customHeight="1">
      <c r="B34" s="52"/>
      <c r="C34" s="45"/>
      <c r="D34" s="55"/>
      <c r="E34" s="55"/>
      <c r="F34" s="55"/>
      <c r="G34" s="97"/>
      <c r="H34" s="97"/>
      <c r="I34" s="97"/>
      <c r="J34" s="97"/>
      <c r="K34" s="97"/>
      <c r="L34" s="97"/>
      <c r="M34" s="55"/>
      <c r="N34" s="55"/>
      <c r="O34" s="55"/>
      <c r="P34" s="55"/>
      <c r="Q34" s="55"/>
      <c r="R34" s="55"/>
      <c r="S34" s="97"/>
      <c r="T34" s="97"/>
      <c r="U34" s="97"/>
    </row>
    <row r="35" spans="2:21" s="41" customFormat="1" ht="13.5" customHeight="1">
      <c r="B35" s="345" t="s">
        <v>148</v>
      </c>
      <c r="C35" s="45" t="s">
        <v>6</v>
      </c>
      <c r="D35" s="55">
        <f>E35+F35</f>
        <v>179</v>
      </c>
      <c r="E35" s="55">
        <f>SUM(E36:E39)</f>
        <v>72</v>
      </c>
      <c r="F35" s="55">
        <f>SUM(F36:F39)</f>
        <v>107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f>N35+O35</f>
        <v>179</v>
      </c>
      <c r="N35" s="55">
        <f>SUM(N36:N39)</f>
        <v>72</v>
      </c>
      <c r="O35" s="55">
        <f>SUM(O36:O39)</f>
        <v>107</v>
      </c>
      <c r="P35" s="55">
        <f>Q35+R35</f>
        <v>179</v>
      </c>
      <c r="Q35" s="55">
        <f>SUM(Q36:Q39)</f>
        <v>72</v>
      </c>
      <c r="R35" s="55">
        <f>SUM(R36:R39)</f>
        <v>107</v>
      </c>
      <c r="S35" s="55">
        <v>0</v>
      </c>
      <c r="T35" s="55">
        <v>0</v>
      </c>
      <c r="U35" s="55">
        <v>0</v>
      </c>
    </row>
    <row r="36" spans="2:21" s="41" customFormat="1" ht="13.5" customHeight="1">
      <c r="B36" s="52"/>
      <c r="C36" s="45" t="s">
        <v>344</v>
      </c>
      <c r="D36" s="55">
        <f>E36+F36</f>
        <v>64</v>
      </c>
      <c r="E36" s="55">
        <f t="shared" ref="E36:F39" si="7">H36+K36+N36</f>
        <v>37</v>
      </c>
      <c r="F36" s="55">
        <f t="shared" si="7"/>
        <v>27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f>N36+O36</f>
        <v>64</v>
      </c>
      <c r="N36" s="55">
        <v>37</v>
      </c>
      <c r="O36" s="55">
        <v>27</v>
      </c>
      <c r="P36" s="55">
        <f>Q36+R36</f>
        <v>64</v>
      </c>
      <c r="Q36" s="55">
        <v>37</v>
      </c>
      <c r="R36" s="55">
        <v>27</v>
      </c>
      <c r="S36" s="55">
        <v>0</v>
      </c>
      <c r="T36" s="55">
        <v>0</v>
      </c>
      <c r="U36" s="55">
        <v>0</v>
      </c>
    </row>
    <row r="37" spans="2:21" s="41" customFormat="1" ht="13.5" customHeight="1">
      <c r="B37" s="52"/>
      <c r="C37" s="45" t="s">
        <v>1</v>
      </c>
      <c r="D37" s="55">
        <f>E37+F37</f>
        <v>35</v>
      </c>
      <c r="E37" s="55">
        <f t="shared" si="7"/>
        <v>11</v>
      </c>
      <c r="F37" s="55">
        <f t="shared" si="7"/>
        <v>24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f>N37+O37</f>
        <v>35</v>
      </c>
      <c r="N37" s="55">
        <v>11</v>
      </c>
      <c r="O37" s="55">
        <v>24</v>
      </c>
      <c r="P37" s="55">
        <f>Q37+R37</f>
        <v>35</v>
      </c>
      <c r="Q37" s="55">
        <v>11</v>
      </c>
      <c r="R37" s="55">
        <v>24</v>
      </c>
      <c r="S37" s="55">
        <v>0</v>
      </c>
      <c r="T37" s="55">
        <v>0</v>
      </c>
      <c r="U37" s="55">
        <v>0</v>
      </c>
    </row>
    <row r="38" spans="2:21" s="41" customFormat="1" ht="13.5" customHeight="1">
      <c r="B38" s="52"/>
      <c r="C38" s="45" t="s">
        <v>130</v>
      </c>
      <c r="D38" s="55">
        <f>E38+F38</f>
        <v>36</v>
      </c>
      <c r="E38" s="55">
        <f t="shared" si="7"/>
        <v>21</v>
      </c>
      <c r="F38" s="55">
        <f t="shared" si="7"/>
        <v>15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f>N38+O38</f>
        <v>36</v>
      </c>
      <c r="N38" s="55">
        <v>21</v>
      </c>
      <c r="O38" s="55">
        <v>15</v>
      </c>
      <c r="P38" s="55">
        <f>Q38+R38</f>
        <v>36</v>
      </c>
      <c r="Q38" s="55">
        <v>21</v>
      </c>
      <c r="R38" s="55">
        <v>15</v>
      </c>
      <c r="S38" s="55">
        <v>0</v>
      </c>
      <c r="T38" s="55">
        <v>0</v>
      </c>
      <c r="U38" s="55">
        <v>0</v>
      </c>
    </row>
    <row r="39" spans="2:21" s="41" customFormat="1" ht="13.5" customHeight="1">
      <c r="B39" s="52"/>
      <c r="C39" s="45" t="s">
        <v>345</v>
      </c>
      <c r="D39" s="55">
        <f>E39+F39</f>
        <v>44</v>
      </c>
      <c r="E39" s="55">
        <f t="shared" si="7"/>
        <v>3</v>
      </c>
      <c r="F39" s="55">
        <f t="shared" si="7"/>
        <v>41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f>N39+O39</f>
        <v>44</v>
      </c>
      <c r="N39" s="55">
        <v>3</v>
      </c>
      <c r="O39" s="55">
        <v>41</v>
      </c>
      <c r="P39" s="55">
        <f>Q39+R39</f>
        <v>44</v>
      </c>
      <c r="Q39" s="55">
        <v>3</v>
      </c>
      <c r="R39" s="55">
        <v>41</v>
      </c>
      <c r="S39" s="55">
        <v>0</v>
      </c>
      <c r="T39" s="55">
        <v>0</v>
      </c>
      <c r="U39" s="55">
        <v>0</v>
      </c>
    </row>
    <row r="40" spans="2:21" s="41" customFormat="1" ht="4.5" customHeight="1">
      <c r="B40" s="138"/>
      <c r="C40" s="45"/>
      <c r="D40" s="55">
        <v>0</v>
      </c>
      <c r="E40" s="97">
        <v>0</v>
      </c>
      <c r="F40" s="55">
        <v>0</v>
      </c>
      <c r="G40" s="97">
        <v>0</v>
      </c>
      <c r="H40" s="68">
        <v>0</v>
      </c>
      <c r="I40" s="68">
        <v>0</v>
      </c>
      <c r="J40" s="97">
        <v>0</v>
      </c>
      <c r="K40" s="68">
        <v>0</v>
      </c>
      <c r="L40" s="68">
        <v>0</v>
      </c>
      <c r="M40" s="55">
        <v>0</v>
      </c>
      <c r="N40" s="68">
        <v>0</v>
      </c>
      <c r="O40" s="55">
        <v>0</v>
      </c>
      <c r="P40" s="55">
        <v>0</v>
      </c>
      <c r="Q40" s="68">
        <v>0</v>
      </c>
      <c r="R40" s="55">
        <v>0</v>
      </c>
      <c r="S40" s="55">
        <v>0</v>
      </c>
      <c r="T40" s="68"/>
      <c r="U40" s="55"/>
    </row>
    <row r="41" spans="2:21" s="41" customFormat="1" ht="13.5" customHeight="1">
      <c r="B41" s="345" t="s">
        <v>319</v>
      </c>
      <c r="C41" s="45" t="s">
        <v>6</v>
      </c>
      <c r="D41" s="55">
        <f>E41+F41</f>
        <v>16</v>
      </c>
      <c r="E41" s="55">
        <f>SUM(E42:E43)</f>
        <v>0</v>
      </c>
      <c r="F41" s="55">
        <f>SUM(F42:F43)</f>
        <v>16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f>N41+O41</f>
        <v>16</v>
      </c>
      <c r="N41" s="55">
        <f>SUM(N42:N43)</f>
        <v>0</v>
      </c>
      <c r="O41" s="55">
        <f>SUM(O42:O43)</f>
        <v>16</v>
      </c>
      <c r="P41" s="55">
        <f>Q41+R41</f>
        <v>9</v>
      </c>
      <c r="Q41" s="55">
        <f>SUM(Q42:Q43)</f>
        <v>0</v>
      </c>
      <c r="R41" s="55">
        <f>SUM(R42:R43)</f>
        <v>9</v>
      </c>
      <c r="S41" s="55">
        <f>T41+U41</f>
        <v>7</v>
      </c>
      <c r="T41" s="55">
        <f>SUM(T42:T43)</f>
        <v>0</v>
      </c>
      <c r="U41" s="55">
        <f>SUM(U42:U43)</f>
        <v>7</v>
      </c>
    </row>
    <row r="42" spans="2:21" s="41" customFormat="1" ht="13.5" customHeight="1">
      <c r="B42" s="346"/>
      <c r="C42" s="45" t="s">
        <v>195</v>
      </c>
      <c r="D42" s="55">
        <f>E42+F42</f>
        <v>8</v>
      </c>
      <c r="E42" s="55">
        <f>H42+K42+N42</f>
        <v>0</v>
      </c>
      <c r="F42" s="55">
        <f>I42+L42+O42</f>
        <v>8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f>N42+O42</f>
        <v>8</v>
      </c>
      <c r="N42" s="55">
        <v>0</v>
      </c>
      <c r="O42" s="55">
        <v>8</v>
      </c>
      <c r="P42" s="55">
        <f>Q42+R42</f>
        <v>4</v>
      </c>
      <c r="Q42" s="55">
        <v>0</v>
      </c>
      <c r="R42" s="55">
        <v>4</v>
      </c>
      <c r="S42" s="55">
        <f>T42+U42</f>
        <v>4</v>
      </c>
      <c r="T42" s="55">
        <v>0</v>
      </c>
      <c r="U42" s="55">
        <v>4</v>
      </c>
    </row>
    <row r="43" spans="2:21" s="41" customFormat="1" ht="13.5" customHeight="1">
      <c r="B43" s="346"/>
      <c r="C43" s="45" t="s">
        <v>337</v>
      </c>
      <c r="D43" s="55">
        <f>E43+F43</f>
        <v>8</v>
      </c>
      <c r="E43" s="55">
        <f>H43+K43+N43</f>
        <v>0</v>
      </c>
      <c r="F43" s="55">
        <f>I43+L43+O43</f>
        <v>8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f>N43+O43</f>
        <v>8</v>
      </c>
      <c r="N43" s="55">
        <v>0</v>
      </c>
      <c r="O43" s="55">
        <v>8</v>
      </c>
      <c r="P43" s="55">
        <f>Q43+R43</f>
        <v>5</v>
      </c>
      <c r="Q43" s="55">
        <v>0</v>
      </c>
      <c r="R43" s="55">
        <v>5</v>
      </c>
      <c r="S43" s="55">
        <f>T43+U43</f>
        <v>3</v>
      </c>
      <c r="T43" s="55">
        <v>0</v>
      </c>
      <c r="U43" s="55">
        <v>3</v>
      </c>
    </row>
    <row r="44" spans="2:21" s="41" customFormat="1" ht="4.5" customHeight="1">
      <c r="B44" s="347"/>
      <c r="C44" s="45"/>
      <c r="D44" s="55"/>
      <c r="E44" s="55"/>
      <c r="F44" s="55"/>
      <c r="G44" s="97"/>
      <c r="H44" s="68"/>
      <c r="I44" s="68"/>
      <c r="J44" s="97"/>
      <c r="K44" s="68"/>
      <c r="L44" s="68"/>
      <c r="M44" s="55"/>
      <c r="N44" s="55"/>
      <c r="O44" s="55"/>
      <c r="P44" s="55"/>
      <c r="Q44" s="55"/>
      <c r="R44" s="55"/>
      <c r="S44" s="97"/>
      <c r="T44" s="68"/>
      <c r="U44" s="68"/>
    </row>
    <row r="45" spans="2:21" s="41" customFormat="1" ht="13.5" customHeight="1">
      <c r="B45" s="347"/>
      <c r="C45" s="45" t="s">
        <v>6</v>
      </c>
      <c r="D45" s="55">
        <f>E45+F45</f>
        <v>206</v>
      </c>
      <c r="E45" s="55">
        <f>SUM(E46:E49)</f>
        <v>73</v>
      </c>
      <c r="F45" s="55">
        <f>SUM(F46:F49)</f>
        <v>133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f>N45+O45</f>
        <v>206</v>
      </c>
      <c r="N45" s="55">
        <f>SUM(N46:N49)</f>
        <v>73</v>
      </c>
      <c r="O45" s="55">
        <f>SUM(O46:O49)</f>
        <v>133</v>
      </c>
      <c r="P45" s="55">
        <f>Q45+R45</f>
        <v>206</v>
      </c>
      <c r="Q45" s="55">
        <f>SUM(Q46:Q49)</f>
        <v>73</v>
      </c>
      <c r="R45" s="55">
        <f>SUM(R46:R49)</f>
        <v>133</v>
      </c>
      <c r="S45" s="55">
        <v>0</v>
      </c>
      <c r="T45" s="55">
        <v>0</v>
      </c>
      <c r="U45" s="55">
        <v>0</v>
      </c>
    </row>
    <row r="46" spans="2:21" s="41" customFormat="1" ht="13.5" customHeight="1">
      <c r="B46" s="345" t="s">
        <v>385</v>
      </c>
      <c r="C46" s="45" t="s">
        <v>211</v>
      </c>
      <c r="D46" s="55">
        <f>E46+F46</f>
        <v>51</v>
      </c>
      <c r="E46" s="55">
        <f t="shared" ref="E46:F49" si="8">H46+K46+N46</f>
        <v>17</v>
      </c>
      <c r="F46" s="55">
        <f t="shared" si="8"/>
        <v>34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f>N46+O46</f>
        <v>51</v>
      </c>
      <c r="N46" s="55">
        <v>17</v>
      </c>
      <c r="O46" s="55">
        <v>34</v>
      </c>
      <c r="P46" s="55">
        <f>Q46+R46</f>
        <v>51</v>
      </c>
      <c r="Q46" s="55">
        <v>17</v>
      </c>
      <c r="R46" s="55">
        <v>34</v>
      </c>
      <c r="S46" s="55">
        <v>0</v>
      </c>
      <c r="T46" s="55">
        <v>0</v>
      </c>
      <c r="U46" s="55">
        <v>0</v>
      </c>
    </row>
    <row r="47" spans="2:21" s="41" customFormat="1" ht="13.5" customHeight="1">
      <c r="B47" s="52"/>
      <c r="C47" s="45" t="s">
        <v>346</v>
      </c>
      <c r="D47" s="55">
        <f>E47+F47</f>
        <v>88</v>
      </c>
      <c r="E47" s="55">
        <f t="shared" si="8"/>
        <v>10</v>
      </c>
      <c r="F47" s="55">
        <f t="shared" si="8"/>
        <v>78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f>N47+O47</f>
        <v>88</v>
      </c>
      <c r="N47" s="55">
        <v>10</v>
      </c>
      <c r="O47" s="55">
        <v>78</v>
      </c>
      <c r="P47" s="55">
        <f>Q47+R47</f>
        <v>88</v>
      </c>
      <c r="Q47" s="55">
        <v>10</v>
      </c>
      <c r="R47" s="55">
        <v>78</v>
      </c>
      <c r="S47" s="55">
        <v>0</v>
      </c>
      <c r="T47" s="55">
        <v>0</v>
      </c>
      <c r="U47" s="55">
        <v>0</v>
      </c>
    </row>
    <row r="48" spans="2:21" s="41" customFormat="1" ht="13.5" customHeight="1">
      <c r="B48" s="52"/>
      <c r="C48" s="45" t="s">
        <v>96</v>
      </c>
      <c r="D48" s="55">
        <f>E48+F48</f>
        <v>53</v>
      </c>
      <c r="E48" s="55">
        <f t="shared" si="8"/>
        <v>38</v>
      </c>
      <c r="F48" s="55">
        <f t="shared" si="8"/>
        <v>15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f>N48+O48</f>
        <v>53</v>
      </c>
      <c r="N48" s="55">
        <v>38</v>
      </c>
      <c r="O48" s="55">
        <v>15</v>
      </c>
      <c r="P48" s="55">
        <f>Q48+R48</f>
        <v>53</v>
      </c>
      <c r="Q48" s="55">
        <v>38</v>
      </c>
      <c r="R48" s="55">
        <v>15</v>
      </c>
      <c r="S48" s="55">
        <v>0</v>
      </c>
      <c r="T48" s="55">
        <v>0</v>
      </c>
      <c r="U48" s="55">
        <v>0</v>
      </c>
    </row>
    <row r="49" spans="1:21" s="41" customFormat="1" ht="13.5" customHeight="1">
      <c r="A49" s="138"/>
      <c r="B49" s="138"/>
      <c r="C49" s="48" t="s">
        <v>352</v>
      </c>
      <c r="D49" s="55">
        <f>E49+F49</f>
        <v>14</v>
      </c>
      <c r="E49" s="55">
        <f t="shared" si="8"/>
        <v>8</v>
      </c>
      <c r="F49" s="55">
        <f t="shared" si="8"/>
        <v>6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f>N49+O49</f>
        <v>14</v>
      </c>
      <c r="N49" s="55">
        <v>8</v>
      </c>
      <c r="O49" s="55">
        <v>6</v>
      </c>
      <c r="P49" s="55">
        <f>Q49+R49</f>
        <v>14</v>
      </c>
      <c r="Q49" s="55">
        <v>8</v>
      </c>
      <c r="R49" s="55">
        <v>6</v>
      </c>
      <c r="S49" s="55">
        <v>0</v>
      </c>
      <c r="T49" s="55">
        <v>0</v>
      </c>
      <c r="U49" s="55">
        <v>0</v>
      </c>
    </row>
    <row r="50" spans="1:21" s="40" customFormat="1" ht="4.5" customHeight="1">
      <c r="A50" s="338"/>
      <c r="B50" s="260"/>
      <c r="C50" s="49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</row>
    <row r="51" spans="1:21" s="40" customFormat="1" ht="13.5" customHeight="1">
      <c r="A51" s="40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</row>
    <row r="52" spans="1:21" ht="13.5" customHeight="1"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</row>
    <row r="53" spans="1:21" ht="13.5" customHeight="1">
      <c r="H53" s="351"/>
    </row>
    <row r="54" spans="1:21" ht="13.5" customHeight="1"/>
  </sheetData>
  <mergeCells count="17">
    <mergeCell ref="D4:O4"/>
    <mergeCell ref="P4:U4"/>
    <mergeCell ref="B5:C5"/>
    <mergeCell ref="D5:F5"/>
    <mergeCell ref="G5:I5"/>
    <mergeCell ref="J5:L5"/>
    <mergeCell ref="M5:O5"/>
    <mergeCell ref="P5:R5"/>
    <mergeCell ref="S5:U5"/>
    <mergeCell ref="B8:C8"/>
    <mergeCell ref="B10:B12"/>
    <mergeCell ref="B14:B15"/>
    <mergeCell ref="B19:B20"/>
    <mergeCell ref="B29:B33"/>
    <mergeCell ref="B35:B39"/>
    <mergeCell ref="B41:B43"/>
    <mergeCell ref="B46:B47"/>
  </mergeCells>
  <phoneticPr fontId="2"/>
  <pageMargins left="0.8661417322834648" right="0.39370078740157483" top="0.8661417322834648" bottom="0.78740157480314965" header="0.59055118110236227" footer="0.51181102362204722"/>
  <pageSetup paperSize="9" scale="90" fitToWidth="1" fitToHeight="1" orientation="landscape" usePrinterDefaults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18"/>
  <sheetViews>
    <sheetView zoomScale="115" zoomScaleNormal="115" workbookViewId="0">
      <selection activeCell="B17" sqref="B17"/>
    </sheetView>
  </sheetViews>
  <sheetFormatPr defaultRowHeight="10.5"/>
  <cols>
    <col min="1" max="1" width="0.5" style="337" customWidth="1"/>
    <col min="2" max="2" width="7.375" style="337" customWidth="1"/>
    <col min="3" max="3" width="8.625" style="337" customWidth="1"/>
    <col min="4" max="19" width="5" style="337" customWidth="1"/>
    <col min="20" max="20" width="2.125" style="337" customWidth="1"/>
    <col min="21" max="16384" width="9" style="337" customWidth="1"/>
  </cols>
  <sheetData>
    <row r="1" spans="2:19" ht="4.5" customHeight="1"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2:19" ht="13.5" customHeight="1">
      <c r="B2" s="43" t="s">
        <v>190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405</v>
      </c>
      <c r="R2" s="43"/>
      <c r="S2" s="43"/>
    </row>
    <row r="3" spans="2:19" s="40" customFormat="1" ht="4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354"/>
      <c r="O3" s="40"/>
      <c r="P3" s="40"/>
      <c r="Q3" s="40"/>
      <c r="R3" s="40"/>
      <c r="S3" s="40"/>
    </row>
    <row r="4" spans="2:19" s="42" customFormat="1" ht="40.5" customHeight="1">
      <c r="B4" s="203" t="s">
        <v>110</v>
      </c>
      <c r="C4" s="90"/>
      <c r="D4" s="355" t="s">
        <v>387</v>
      </c>
      <c r="E4" s="352" t="s">
        <v>197</v>
      </c>
      <c r="F4" s="350"/>
      <c r="G4" s="358"/>
      <c r="H4" s="359" t="s">
        <v>386</v>
      </c>
      <c r="I4" s="350"/>
      <c r="J4" s="358"/>
      <c r="K4" s="359" t="s">
        <v>361</v>
      </c>
      <c r="L4" s="350"/>
      <c r="M4" s="358"/>
      <c r="N4" s="359" t="s">
        <v>271</v>
      </c>
      <c r="O4" s="350"/>
      <c r="P4" s="358"/>
      <c r="Q4" s="359" t="s">
        <v>334</v>
      </c>
      <c r="R4" s="350"/>
      <c r="S4" s="350"/>
    </row>
    <row r="5" spans="2:19" s="42" customFormat="1" ht="13.5" customHeight="1">
      <c r="B5" s="52"/>
      <c r="C5" s="45"/>
      <c r="D5" s="61" t="s">
        <v>6</v>
      </c>
      <c r="E5" s="60" t="s">
        <v>6</v>
      </c>
      <c r="F5" s="60" t="s">
        <v>48</v>
      </c>
      <c r="G5" s="60" t="s">
        <v>63</v>
      </c>
      <c r="H5" s="60" t="s">
        <v>6</v>
      </c>
      <c r="I5" s="60" t="s">
        <v>48</v>
      </c>
      <c r="J5" s="60" t="s">
        <v>63</v>
      </c>
      <c r="K5" s="60" t="s">
        <v>6</v>
      </c>
      <c r="L5" s="60" t="s">
        <v>48</v>
      </c>
      <c r="M5" s="60" t="s">
        <v>63</v>
      </c>
      <c r="N5" s="60" t="s">
        <v>6</v>
      </c>
      <c r="O5" s="60" t="s">
        <v>48</v>
      </c>
      <c r="P5" s="60" t="s">
        <v>63</v>
      </c>
      <c r="Q5" s="60" t="s">
        <v>6</v>
      </c>
      <c r="R5" s="60" t="s">
        <v>48</v>
      </c>
      <c r="S5" s="60" t="s">
        <v>63</v>
      </c>
    </row>
    <row r="6" spans="2:19" s="41" customFormat="1" ht="4.5" customHeight="1">
      <c r="B6" s="53"/>
      <c r="C6" s="46"/>
      <c r="D6" s="295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</row>
    <row r="7" spans="2:19" s="41" customFormat="1" ht="13.5" customHeight="1">
      <c r="B7" s="341" t="s">
        <v>198</v>
      </c>
      <c r="C7" s="349"/>
      <c r="D7" s="54">
        <f>SUM(D8:D14)</f>
        <v>4</v>
      </c>
      <c r="E7" s="54">
        <f>SUM(F7:G7)</f>
        <v>95</v>
      </c>
      <c r="F7" s="54">
        <f>SUM(F8:F14)</f>
        <v>37</v>
      </c>
      <c r="G7" s="54">
        <f>SUM(G8:G14)</f>
        <v>58</v>
      </c>
      <c r="H7" s="54">
        <f>SUM(I7:J7)</f>
        <v>41</v>
      </c>
      <c r="I7" s="54">
        <f>SUM(I8:I14)</f>
        <v>21</v>
      </c>
      <c r="J7" s="54">
        <f>SUM(J8:J14)</f>
        <v>20</v>
      </c>
      <c r="K7" s="54">
        <f>SUM(L7:M7)</f>
        <v>54</v>
      </c>
      <c r="L7" s="54">
        <f>SUM(L8:L14)</f>
        <v>16</v>
      </c>
      <c r="M7" s="54">
        <f>SUM(M8:M14)</f>
        <v>38</v>
      </c>
      <c r="N7" s="54">
        <f>SUM(O7:P7)</f>
        <v>95</v>
      </c>
      <c r="O7" s="54">
        <f>SUM(O8:O14)</f>
        <v>37</v>
      </c>
      <c r="P7" s="54">
        <f>SUM(P8:P14)</f>
        <v>58</v>
      </c>
      <c r="Q7" s="54">
        <f>SUM(R7:S7)</f>
        <v>1</v>
      </c>
      <c r="R7" s="54">
        <f>SUM(R8:R14)</f>
        <v>0</v>
      </c>
      <c r="S7" s="54">
        <f>SUM(S8:S14)</f>
        <v>1</v>
      </c>
    </row>
    <row r="8" spans="2:19" s="41" customFormat="1" ht="4.5" customHeight="1">
      <c r="B8" s="52"/>
      <c r="C8" s="45"/>
      <c r="D8" s="97"/>
      <c r="E8" s="97">
        <v>0</v>
      </c>
      <c r="F8" s="97"/>
      <c r="G8" s="97"/>
      <c r="H8" s="97">
        <v>0</v>
      </c>
      <c r="I8" s="97"/>
      <c r="J8" s="97"/>
      <c r="K8" s="97">
        <v>0</v>
      </c>
      <c r="L8" s="97"/>
      <c r="M8" s="97"/>
      <c r="N8" s="97">
        <v>0</v>
      </c>
      <c r="O8" s="97"/>
      <c r="P8" s="97"/>
      <c r="Q8" s="97">
        <v>0</v>
      </c>
      <c r="R8" s="97"/>
      <c r="S8" s="97"/>
    </row>
    <row r="9" spans="2:19" s="41" customFormat="1" ht="13.5" customHeight="1">
      <c r="B9" s="52" t="s">
        <v>185</v>
      </c>
      <c r="C9" s="45" t="s">
        <v>350</v>
      </c>
      <c r="D9" s="55">
        <v>2</v>
      </c>
      <c r="E9" s="55">
        <f>F9+G9</f>
        <v>53</v>
      </c>
      <c r="F9" s="55">
        <v>16</v>
      </c>
      <c r="G9" s="55">
        <v>37</v>
      </c>
      <c r="H9" s="55">
        <f>I9+J9</f>
        <v>0</v>
      </c>
      <c r="I9" s="55">
        <v>0</v>
      </c>
      <c r="J9" s="55">
        <v>0</v>
      </c>
      <c r="K9" s="55">
        <f>L9+M9</f>
        <v>53</v>
      </c>
      <c r="L9" s="55">
        <v>16</v>
      </c>
      <c r="M9" s="55">
        <v>37</v>
      </c>
      <c r="N9" s="55">
        <f>O9+P9</f>
        <v>53</v>
      </c>
      <c r="O9" s="55">
        <v>16</v>
      </c>
      <c r="P9" s="55">
        <v>37</v>
      </c>
      <c r="Q9" s="55">
        <f>R9+S9</f>
        <v>0</v>
      </c>
      <c r="R9" s="55">
        <v>0</v>
      </c>
      <c r="S9" s="55">
        <v>0</v>
      </c>
    </row>
    <row r="10" spans="2:19" s="41" customFormat="1" ht="13.5" customHeight="1">
      <c r="B10" s="52"/>
      <c r="C10" s="45"/>
      <c r="D10" s="97"/>
      <c r="E10" s="356" t="s">
        <v>428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2:19" s="41" customFormat="1" ht="13.5" customHeight="1">
      <c r="B11" s="52" t="s">
        <v>353</v>
      </c>
      <c r="C11" s="45" t="s">
        <v>352</v>
      </c>
      <c r="D11" s="55">
        <v>1</v>
      </c>
      <c r="E11" s="55">
        <f>F11+G11</f>
        <v>41</v>
      </c>
      <c r="F11" s="55">
        <v>21</v>
      </c>
      <c r="G11" s="55">
        <v>20</v>
      </c>
      <c r="H11" s="55">
        <f>I11+J11</f>
        <v>41</v>
      </c>
      <c r="I11" s="55">
        <v>21</v>
      </c>
      <c r="J11" s="55">
        <v>20</v>
      </c>
      <c r="K11" s="55">
        <f>L11+M11</f>
        <v>0</v>
      </c>
      <c r="L11" s="55">
        <v>0</v>
      </c>
      <c r="M11" s="55">
        <v>0</v>
      </c>
      <c r="N11" s="55">
        <f>O11+P11</f>
        <v>41</v>
      </c>
      <c r="O11" s="55">
        <v>21</v>
      </c>
      <c r="P11" s="55">
        <v>20</v>
      </c>
      <c r="Q11" s="55">
        <f>R11+S11</f>
        <v>0</v>
      </c>
      <c r="R11" s="55">
        <v>0</v>
      </c>
      <c r="S11" s="55">
        <v>0</v>
      </c>
    </row>
    <row r="12" spans="2:19" s="41" customFormat="1" ht="13.5" customHeight="1">
      <c r="B12" s="52"/>
      <c r="C12" s="45"/>
      <c r="D12" s="97"/>
      <c r="E12" s="356" t="s">
        <v>430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spans="2:19" s="41" customFormat="1" ht="13.5" customHeight="1">
      <c r="B13" s="52" t="s">
        <v>343</v>
      </c>
      <c r="C13" s="45" t="s">
        <v>287</v>
      </c>
      <c r="D13" s="55">
        <v>1</v>
      </c>
      <c r="E13" s="55">
        <f>F13+G13</f>
        <v>1</v>
      </c>
      <c r="F13" s="55">
        <v>0</v>
      </c>
      <c r="G13" s="55">
        <v>1</v>
      </c>
      <c r="H13" s="55">
        <f>I13+J13</f>
        <v>0</v>
      </c>
      <c r="I13" s="55">
        <v>0</v>
      </c>
      <c r="J13" s="55">
        <v>0</v>
      </c>
      <c r="K13" s="55">
        <f>L13+M13</f>
        <v>1</v>
      </c>
      <c r="L13" s="55">
        <v>0</v>
      </c>
      <c r="M13" s="55">
        <v>1</v>
      </c>
      <c r="N13" s="55">
        <f>O13+P13</f>
        <v>1</v>
      </c>
      <c r="O13" s="55">
        <v>0</v>
      </c>
      <c r="P13" s="55">
        <v>1</v>
      </c>
      <c r="Q13" s="55">
        <f>R13+S13</f>
        <v>1</v>
      </c>
      <c r="R13" s="55">
        <v>0</v>
      </c>
      <c r="S13" s="55">
        <v>1</v>
      </c>
    </row>
    <row r="14" spans="2:19" s="40" customFormat="1" ht="13.5" customHeight="1">
      <c r="B14" s="260"/>
      <c r="C14" s="49"/>
      <c r="D14" s="263"/>
      <c r="E14" s="357" t="s">
        <v>163</v>
      </c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</row>
    <row r="15" spans="2:19" s="40" customFormat="1" ht="6" customHeigh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2:19" ht="13.5" customHeight="1">
      <c r="B16" s="354" t="s">
        <v>464</v>
      </c>
    </row>
    <row r="17" spans="2:4" ht="13.5" customHeight="1">
      <c r="B17" s="354"/>
    </row>
    <row r="18" spans="2:4">
      <c r="D18" s="351"/>
    </row>
  </sheetData>
  <mergeCells count="7">
    <mergeCell ref="B4:C4"/>
    <mergeCell ref="E4:G4"/>
    <mergeCell ref="H4:J4"/>
    <mergeCell ref="K4:M4"/>
    <mergeCell ref="N4:P4"/>
    <mergeCell ref="Q4:S4"/>
    <mergeCell ref="B7:C7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8"/>
  <sheetViews>
    <sheetView workbookViewId="0">
      <selection activeCell="B2" sqref="B2"/>
    </sheetView>
  </sheetViews>
  <sheetFormatPr defaultColWidth="10" defaultRowHeight="17.850000000000001" customHeight="1"/>
  <cols>
    <col min="1" max="1" width="0.5" style="39" customWidth="1"/>
    <col min="2" max="2" width="9.625" style="1" customWidth="1"/>
    <col min="3" max="3" width="10.625" style="1" customWidth="1"/>
    <col min="4" max="4" width="11.625" style="1" customWidth="1"/>
    <col min="5" max="10" width="9.625" style="1" customWidth="1"/>
    <col min="11" max="16384" width="10" style="1"/>
  </cols>
  <sheetData>
    <row r="1" spans="1:15" s="337" customFormat="1" ht="4.5" customHeight="1"/>
    <row r="2" spans="1:15" ht="18" customHeight="1">
      <c r="B2" s="361" t="s">
        <v>281</v>
      </c>
    </row>
    <row r="3" spans="1:15" ht="4.5" customHeight="1"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1:15" s="360" customFormat="1" ht="18" customHeight="1">
      <c r="A4" s="40"/>
      <c r="B4" s="363" t="s">
        <v>200</v>
      </c>
      <c r="C4" s="378" t="s">
        <v>238</v>
      </c>
      <c r="D4" s="391" t="s">
        <v>201</v>
      </c>
      <c r="E4" s="391" t="s">
        <v>127</v>
      </c>
      <c r="F4" s="391" t="s">
        <v>202</v>
      </c>
      <c r="G4" s="401" t="s">
        <v>204</v>
      </c>
      <c r="H4" s="406" t="s">
        <v>228</v>
      </c>
      <c r="I4" s="409"/>
      <c r="J4" s="360"/>
      <c r="K4" s="360"/>
      <c r="L4" s="360"/>
      <c r="M4" s="360"/>
      <c r="N4" s="360"/>
      <c r="O4" s="360"/>
    </row>
    <row r="5" spans="1:15" s="360" customFormat="1" ht="18" customHeight="1">
      <c r="A5" s="41"/>
      <c r="B5" s="364"/>
      <c r="C5" s="379"/>
      <c r="D5" s="379"/>
      <c r="E5" s="379"/>
      <c r="F5" s="379"/>
      <c r="G5" s="402" t="s">
        <v>205</v>
      </c>
      <c r="H5" s="407" t="s">
        <v>206</v>
      </c>
      <c r="I5" s="407" t="s">
        <v>208</v>
      </c>
      <c r="J5" s="360"/>
      <c r="K5" s="360"/>
      <c r="L5" s="360"/>
      <c r="M5" s="360"/>
      <c r="N5" s="360"/>
      <c r="O5" s="360"/>
    </row>
    <row r="6" spans="1:15" s="360" customFormat="1" ht="18" customHeight="1">
      <c r="A6" s="42"/>
      <c r="B6" s="365" t="s">
        <v>112</v>
      </c>
      <c r="C6" s="380" t="s">
        <v>210</v>
      </c>
      <c r="D6" s="380" t="s">
        <v>431</v>
      </c>
      <c r="E6" s="397">
        <v>0</v>
      </c>
      <c r="F6" s="397">
        <v>47</v>
      </c>
      <c r="G6" s="397">
        <v>173</v>
      </c>
      <c r="H6" s="397">
        <v>141</v>
      </c>
      <c r="I6" s="397">
        <v>1058</v>
      </c>
      <c r="J6" s="374"/>
      <c r="K6" s="374"/>
      <c r="L6" s="360"/>
      <c r="M6" s="360"/>
      <c r="N6" s="360"/>
      <c r="O6" s="360"/>
    </row>
    <row r="7" spans="1:15" ht="30" customHeight="1">
      <c r="A7" s="42"/>
      <c r="B7" s="366"/>
      <c r="C7" s="366"/>
      <c r="D7" s="366"/>
      <c r="E7" s="366"/>
      <c r="F7" s="366"/>
      <c r="G7" s="366"/>
      <c r="H7" s="366"/>
      <c r="I7" s="366"/>
      <c r="J7" s="21"/>
      <c r="K7" s="21"/>
    </row>
    <row r="8" spans="1:15" ht="18" customHeight="1">
      <c r="A8" s="41"/>
      <c r="B8" s="367" t="s">
        <v>432</v>
      </c>
      <c r="C8" s="21"/>
      <c r="D8" s="21"/>
      <c r="E8" s="21"/>
      <c r="F8" s="21"/>
      <c r="G8" s="21"/>
      <c r="H8" s="21"/>
      <c r="I8" s="21"/>
      <c r="J8" s="21"/>
      <c r="K8" s="21"/>
    </row>
    <row r="9" spans="1:15" ht="4.5" customHeight="1">
      <c r="A9" s="41"/>
      <c r="B9" s="368"/>
      <c r="C9" s="21"/>
      <c r="D9" s="21"/>
      <c r="E9" s="21"/>
      <c r="F9" s="21"/>
      <c r="G9" s="21"/>
      <c r="H9" s="21"/>
      <c r="I9" s="21"/>
      <c r="J9" s="21"/>
      <c r="K9" s="21"/>
    </row>
    <row r="10" spans="1:15" s="360" customFormat="1" ht="24.75" customHeight="1">
      <c r="A10" s="41"/>
      <c r="B10" s="369" t="s">
        <v>110</v>
      </c>
      <c r="C10" s="381" t="s">
        <v>121</v>
      </c>
      <c r="D10" s="381" t="s">
        <v>212</v>
      </c>
      <c r="E10" s="381" t="s">
        <v>216</v>
      </c>
      <c r="F10" s="381" t="s">
        <v>217</v>
      </c>
      <c r="G10" s="403" t="s">
        <v>395</v>
      </c>
      <c r="H10" s="374"/>
      <c r="I10" s="374"/>
      <c r="J10" s="374"/>
      <c r="K10" s="374"/>
      <c r="L10" s="360"/>
      <c r="M10" s="360"/>
      <c r="N10" s="360"/>
      <c r="O10" s="360"/>
    </row>
    <row r="11" spans="1:15" s="360" customFormat="1" ht="18" customHeight="1">
      <c r="A11" s="41"/>
      <c r="B11" s="370" t="s">
        <v>6</v>
      </c>
      <c r="C11" s="382">
        <f>SUM(C12:C13)</f>
        <v>242</v>
      </c>
      <c r="D11" s="382">
        <f>SUM(D12:D13)</f>
        <v>0</v>
      </c>
      <c r="E11" s="382">
        <f>SUM(E12:E13)</f>
        <v>48</v>
      </c>
      <c r="F11" s="382">
        <f>SUM(F12:F13)</f>
        <v>31</v>
      </c>
      <c r="G11" s="382">
        <f>SUM(G12:G13)</f>
        <v>34</v>
      </c>
      <c r="H11" s="374"/>
      <c r="I11" s="374"/>
      <c r="J11" s="374"/>
      <c r="K11" s="374"/>
      <c r="L11" s="360"/>
      <c r="M11" s="360"/>
      <c r="N11" s="360"/>
      <c r="O11" s="360"/>
    </row>
    <row r="12" spans="1:15" s="360" customFormat="1" ht="18" customHeight="1">
      <c r="A12" s="41"/>
      <c r="B12" s="371" t="s">
        <v>48</v>
      </c>
      <c r="C12" s="383">
        <v>112</v>
      </c>
      <c r="D12" s="383">
        <v>0</v>
      </c>
      <c r="E12" s="383">
        <v>19</v>
      </c>
      <c r="F12" s="383">
        <v>14</v>
      </c>
      <c r="G12" s="404">
        <v>20</v>
      </c>
      <c r="H12" s="374"/>
      <c r="I12" s="374"/>
      <c r="J12" s="374"/>
      <c r="K12" s="374"/>
      <c r="L12" s="360"/>
      <c r="M12" s="360"/>
      <c r="N12" s="360"/>
      <c r="O12" s="360"/>
    </row>
    <row r="13" spans="1:15" s="360" customFormat="1" ht="18" customHeight="1">
      <c r="A13" s="41"/>
      <c r="B13" s="372" t="s">
        <v>63</v>
      </c>
      <c r="C13" s="383">
        <v>130</v>
      </c>
      <c r="D13" s="383">
        <v>0</v>
      </c>
      <c r="E13" s="383">
        <v>29</v>
      </c>
      <c r="F13" s="383">
        <v>17</v>
      </c>
      <c r="G13" s="405">
        <v>14</v>
      </c>
      <c r="H13" s="374"/>
      <c r="I13" s="374"/>
      <c r="J13" s="374"/>
      <c r="K13" s="374"/>
      <c r="L13" s="360"/>
      <c r="M13" s="360"/>
      <c r="N13" s="360"/>
      <c r="O13" s="360"/>
    </row>
    <row r="14" spans="1:15" ht="30" customHeight="1">
      <c r="A14" s="41"/>
      <c r="B14" s="366"/>
      <c r="C14" s="366"/>
      <c r="D14" s="366"/>
      <c r="E14" s="366"/>
      <c r="F14" s="366"/>
      <c r="G14" s="12"/>
      <c r="H14" s="21"/>
      <c r="I14" s="21"/>
      <c r="J14" s="21"/>
      <c r="K14" s="21"/>
    </row>
    <row r="15" spans="1:15" ht="18" customHeight="1">
      <c r="A15" s="41"/>
      <c r="B15" s="367" t="s">
        <v>183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5" ht="4.5" customHeight="1">
      <c r="A16" s="41"/>
      <c r="B16" s="368"/>
      <c r="C16" s="21"/>
      <c r="D16" s="21"/>
      <c r="E16" s="21"/>
      <c r="F16" s="21"/>
      <c r="G16" s="21"/>
      <c r="H16" s="21"/>
      <c r="I16" s="21"/>
      <c r="J16" s="21"/>
      <c r="K16" s="21"/>
    </row>
    <row r="17" spans="1:11" s="360" customFormat="1" ht="18" customHeight="1">
      <c r="A17" s="41"/>
      <c r="B17" s="373"/>
      <c r="C17" s="384" t="s">
        <v>68</v>
      </c>
      <c r="D17" s="373"/>
      <c r="E17" s="373"/>
      <c r="F17" s="373"/>
      <c r="G17" s="373"/>
      <c r="H17" s="369"/>
      <c r="I17" s="389" t="s">
        <v>229</v>
      </c>
      <c r="J17" s="412"/>
      <c r="K17" s="412"/>
    </row>
    <row r="18" spans="1:11" s="360" customFormat="1" ht="18" customHeight="1">
      <c r="A18" s="41"/>
      <c r="B18" s="374" t="s">
        <v>110</v>
      </c>
      <c r="C18" s="385"/>
      <c r="D18" s="392"/>
      <c r="E18" s="392"/>
      <c r="F18" s="392"/>
      <c r="G18" s="392"/>
      <c r="H18" s="376"/>
      <c r="I18" s="410" t="s">
        <v>6</v>
      </c>
      <c r="J18" s="413" t="s">
        <v>218</v>
      </c>
      <c r="K18" s="414" t="s">
        <v>230</v>
      </c>
    </row>
    <row r="19" spans="1:11" s="360" customFormat="1" ht="18" customHeight="1">
      <c r="A19" s="41"/>
      <c r="B19" s="374"/>
      <c r="C19" s="380" t="s">
        <v>6</v>
      </c>
      <c r="D19" s="380" t="s">
        <v>220</v>
      </c>
      <c r="E19" s="380" t="s">
        <v>221</v>
      </c>
      <c r="F19" s="380" t="s">
        <v>222</v>
      </c>
      <c r="G19" s="380" t="s">
        <v>224</v>
      </c>
      <c r="H19" s="408" t="s">
        <v>313</v>
      </c>
      <c r="I19" s="398"/>
      <c r="J19" s="414" t="s">
        <v>231</v>
      </c>
      <c r="K19" s="417"/>
    </row>
    <row r="20" spans="1:11" s="360" customFormat="1" ht="18" customHeight="1">
      <c r="A20" s="41"/>
      <c r="B20" s="375" t="s">
        <v>6</v>
      </c>
      <c r="C20" s="386">
        <f>SUM(D20:H20)</f>
        <v>16</v>
      </c>
      <c r="D20" s="393">
        <v>0</v>
      </c>
      <c r="E20" s="382">
        <f t="shared" ref="E20:K20" si="0">SUM(E21:E22)</f>
        <v>1</v>
      </c>
      <c r="F20" s="382">
        <f t="shared" si="0"/>
        <v>13</v>
      </c>
      <c r="G20" s="382">
        <f t="shared" si="0"/>
        <v>1</v>
      </c>
      <c r="H20" s="382">
        <f t="shared" si="0"/>
        <v>1</v>
      </c>
      <c r="I20" s="382">
        <f t="shared" si="0"/>
        <v>7</v>
      </c>
      <c r="J20" s="382">
        <f t="shared" si="0"/>
        <v>0</v>
      </c>
      <c r="K20" s="382">
        <f t="shared" si="0"/>
        <v>7</v>
      </c>
    </row>
    <row r="21" spans="1:11" s="360" customFormat="1" ht="18" customHeight="1">
      <c r="A21" s="41"/>
      <c r="B21" s="374" t="s">
        <v>48</v>
      </c>
      <c r="C21" s="387">
        <f>SUM(D21:H21)</f>
        <v>9</v>
      </c>
      <c r="D21" s="394">
        <v>0</v>
      </c>
      <c r="E21" s="383">
        <v>1</v>
      </c>
      <c r="F21" s="383">
        <v>7</v>
      </c>
      <c r="G21" s="383">
        <v>1</v>
      </c>
      <c r="H21" s="383">
        <v>0</v>
      </c>
      <c r="I21" s="394">
        <f>SUM(J21:K21)</f>
        <v>2</v>
      </c>
      <c r="J21" s="394">
        <v>0</v>
      </c>
      <c r="K21" s="394">
        <v>2</v>
      </c>
    </row>
    <row r="22" spans="1:11" s="360" customFormat="1" ht="18" customHeight="1">
      <c r="A22" s="41"/>
      <c r="B22" s="374" t="s">
        <v>63</v>
      </c>
      <c r="C22" s="388">
        <f>SUM(D22:H22)</f>
        <v>7</v>
      </c>
      <c r="D22" s="394">
        <v>0</v>
      </c>
      <c r="E22" s="394">
        <v>0</v>
      </c>
      <c r="F22" s="383">
        <v>6</v>
      </c>
      <c r="G22" s="383">
        <v>0</v>
      </c>
      <c r="H22" s="383">
        <v>1</v>
      </c>
      <c r="I22" s="411">
        <f>SUM(J22:K22)</f>
        <v>5</v>
      </c>
      <c r="J22" s="405">
        <v>0</v>
      </c>
      <c r="K22" s="418">
        <v>5</v>
      </c>
    </row>
    <row r="23" spans="1:11" ht="30" customHeight="1">
      <c r="A23" s="41"/>
      <c r="B23" s="366"/>
      <c r="C23" s="366"/>
      <c r="D23" s="366"/>
      <c r="E23" s="366"/>
      <c r="F23" s="366"/>
      <c r="G23" s="366"/>
      <c r="H23" s="366"/>
      <c r="I23" s="366"/>
      <c r="J23" s="21"/>
      <c r="K23" s="21"/>
    </row>
    <row r="24" spans="1:11" ht="18" customHeight="1">
      <c r="A24" s="41"/>
      <c r="B24" s="367" t="s">
        <v>454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4.5" customHeight="1">
      <c r="A25" s="41"/>
      <c r="B25" s="368"/>
      <c r="C25" s="21"/>
      <c r="D25" s="21"/>
      <c r="E25" s="21"/>
      <c r="F25" s="21"/>
      <c r="G25" s="21"/>
      <c r="H25" s="21"/>
      <c r="I25" s="21"/>
      <c r="J25" s="21"/>
      <c r="K25" s="21"/>
    </row>
    <row r="26" spans="1:11" s="360" customFormat="1" ht="18" customHeight="1">
      <c r="A26" s="41"/>
      <c r="B26" s="369" t="s">
        <v>110</v>
      </c>
      <c r="C26" s="389" t="s">
        <v>188</v>
      </c>
      <c r="D26" s="395"/>
      <c r="E26" s="381" t="s">
        <v>139</v>
      </c>
      <c r="F26" s="399" t="s">
        <v>388</v>
      </c>
      <c r="G26" s="381" t="s">
        <v>226</v>
      </c>
      <c r="H26" s="399" t="s">
        <v>289</v>
      </c>
      <c r="I26" s="381" t="s">
        <v>166</v>
      </c>
      <c r="J26" s="415" t="s">
        <v>50</v>
      </c>
      <c r="K26" s="374"/>
    </row>
    <row r="27" spans="1:11" s="360" customFormat="1" ht="18" customHeight="1">
      <c r="A27" s="41"/>
      <c r="B27" s="376"/>
      <c r="C27" s="380" t="s">
        <v>321</v>
      </c>
      <c r="D27" s="380" t="s">
        <v>189</v>
      </c>
      <c r="E27" s="398"/>
      <c r="F27" s="400" t="s">
        <v>390</v>
      </c>
      <c r="G27" s="398"/>
      <c r="H27" s="400" t="s">
        <v>358</v>
      </c>
      <c r="I27" s="398"/>
      <c r="J27" s="416" t="s">
        <v>189</v>
      </c>
      <c r="K27" s="374"/>
    </row>
    <row r="28" spans="1:11" s="360" customFormat="1" ht="18" customHeight="1">
      <c r="A28" s="41"/>
      <c r="B28" s="375" t="s">
        <v>6</v>
      </c>
      <c r="C28" s="386">
        <f t="shared" ref="C28:J28" si="1">SUM(C29:C30)</f>
        <v>3</v>
      </c>
      <c r="D28" s="393">
        <f t="shared" si="1"/>
        <v>0</v>
      </c>
      <c r="E28" s="393">
        <f t="shared" si="1"/>
        <v>0</v>
      </c>
      <c r="F28" s="393">
        <f t="shared" si="1"/>
        <v>0</v>
      </c>
      <c r="G28" s="393">
        <f t="shared" si="1"/>
        <v>0</v>
      </c>
      <c r="H28" s="393">
        <f t="shared" si="1"/>
        <v>0</v>
      </c>
      <c r="I28" s="393">
        <f t="shared" si="1"/>
        <v>0</v>
      </c>
      <c r="J28" s="393">
        <f t="shared" si="1"/>
        <v>0</v>
      </c>
      <c r="K28" s="374"/>
    </row>
    <row r="29" spans="1:11" s="360" customFormat="1" ht="18" customHeight="1">
      <c r="A29" s="41"/>
      <c r="B29" s="374" t="s">
        <v>48</v>
      </c>
      <c r="C29" s="390">
        <v>1</v>
      </c>
      <c r="D29" s="394">
        <v>0</v>
      </c>
      <c r="E29" s="394">
        <v>0</v>
      </c>
      <c r="F29" s="394">
        <v>0</v>
      </c>
      <c r="G29" s="394">
        <v>0</v>
      </c>
      <c r="H29" s="394">
        <v>0</v>
      </c>
      <c r="I29" s="394">
        <v>0</v>
      </c>
      <c r="J29" s="394">
        <v>0</v>
      </c>
      <c r="K29" s="374"/>
    </row>
    <row r="30" spans="1:11" s="360" customFormat="1" ht="18" customHeight="1">
      <c r="A30" s="41"/>
      <c r="B30" s="377" t="s">
        <v>63</v>
      </c>
      <c r="C30" s="388">
        <v>2</v>
      </c>
      <c r="D30" s="396">
        <v>0</v>
      </c>
      <c r="E30" s="396">
        <v>0</v>
      </c>
      <c r="F30" s="396">
        <v>0</v>
      </c>
      <c r="G30" s="396">
        <v>0</v>
      </c>
      <c r="H30" s="396">
        <v>0</v>
      </c>
      <c r="I30" s="396">
        <v>0</v>
      </c>
      <c r="J30" s="396">
        <v>0</v>
      </c>
      <c r="K30" s="374"/>
    </row>
    <row r="31" spans="1:11" ht="12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ht="12">
      <c r="A32" s="41"/>
    </row>
    <row r="33" spans="1:1" ht="12">
      <c r="A33" s="41"/>
    </row>
    <row r="34" spans="1:1" ht="12">
      <c r="A34" s="41"/>
    </row>
    <row r="35" spans="1:1" ht="12">
      <c r="A35" s="41"/>
    </row>
    <row r="36" spans="1:1" ht="17.850000000000001" customHeight="1">
      <c r="A36" s="41"/>
    </row>
    <row r="37" spans="1:1" ht="17.850000000000001" customHeight="1">
      <c r="A37" s="41"/>
    </row>
    <row r="38" spans="1:1" ht="17.850000000000001" customHeight="1">
      <c r="A38" s="40"/>
    </row>
  </sheetData>
  <mergeCells count="15">
    <mergeCell ref="H4:I4"/>
    <mergeCell ref="I17:K17"/>
    <mergeCell ref="J19:K19"/>
    <mergeCell ref="C26:D26"/>
    <mergeCell ref="B4:B5"/>
    <mergeCell ref="C4:C5"/>
    <mergeCell ref="D4:D5"/>
    <mergeCell ref="E4:E5"/>
    <mergeCell ref="F4:F5"/>
    <mergeCell ref="C17:H18"/>
    <mergeCell ref="I18:I19"/>
    <mergeCell ref="B26:B27"/>
    <mergeCell ref="E26:E27"/>
    <mergeCell ref="G26:G27"/>
    <mergeCell ref="I26:I27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U38"/>
  <sheetViews>
    <sheetView zoomScaleSheetLayoutView="85" workbookViewId="0">
      <selection activeCell="B2" sqref="B2"/>
    </sheetView>
  </sheetViews>
  <sheetFormatPr defaultColWidth="7" defaultRowHeight="14.25" customHeight="1"/>
  <cols>
    <col min="1" max="1" width="0.5" style="39" customWidth="1"/>
    <col min="2" max="2" width="12.625" style="39" customWidth="1"/>
    <col min="3" max="3" width="5" style="39" customWidth="1"/>
    <col min="4" max="4" width="5.125" style="39" customWidth="1"/>
    <col min="5" max="5" width="6" style="39" customWidth="1"/>
    <col min="6" max="6" width="8.875" style="39" customWidth="1"/>
    <col min="7" max="7" width="6.875" style="39" customWidth="1"/>
    <col min="8" max="9" width="6.75" style="39" customWidth="1"/>
    <col min="10" max="12" width="5.125" style="39" customWidth="1"/>
    <col min="13" max="21" width="6.75" style="39" customWidth="1"/>
    <col min="22" max="16384" width="7" style="39"/>
  </cols>
  <sheetData>
    <row r="1" spans="2:21" ht="4.5" customHeight="1"/>
    <row r="2" spans="2:21" ht="14.25" customHeight="1">
      <c r="B2" s="43" t="s">
        <v>295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s="40" customFormat="1" ht="4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21" s="41" customFormat="1" ht="13.5" customHeight="1">
      <c r="B4" s="44"/>
      <c r="C4" s="51"/>
      <c r="D4" s="57" t="s">
        <v>168</v>
      </c>
      <c r="E4" s="51"/>
      <c r="F4" s="44"/>
      <c r="G4" s="65"/>
      <c r="H4" s="70"/>
      <c r="I4" s="70"/>
      <c r="J4" s="73" t="s">
        <v>20</v>
      </c>
      <c r="K4" s="73"/>
      <c r="L4" s="73"/>
      <c r="M4" s="73"/>
      <c r="N4" s="73"/>
      <c r="O4" s="73"/>
      <c r="P4" s="70"/>
      <c r="Q4" s="70"/>
      <c r="R4" s="70"/>
      <c r="S4" s="74" t="s">
        <v>196</v>
      </c>
      <c r="T4" s="73"/>
      <c r="U4" s="73"/>
    </row>
    <row r="5" spans="2:21" s="42" customFormat="1" ht="13.5" customHeight="1">
      <c r="B5" s="45" t="s">
        <v>56</v>
      </c>
      <c r="C5" s="52" t="s">
        <v>171</v>
      </c>
      <c r="D5" s="58" t="s">
        <v>360</v>
      </c>
      <c r="E5" s="60" t="s">
        <v>79</v>
      </c>
      <c r="F5" s="62" t="s">
        <v>440</v>
      </c>
      <c r="G5" s="66"/>
      <c r="H5" s="71" t="s">
        <v>6</v>
      </c>
      <c r="I5" s="72"/>
      <c r="J5" s="66"/>
      <c r="K5" s="71" t="s">
        <v>173</v>
      </c>
      <c r="L5" s="72"/>
      <c r="M5" s="66"/>
      <c r="N5" s="71" t="s">
        <v>176</v>
      </c>
      <c r="O5" s="72"/>
      <c r="P5" s="66"/>
      <c r="Q5" s="71" t="s">
        <v>177</v>
      </c>
      <c r="R5" s="72"/>
      <c r="S5" s="62" t="s">
        <v>6</v>
      </c>
      <c r="T5" s="62" t="s">
        <v>48</v>
      </c>
      <c r="U5" s="60" t="s">
        <v>63</v>
      </c>
    </row>
    <row r="6" spans="2:21" s="42" customFormat="1" ht="13.5" customHeight="1">
      <c r="B6" s="45"/>
      <c r="C6" s="52"/>
      <c r="D6" s="59"/>
      <c r="E6" s="61" t="s">
        <v>439</v>
      </c>
      <c r="F6" s="61" t="s">
        <v>419</v>
      </c>
      <c r="G6" s="60" t="s">
        <v>6</v>
      </c>
      <c r="H6" s="60" t="s">
        <v>48</v>
      </c>
      <c r="I6" s="60" t="s">
        <v>63</v>
      </c>
      <c r="J6" s="60" t="s">
        <v>6</v>
      </c>
      <c r="K6" s="60" t="s">
        <v>48</v>
      </c>
      <c r="L6" s="60" t="s">
        <v>63</v>
      </c>
      <c r="M6" s="60" t="s">
        <v>6</v>
      </c>
      <c r="N6" s="60" t="s">
        <v>48</v>
      </c>
      <c r="O6" s="60" t="s">
        <v>63</v>
      </c>
      <c r="P6" s="60" t="s">
        <v>6</v>
      </c>
      <c r="Q6" s="60" t="s">
        <v>48</v>
      </c>
      <c r="R6" s="60" t="s">
        <v>63</v>
      </c>
      <c r="S6" s="75"/>
      <c r="T6" s="75"/>
      <c r="U6" s="77"/>
    </row>
    <row r="7" spans="2:21" s="41" customFormat="1" ht="4.5" customHeight="1">
      <c r="B7" s="46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76"/>
      <c r="T7" s="76"/>
      <c r="U7" s="76"/>
    </row>
    <row r="8" spans="2:21" s="41" customFormat="1" ht="13.5" customHeight="1">
      <c r="B8" s="47" t="s">
        <v>379</v>
      </c>
      <c r="C8" s="54">
        <f>SUM(C12:C36)</f>
        <v>111</v>
      </c>
      <c r="D8" s="54">
        <f>SUM(D12:D36)</f>
        <v>557</v>
      </c>
      <c r="E8" s="54">
        <f>SUM(E12:E36)</f>
        <v>538</v>
      </c>
      <c r="F8" s="63">
        <f>E8/D8*100</f>
        <v>96.58886894075404</v>
      </c>
      <c r="G8" s="67">
        <f t="shared" ref="G8:U8" si="0">SUM(G12:G36)</f>
        <v>4927</v>
      </c>
      <c r="H8" s="54">
        <f t="shared" si="0"/>
        <v>2514</v>
      </c>
      <c r="I8" s="54">
        <f t="shared" si="0"/>
        <v>2413</v>
      </c>
      <c r="J8" s="67">
        <f t="shared" si="0"/>
        <v>505</v>
      </c>
      <c r="K8" s="54">
        <f t="shared" si="0"/>
        <v>248</v>
      </c>
      <c r="L8" s="54">
        <f t="shared" si="0"/>
        <v>257</v>
      </c>
      <c r="M8" s="67">
        <f t="shared" si="0"/>
        <v>1988</v>
      </c>
      <c r="N8" s="54">
        <f t="shared" si="0"/>
        <v>975</v>
      </c>
      <c r="O8" s="54">
        <f t="shared" si="0"/>
        <v>1013</v>
      </c>
      <c r="P8" s="67">
        <f t="shared" si="0"/>
        <v>2434</v>
      </c>
      <c r="Q8" s="54">
        <f t="shared" si="0"/>
        <v>1291</v>
      </c>
      <c r="R8" s="54">
        <f t="shared" si="0"/>
        <v>1143</v>
      </c>
      <c r="S8" s="67">
        <f t="shared" si="0"/>
        <v>2719</v>
      </c>
      <c r="T8" s="54">
        <f t="shared" si="0"/>
        <v>1395</v>
      </c>
      <c r="U8" s="54">
        <f t="shared" si="0"/>
        <v>1324</v>
      </c>
    </row>
    <row r="9" spans="2:21" s="41" customFormat="1" ht="13.5" customHeight="1">
      <c r="B9" s="48" t="s">
        <v>233</v>
      </c>
      <c r="C9" s="55">
        <v>1</v>
      </c>
      <c r="D9" s="55">
        <v>8</v>
      </c>
      <c r="E9" s="55">
        <v>6</v>
      </c>
      <c r="F9" s="64">
        <f>E9/D9*100</f>
        <v>75</v>
      </c>
      <c r="G9" s="68">
        <f>H9+I9</f>
        <v>130</v>
      </c>
      <c r="H9" s="55">
        <f>K9+N9+Q9</f>
        <v>65</v>
      </c>
      <c r="I9" s="55">
        <f>L9+O9+R9</f>
        <v>65</v>
      </c>
      <c r="J9" s="55">
        <f>K9+L9</f>
        <v>26</v>
      </c>
      <c r="K9" s="55">
        <v>13</v>
      </c>
      <c r="L9" s="55">
        <v>13</v>
      </c>
      <c r="M9" s="55">
        <f>N9+O9</f>
        <v>52</v>
      </c>
      <c r="N9" s="55">
        <v>26</v>
      </c>
      <c r="O9" s="55">
        <v>26</v>
      </c>
      <c r="P9" s="55">
        <f>Q9+R9</f>
        <v>52</v>
      </c>
      <c r="Q9" s="55">
        <v>26</v>
      </c>
      <c r="R9" s="55">
        <v>26</v>
      </c>
      <c r="S9" s="68">
        <f>T9+U9</f>
        <v>51</v>
      </c>
      <c r="T9" s="55">
        <v>26</v>
      </c>
      <c r="U9" s="55">
        <v>25</v>
      </c>
    </row>
    <row r="10" spans="2:21" s="41" customFormat="1" ht="13.5" customHeight="1">
      <c r="B10" s="48" t="s">
        <v>381</v>
      </c>
      <c r="C10" s="55">
        <v>9</v>
      </c>
      <c r="D10" s="55">
        <v>96</v>
      </c>
      <c r="E10" s="55">
        <v>92</v>
      </c>
      <c r="F10" s="64">
        <f>E10/D10*100</f>
        <v>95.833333333333343</v>
      </c>
      <c r="G10" s="68">
        <f>H10+I10</f>
        <v>920</v>
      </c>
      <c r="H10" s="55">
        <f>K10+N10+Q10</f>
        <v>452</v>
      </c>
      <c r="I10" s="55">
        <f>L10+O10+R10</f>
        <v>468</v>
      </c>
      <c r="J10" s="55">
        <f>K10+L10</f>
        <v>288</v>
      </c>
      <c r="K10" s="55">
        <v>143</v>
      </c>
      <c r="L10" s="55">
        <v>145</v>
      </c>
      <c r="M10" s="55">
        <f>N10+O10</f>
        <v>333</v>
      </c>
      <c r="N10" s="55">
        <v>162</v>
      </c>
      <c r="O10" s="55">
        <v>171</v>
      </c>
      <c r="P10" s="55">
        <f>Q10+R10</f>
        <v>299</v>
      </c>
      <c r="Q10" s="55">
        <v>147</v>
      </c>
      <c r="R10" s="55">
        <v>152</v>
      </c>
      <c r="S10" s="68">
        <f>T10+U10</f>
        <v>292</v>
      </c>
      <c r="T10" s="55">
        <v>141</v>
      </c>
      <c r="U10" s="55">
        <v>151</v>
      </c>
    </row>
    <row r="11" spans="2:21" s="41" customFormat="1" ht="4.5" customHeight="1">
      <c r="B11" s="48"/>
      <c r="C11" s="55"/>
      <c r="D11" s="55"/>
      <c r="E11" s="55"/>
      <c r="F11" s="55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spans="2:21" s="41" customFormat="1" ht="13.5" customHeight="1">
      <c r="B12" s="48" t="s">
        <v>227</v>
      </c>
      <c r="C12" s="55">
        <v>26</v>
      </c>
      <c r="D12" s="55">
        <v>169</v>
      </c>
      <c r="E12" s="55">
        <v>164</v>
      </c>
      <c r="F12" s="64">
        <f>E12/D12*100</f>
        <v>97.041420118343197</v>
      </c>
      <c r="G12" s="68">
        <f t="shared" ref="G12:G19" si="1">H12+I12</f>
        <v>1584</v>
      </c>
      <c r="H12" s="55">
        <f t="shared" ref="H12:I19" si="2">K12+N12+Q12</f>
        <v>784</v>
      </c>
      <c r="I12" s="55">
        <f t="shared" si="2"/>
        <v>800</v>
      </c>
      <c r="J12" s="55">
        <f t="shared" ref="J12:J19" si="3">K12+L12</f>
        <v>353</v>
      </c>
      <c r="K12" s="55">
        <v>173</v>
      </c>
      <c r="L12" s="55">
        <v>180</v>
      </c>
      <c r="M12" s="55">
        <f t="shared" ref="M12:M19" si="4">N12+O12</f>
        <v>593</v>
      </c>
      <c r="N12" s="55">
        <v>281</v>
      </c>
      <c r="O12" s="55">
        <v>312</v>
      </c>
      <c r="P12" s="55">
        <f t="shared" ref="P12:P19" si="5">Q12+R12</f>
        <v>638</v>
      </c>
      <c r="Q12" s="55">
        <v>330</v>
      </c>
      <c r="R12" s="55">
        <v>308</v>
      </c>
      <c r="S12" s="68">
        <f t="shared" ref="S12:S19" si="6">SUM(T12:U12)</f>
        <v>713</v>
      </c>
      <c r="T12" s="55">
        <v>358</v>
      </c>
      <c r="U12" s="55">
        <v>355</v>
      </c>
    </row>
    <row r="13" spans="2:21" s="41" customFormat="1" ht="14.25" customHeight="1">
      <c r="B13" s="48" t="s">
        <v>376</v>
      </c>
      <c r="C13" s="55">
        <v>17</v>
      </c>
      <c r="D13" s="55">
        <v>69</v>
      </c>
      <c r="E13" s="55">
        <v>64</v>
      </c>
      <c r="F13" s="64">
        <f>E13/D13*100</f>
        <v>92.753623188405797</v>
      </c>
      <c r="G13" s="68">
        <f t="shared" si="1"/>
        <v>671</v>
      </c>
      <c r="H13" s="55">
        <f t="shared" si="2"/>
        <v>338</v>
      </c>
      <c r="I13" s="55">
        <f t="shared" si="2"/>
        <v>333</v>
      </c>
      <c r="J13" s="55">
        <f t="shared" si="3"/>
        <v>34</v>
      </c>
      <c r="K13" s="55">
        <v>17</v>
      </c>
      <c r="L13" s="55">
        <v>17</v>
      </c>
      <c r="M13" s="55">
        <f t="shared" si="4"/>
        <v>307</v>
      </c>
      <c r="N13" s="55">
        <v>152</v>
      </c>
      <c r="O13" s="55">
        <v>155</v>
      </c>
      <c r="P13" s="55">
        <f t="shared" si="5"/>
        <v>330</v>
      </c>
      <c r="Q13" s="55">
        <v>169</v>
      </c>
      <c r="R13" s="55">
        <v>161</v>
      </c>
      <c r="S13" s="68">
        <f t="shared" si="6"/>
        <v>350</v>
      </c>
      <c r="T13" s="55">
        <v>187</v>
      </c>
      <c r="U13" s="55">
        <v>163</v>
      </c>
    </row>
    <row r="14" spans="2:21" s="41" customFormat="1" ht="14.25" customHeight="1">
      <c r="B14" s="48" t="s">
        <v>175</v>
      </c>
      <c r="C14" s="55">
        <v>2</v>
      </c>
      <c r="D14" s="55">
        <v>8</v>
      </c>
      <c r="E14" s="55">
        <v>8</v>
      </c>
      <c r="F14" s="64">
        <f>E14/D14*100</f>
        <v>100</v>
      </c>
      <c r="G14" s="68">
        <f t="shared" si="1"/>
        <v>42</v>
      </c>
      <c r="H14" s="55">
        <f t="shared" si="2"/>
        <v>24</v>
      </c>
      <c r="I14" s="55">
        <f t="shared" si="2"/>
        <v>18</v>
      </c>
      <c r="J14" s="55">
        <f t="shared" si="3"/>
        <v>0</v>
      </c>
      <c r="K14" s="55">
        <v>0</v>
      </c>
      <c r="L14" s="55">
        <v>0</v>
      </c>
      <c r="M14" s="55">
        <f t="shared" si="4"/>
        <v>15</v>
      </c>
      <c r="N14" s="55">
        <v>10</v>
      </c>
      <c r="O14" s="55">
        <v>5</v>
      </c>
      <c r="P14" s="55">
        <f t="shared" si="5"/>
        <v>27</v>
      </c>
      <c r="Q14" s="55">
        <v>14</v>
      </c>
      <c r="R14" s="55">
        <v>13</v>
      </c>
      <c r="S14" s="68">
        <f t="shared" si="6"/>
        <v>20</v>
      </c>
      <c r="T14" s="55">
        <v>13</v>
      </c>
      <c r="U14" s="55">
        <v>7</v>
      </c>
    </row>
    <row r="15" spans="2:21" s="41" customFormat="1" ht="14.25" customHeight="1">
      <c r="B15" s="48" t="s">
        <v>332</v>
      </c>
      <c r="C15" s="55">
        <v>11</v>
      </c>
      <c r="D15" s="55">
        <v>69</v>
      </c>
      <c r="E15" s="55">
        <v>68</v>
      </c>
      <c r="F15" s="64">
        <f>E15/D15*100</f>
        <v>98.550724637681171</v>
      </c>
      <c r="G15" s="68">
        <f t="shared" si="1"/>
        <v>456</v>
      </c>
      <c r="H15" s="55">
        <f t="shared" si="2"/>
        <v>244</v>
      </c>
      <c r="I15" s="55">
        <f t="shared" si="2"/>
        <v>212</v>
      </c>
      <c r="J15" s="55">
        <f t="shared" si="3"/>
        <v>108</v>
      </c>
      <c r="K15" s="55">
        <v>52</v>
      </c>
      <c r="L15" s="55">
        <v>56</v>
      </c>
      <c r="M15" s="55">
        <f t="shared" si="4"/>
        <v>179</v>
      </c>
      <c r="N15" s="55">
        <v>93</v>
      </c>
      <c r="O15" s="55">
        <v>86</v>
      </c>
      <c r="P15" s="55">
        <f t="shared" si="5"/>
        <v>169</v>
      </c>
      <c r="Q15" s="55">
        <v>99</v>
      </c>
      <c r="R15" s="55">
        <v>70</v>
      </c>
      <c r="S15" s="68">
        <f t="shared" si="6"/>
        <v>181</v>
      </c>
      <c r="T15" s="55">
        <v>89</v>
      </c>
      <c r="U15" s="55">
        <v>92</v>
      </c>
    </row>
    <row r="16" spans="2:21" s="41" customFormat="1" ht="14.25" customHeight="1">
      <c r="B16" s="48" t="s">
        <v>13</v>
      </c>
      <c r="C16" s="55">
        <v>0</v>
      </c>
      <c r="D16" s="55">
        <v>0</v>
      </c>
      <c r="E16" s="55">
        <v>0</v>
      </c>
      <c r="F16" s="55">
        <v>0</v>
      </c>
      <c r="G16" s="68">
        <f t="shared" si="1"/>
        <v>0</v>
      </c>
      <c r="H16" s="55">
        <f t="shared" si="2"/>
        <v>0</v>
      </c>
      <c r="I16" s="55">
        <f t="shared" si="2"/>
        <v>0</v>
      </c>
      <c r="J16" s="55">
        <f t="shared" si="3"/>
        <v>0</v>
      </c>
      <c r="K16" s="55">
        <v>0</v>
      </c>
      <c r="L16" s="55">
        <v>0</v>
      </c>
      <c r="M16" s="55">
        <f t="shared" si="4"/>
        <v>0</v>
      </c>
      <c r="N16" s="55">
        <v>0</v>
      </c>
      <c r="O16" s="55">
        <v>0</v>
      </c>
      <c r="P16" s="55">
        <f t="shared" si="5"/>
        <v>0</v>
      </c>
      <c r="Q16" s="55">
        <v>0</v>
      </c>
      <c r="R16" s="55">
        <v>0</v>
      </c>
      <c r="S16" s="68">
        <f t="shared" si="6"/>
        <v>30</v>
      </c>
      <c r="T16" s="55">
        <v>16</v>
      </c>
      <c r="U16" s="55">
        <v>14</v>
      </c>
    </row>
    <row r="17" spans="2:21" s="41" customFormat="1" ht="14.25" customHeight="1">
      <c r="B17" s="48" t="s">
        <v>375</v>
      </c>
      <c r="C17" s="55">
        <v>2</v>
      </c>
      <c r="D17" s="55">
        <v>3</v>
      </c>
      <c r="E17" s="55">
        <v>3</v>
      </c>
      <c r="F17" s="64">
        <f>E17/D17*100</f>
        <v>100</v>
      </c>
      <c r="G17" s="68">
        <f t="shared" si="1"/>
        <v>21</v>
      </c>
      <c r="H17" s="55">
        <f t="shared" si="2"/>
        <v>8</v>
      </c>
      <c r="I17" s="55">
        <f t="shared" si="2"/>
        <v>13</v>
      </c>
      <c r="J17" s="55">
        <f t="shared" si="3"/>
        <v>0</v>
      </c>
      <c r="K17" s="55">
        <v>0</v>
      </c>
      <c r="L17" s="55">
        <v>0</v>
      </c>
      <c r="M17" s="55">
        <f t="shared" si="4"/>
        <v>7</v>
      </c>
      <c r="N17" s="55">
        <v>4</v>
      </c>
      <c r="O17" s="55">
        <v>3</v>
      </c>
      <c r="P17" s="55">
        <f t="shared" si="5"/>
        <v>14</v>
      </c>
      <c r="Q17" s="55">
        <v>4</v>
      </c>
      <c r="R17" s="55">
        <v>10</v>
      </c>
      <c r="S17" s="68">
        <f t="shared" si="6"/>
        <v>155</v>
      </c>
      <c r="T17" s="55">
        <v>79</v>
      </c>
      <c r="U17" s="55">
        <v>76</v>
      </c>
    </row>
    <row r="18" spans="2:21" s="41" customFormat="1" ht="14.25" customHeight="1">
      <c r="B18" s="48" t="s">
        <v>372</v>
      </c>
      <c r="C18" s="55">
        <v>4</v>
      </c>
      <c r="D18" s="55">
        <v>13</v>
      </c>
      <c r="E18" s="55">
        <v>13</v>
      </c>
      <c r="F18" s="64">
        <f>E18/D18*100</f>
        <v>100</v>
      </c>
      <c r="G18" s="68">
        <f t="shared" si="1"/>
        <v>85</v>
      </c>
      <c r="H18" s="55">
        <f t="shared" si="2"/>
        <v>42</v>
      </c>
      <c r="I18" s="55">
        <f t="shared" si="2"/>
        <v>43</v>
      </c>
      <c r="J18" s="55">
        <f t="shared" si="3"/>
        <v>1</v>
      </c>
      <c r="K18" s="55">
        <v>0</v>
      </c>
      <c r="L18" s="55">
        <v>1</v>
      </c>
      <c r="M18" s="55">
        <f t="shared" si="4"/>
        <v>22</v>
      </c>
      <c r="N18" s="55">
        <v>8</v>
      </c>
      <c r="O18" s="55">
        <v>14</v>
      </c>
      <c r="P18" s="55">
        <f t="shared" si="5"/>
        <v>62</v>
      </c>
      <c r="Q18" s="55">
        <v>34</v>
      </c>
      <c r="R18" s="55">
        <v>28</v>
      </c>
      <c r="S18" s="68">
        <f t="shared" si="6"/>
        <v>77</v>
      </c>
      <c r="T18" s="55">
        <v>37</v>
      </c>
      <c r="U18" s="55">
        <v>40</v>
      </c>
    </row>
    <row r="19" spans="2:21" s="41" customFormat="1" ht="14.25" customHeight="1">
      <c r="B19" s="48" t="s">
        <v>362</v>
      </c>
      <c r="C19" s="55">
        <v>12</v>
      </c>
      <c r="D19" s="55">
        <v>16</v>
      </c>
      <c r="E19" s="55">
        <v>16</v>
      </c>
      <c r="F19" s="64">
        <f>E19/D19*100</f>
        <v>100</v>
      </c>
      <c r="G19" s="68">
        <f t="shared" si="1"/>
        <v>65</v>
      </c>
      <c r="H19" s="55">
        <f t="shared" si="2"/>
        <v>32</v>
      </c>
      <c r="I19" s="55">
        <f t="shared" si="2"/>
        <v>33</v>
      </c>
      <c r="J19" s="55">
        <f t="shared" si="3"/>
        <v>0</v>
      </c>
      <c r="K19" s="55">
        <v>0</v>
      </c>
      <c r="L19" s="55">
        <v>0</v>
      </c>
      <c r="M19" s="55">
        <f t="shared" si="4"/>
        <v>26</v>
      </c>
      <c r="N19" s="55">
        <v>17</v>
      </c>
      <c r="O19" s="55">
        <v>9</v>
      </c>
      <c r="P19" s="55">
        <f t="shared" si="5"/>
        <v>39</v>
      </c>
      <c r="Q19" s="55">
        <v>15</v>
      </c>
      <c r="R19" s="55">
        <v>24</v>
      </c>
      <c r="S19" s="68">
        <f t="shared" si="6"/>
        <v>52</v>
      </c>
      <c r="T19" s="55">
        <v>26</v>
      </c>
      <c r="U19" s="55">
        <v>26</v>
      </c>
    </row>
    <row r="20" spans="2:21" s="41" customFormat="1" ht="4.5" customHeight="1">
      <c r="B20" s="48"/>
      <c r="C20" s="55"/>
      <c r="D20" s="55"/>
      <c r="E20" s="55"/>
      <c r="F20" s="55"/>
      <c r="G20" s="68"/>
      <c r="H20" s="55"/>
      <c r="I20" s="55"/>
      <c r="J20" s="68"/>
      <c r="K20" s="55"/>
      <c r="L20" s="55"/>
      <c r="M20" s="68"/>
      <c r="N20" s="55"/>
      <c r="O20" s="55"/>
      <c r="P20" s="68"/>
      <c r="Q20" s="55"/>
      <c r="R20" s="55"/>
      <c r="S20" s="68"/>
      <c r="T20" s="55"/>
      <c r="U20" s="55"/>
    </row>
    <row r="21" spans="2:21" s="41" customFormat="1" ht="14.25" customHeight="1">
      <c r="B21" s="48" t="s">
        <v>330</v>
      </c>
      <c r="C21" s="55">
        <v>0</v>
      </c>
      <c r="D21" s="55">
        <v>0</v>
      </c>
      <c r="E21" s="55">
        <v>0</v>
      </c>
      <c r="F21" s="55">
        <v>0</v>
      </c>
      <c r="G21" s="68">
        <f t="shared" ref="G21:G36" si="7">H21+I21</f>
        <v>0</v>
      </c>
      <c r="H21" s="55">
        <f t="shared" ref="H21:I36" si="8">K21+N21+Q21</f>
        <v>0</v>
      </c>
      <c r="I21" s="55">
        <f t="shared" si="8"/>
        <v>0</v>
      </c>
      <c r="J21" s="55">
        <f t="shared" ref="J21:J36" si="9">K21+L21</f>
        <v>0</v>
      </c>
      <c r="K21" s="55">
        <v>0</v>
      </c>
      <c r="L21" s="55">
        <v>0</v>
      </c>
      <c r="M21" s="55">
        <f t="shared" ref="M21:M36" si="10">N21+O21</f>
        <v>0</v>
      </c>
      <c r="N21" s="55">
        <v>0</v>
      </c>
      <c r="O21" s="55">
        <v>0</v>
      </c>
      <c r="P21" s="55">
        <f t="shared" ref="P21:P36" si="11">Q21+R21</f>
        <v>0</v>
      </c>
      <c r="Q21" s="55">
        <v>0</v>
      </c>
      <c r="R21" s="55">
        <v>0</v>
      </c>
      <c r="S21" s="68">
        <f t="shared" ref="S21:S36" si="12">SUM(T21:U21)</f>
        <v>0</v>
      </c>
      <c r="T21" s="55">
        <v>0</v>
      </c>
      <c r="U21" s="55">
        <v>0</v>
      </c>
    </row>
    <row r="22" spans="2:21" s="41" customFormat="1" ht="13.5" customHeight="1">
      <c r="B22" s="48" t="s">
        <v>374</v>
      </c>
      <c r="C22" s="55">
        <v>0</v>
      </c>
      <c r="D22" s="55">
        <v>0</v>
      </c>
      <c r="E22" s="55">
        <v>0</v>
      </c>
      <c r="F22" s="55">
        <v>0</v>
      </c>
      <c r="G22" s="68">
        <f t="shared" si="7"/>
        <v>0</v>
      </c>
      <c r="H22" s="55">
        <f t="shared" si="8"/>
        <v>0</v>
      </c>
      <c r="I22" s="55">
        <f t="shared" si="8"/>
        <v>0</v>
      </c>
      <c r="J22" s="55">
        <f t="shared" si="9"/>
        <v>0</v>
      </c>
      <c r="K22" s="55">
        <v>0</v>
      </c>
      <c r="L22" s="55">
        <v>0</v>
      </c>
      <c r="M22" s="55">
        <f t="shared" si="10"/>
        <v>0</v>
      </c>
      <c r="N22" s="55">
        <v>0</v>
      </c>
      <c r="O22" s="55">
        <v>0</v>
      </c>
      <c r="P22" s="55">
        <f t="shared" si="11"/>
        <v>0</v>
      </c>
      <c r="Q22" s="55">
        <v>0</v>
      </c>
      <c r="R22" s="55">
        <v>0</v>
      </c>
      <c r="S22" s="68">
        <f t="shared" si="12"/>
        <v>0</v>
      </c>
      <c r="T22" s="55">
        <v>0</v>
      </c>
      <c r="U22" s="55">
        <v>0</v>
      </c>
    </row>
    <row r="23" spans="2:21" s="41" customFormat="1" ht="14.25" customHeight="1">
      <c r="B23" s="48" t="s">
        <v>62</v>
      </c>
      <c r="C23" s="55">
        <v>0</v>
      </c>
      <c r="D23" s="55">
        <v>0</v>
      </c>
      <c r="E23" s="55">
        <v>0</v>
      </c>
      <c r="F23" s="55">
        <v>0</v>
      </c>
      <c r="G23" s="68">
        <f t="shared" si="7"/>
        <v>0</v>
      </c>
      <c r="H23" s="55">
        <f t="shared" si="8"/>
        <v>0</v>
      </c>
      <c r="I23" s="55">
        <f t="shared" si="8"/>
        <v>0</v>
      </c>
      <c r="J23" s="55">
        <f t="shared" si="9"/>
        <v>0</v>
      </c>
      <c r="K23" s="55">
        <v>0</v>
      </c>
      <c r="L23" s="55">
        <v>0</v>
      </c>
      <c r="M23" s="55">
        <f t="shared" si="10"/>
        <v>0</v>
      </c>
      <c r="N23" s="55">
        <v>0</v>
      </c>
      <c r="O23" s="55">
        <v>0</v>
      </c>
      <c r="P23" s="55">
        <f t="shared" si="11"/>
        <v>0</v>
      </c>
      <c r="Q23" s="55">
        <v>0</v>
      </c>
      <c r="R23" s="55">
        <v>0</v>
      </c>
      <c r="S23" s="68">
        <f t="shared" si="12"/>
        <v>0</v>
      </c>
      <c r="T23" s="55">
        <v>0</v>
      </c>
      <c r="U23" s="55">
        <v>0</v>
      </c>
    </row>
    <row r="24" spans="2:21" s="41" customFormat="1" ht="14.25" customHeight="1">
      <c r="B24" s="48" t="s">
        <v>368</v>
      </c>
      <c r="C24" s="55">
        <v>6</v>
      </c>
      <c r="D24" s="55">
        <v>42</v>
      </c>
      <c r="E24" s="55">
        <v>41</v>
      </c>
      <c r="F24" s="64">
        <f>E24/D24*100</f>
        <v>97.61904761904762</v>
      </c>
      <c r="G24" s="68">
        <f t="shared" si="7"/>
        <v>349</v>
      </c>
      <c r="H24" s="55">
        <f t="shared" si="8"/>
        <v>175</v>
      </c>
      <c r="I24" s="55">
        <f t="shared" si="8"/>
        <v>174</v>
      </c>
      <c r="J24" s="55">
        <f t="shared" si="9"/>
        <v>0</v>
      </c>
      <c r="K24" s="55">
        <v>0</v>
      </c>
      <c r="L24" s="55">
        <v>0</v>
      </c>
      <c r="M24" s="55">
        <f t="shared" si="10"/>
        <v>174</v>
      </c>
      <c r="N24" s="55">
        <v>79</v>
      </c>
      <c r="O24" s="55">
        <v>95</v>
      </c>
      <c r="P24" s="55">
        <f t="shared" si="11"/>
        <v>175</v>
      </c>
      <c r="Q24" s="55">
        <v>96</v>
      </c>
      <c r="R24" s="55">
        <v>79</v>
      </c>
      <c r="S24" s="68">
        <f t="shared" si="12"/>
        <v>182</v>
      </c>
      <c r="T24" s="55">
        <v>81</v>
      </c>
      <c r="U24" s="55">
        <v>101</v>
      </c>
    </row>
    <row r="25" spans="2:21" s="41" customFormat="1" ht="14.25" customHeight="1">
      <c r="B25" s="48" t="s">
        <v>235</v>
      </c>
      <c r="C25" s="55">
        <v>0</v>
      </c>
      <c r="D25" s="55">
        <v>0</v>
      </c>
      <c r="E25" s="55">
        <v>0</v>
      </c>
      <c r="F25" s="55">
        <v>0</v>
      </c>
      <c r="G25" s="68">
        <f t="shared" si="7"/>
        <v>0</v>
      </c>
      <c r="H25" s="55">
        <f t="shared" si="8"/>
        <v>0</v>
      </c>
      <c r="I25" s="55">
        <f t="shared" si="8"/>
        <v>0</v>
      </c>
      <c r="J25" s="55">
        <f t="shared" si="9"/>
        <v>0</v>
      </c>
      <c r="K25" s="55">
        <v>0</v>
      </c>
      <c r="L25" s="55">
        <v>0</v>
      </c>
      <c r="M25" s="55">
        <f t="shared" si="10"/>
        <v>0</v>
      </c>
      <c r="N25" s="55">
        <v>0</v>
      </c>
      <c r="O25" s="55">
        <v>0</v>
      </c>
      <c r="P25" s="55">
        <f t="shared" si="11"/>
        <v>0</v>
      </c>
      <c r="Q25" s="55">
        <v>0</v>
      </c>
      <c r="R25" s="55">
        <v>0</v>
      </c>
      <c r="S25" s="68">
        <f t="shared" si="12"/>
        <v>0</v>
      </c>
      <c r="T25" s="55">
        <v>0</v>
      </c>
      <c r="U25" s="55">
        <v>0</v>
      </c>
    </row>
    <row r="26" spans="2:21" s="41" customFormat="1" ht="13.5" customHeight="1">
      <c r="B26" s="48" t="s">
        <v>373</v>
      </c>
      <c r="C26" s="55">
        <v>0</v>
      </c>
      <c r="D26" s="55">
        <v>0</v>
      </c>
      <c r="E26" s="55">
        <v>0</v>
      </c>
      <c r="F26" s="55">
        <v>0</v>
      </c>
      <c r="G26" s="68">
        <f t="shared" si="7"/>
        <v>0</v>
      </c>
      <c r="H26" s="55">
        <f t="shared" si="8"/>
        <v>0</v>
      </c>
      <c r="I26" s="55">
        <f t="shared" si="8"/>
        <v>0</v>
      </c>
      <c r="J26" s="55">
        <f t="shared" si="9"/>
        <v>0</v>
      </c>
      <c r="K26" s="55">
        <v>0</v>
      </c>
      <c r="L26" s="55">
        <v>0</v>
      </c>
      <c r="M26" s="55">
        <f t="shared" si="10"/>
        <v>0</v>
      </c>
      <c r="N26" s="55">
        <v>0</v>
      </c>
      <c r="O26" s="55">
        <v>0</v>
      </c>
      <c r="P26" s="55">
        <f t="shared" si="11"/>
        <v>0</v>
      </c>
      <c r="Q26" s="55">
        <v>0</v>
      </c>
      <c r="R26" s="55">
        <v>0</v>
      </c>
      <c r="S26" s="68">
        <f t="shared" si="12"/>
        <v>0</v>
      </c>
      <c r="T26" s="55">
        <v>0</v>
      </c>
      <c r="U26" s="55">
        <v>0</v>
      </c>
    </row>
    <row r="27" spans="2:21" s="41" customFormat="1" ht="14.25" customHeight="1">
      <c r="B27" s="48" t="s">
        <v>94</v>
      </c>
      <c r="C27" s="55">
        <v>0</v>
      </c>
      <c r="D27" s="55">
        <v>0</v>
      </c>
      <c r="E27" s="55">
        <v>0</v>
      </c>
      <c r="F27" s="55">
        <v>0</v>
      </c>
      <c r="G27" s="68">
        <f t="shared" si="7"/>
        <v>0</v>
      </c>
      <c r="H27" s="55">
        <f t="shared" si="8"/>
        <v>0</v>
      </c>
      <c r="I27" s="55">
        <f t="shared" si="8"/>
        <v>0</v>
      </c>
      <c r="J27" s="55">
        <f t="shared" si="9"/>
        <v>0</v>
      </c>
      <c r="K27" s="55">
        <v>0</v>
      </c>
      <c r="L27" s="55">
        <v>0</v>
      </c>
      <c r="M27" s="55">
        <f t="shared" si="10"/>
        <v>0</v>
      </c>
      <c r="N27" s="55">
        <v>0</v>
      </c>
      <c r="O27" s="55">
        <v>0</v>
      </c>
      <c r="P27" s="55">
        <f t="shared" si="11"/>
        <v>0</v>
      </c>
      <c r="Q27" s="55">
        <v>0</v>
      </c>
      <c r="R27" s="55">
        <v>0</v>
      </c>
      <c r="S27" s="68">
        <f t="shared" si="12"/>
        <v>0</v>
      </c>
      <c r="T27" s="55">
        <v>0</v>
      </c>
      <c r="U27" s="55">
        <v>0</v>
      </c>
    </row>
    <row r="28" spans="2:21" s="41" customFormat="1" ht="14.25" customHeight="1">
      <c r="B28" s="48" t="s">
        <v>370</v>
      </c>
      <c r="C28" s="55">
        <v>0</v>
      </c>
      <c r="D28" s="55">
        <v>0</v>
      </c>
      <c r="E28" s="55">
        <v>0</v>
      </c>
      <c r="F28" s="55">
        <v>0</v>
      </c>
      <c r="G28" s="68">
        <f t="shared" si="7"/>
        <v>0</v>
      </c>
      <c r="H28" s="55">
        <f t="shared" si="8"/>
        <v>0</v>
      </c>
      <c r="I28" s="55">
        <f t="shared" si="8"/>
        <v>0</v>
      </c>
      <c r="J28" s="55">
        <f t="shared" si="9"/>
        <v>0</v>
      </c>
      <c r="K28" s="55">
        <v>0</v>
      </c>
      <c r="L28" s="55">
        <v>0</v>
      </c>
      <c r="M28" s="55">
        <f t="shared" si="10"/>
        <v>0</v>
      </c>
      <c r="N28" s="55">
        <v>0</v>
      </c>
      <c r="O28" s="55">
        <v>0</v>
      </c>
      <c r="P28" s="55">
        <f t="shared" si="11"/>
        <v>0</v>
      </c>
      <c r="Q28" s="55">
        <v>0</v>
      </c>
      <c r="R28" s="55">
        <v>0</v>
      </c>
      <c r="S28" s="68">
        <f t="shared" si="12"/>
        <v>0</v>
      </c>
      <c r="T28" s="55">
        <v>0</v>
      </c>
      <c r="U28" s="55">
        <v>0</v>
      </c>
    </row>
    <row r="29" spans="2:21" s="41" customFormat="1" ht="13.5" customHeight="1">
      <c r="B29" s="48" t="s">
        <v>156</v>
      </c>
      <c r="C29" s="55">
        <v>1</v>
      </c>
      <c r="D29" s="55">
        <v>6</v>
      </c>
      <c r="E29" s="55">
        <v>6</v>
      </c>
      <c r="F29" s="64">
        <f t="shared" ref="F29:F36" si="13">E29/D29*100</f>
        <v>100</v>
      </c>
      <c r="G29" s="68">
        <f t="shared" si="7"/>
        <v>24</v>
      </c>
      <c r="H29" s="55">
        <f t="shared" si="8"/>
        <v>10</v>
      </c>
      <c r="I29" s="55">
        <f t="shared" si="8"/>
        <v>14</v>
      </c>
      <c r="J29" s="55">
        <f t="shared" si="9"/>
        <v>0</v>
      </c>
      <c r="K29" s="55">
        <v>0</v>
      </c>
      <c r="L29" s="55">
        <v>0</v>
      </c>
      <c r="M29" s="55">
        <f t="shared" si="10"/>
        <v>8</v>
      </c>
      <c r="N29" s="55">
        <v>2</v>
      </c>
      <c r="O29" s="55">
        <v>6</v>
      </c>
      <c r="P29" s="55">
        <f t="shared" si="11"/>
        <v>16</v>
      </c>
      <c r="Q29" s="55">
        <v>8</v>
      </c>
      <c r="R29" s="55">
        <v>8</v>
      </c>
      <c r="S29" s="68">
        <f t="shared" si="12"/>
        <v>10</v>
      </c>
      <c r="T29" s="55">
        <v>6</v>
      </c>
      <c r="U29" s="55">
        <v>4</v>
      </c>
    </row>
    <row r="30" spans="2:21" s="41" customFormat="1" ht="14.25" customHeight="1">
      <c r="B30" s="48" t="s">
        <v>354</v>
      </c>
      <c r="C30" s="55">
        <v>4</v>
      </c>
      <c r="D30" s="55">
        <v>23</v>
      </c>
      <c r="E30" s="55">
        <v>20</v>
      </c>
      <c r="F30" s="64">
        <f t="shared" si="13"/>
        <v>86.956521739130437</v>
      </c>
      <c r="G30" s="68">
        <f t="shared" si="7"/>
        <v>210</v>
      </c>
      <c r="H30" s="55">
        <f t="shared" si="8"/>
        <v>99</v>
      </c>
      <c r="I30" s="55">
        <f t="shared" si="8"/>
        <v>111</v>
      </c>
      <c r="J30" s="55">
        <f t="shared" si="9"/>
        <v>9</v>
      </c>
      <c r="K30" s="55">
        <v>6</v>
      </c>
      <c r="L30" s="55">
        <v>3</v>
      </c>
      <c r="M30" s="55">
        <f t="shared" si="10"/>
        <v>89</v>
      </c>
      <c r="N30" s="55">
        <v>40</v>
      </c>
      <c r="O30" s="55">
        <v>49</v>
      </c>
      <c r="P30" s="55">
        <f t="shared" si="11"/>
        <v>112</v>
      </c>
      <c r="Q30" s="55">
        <v>53</v>
      </c>
      <c r="R30" s="55">
        <v>59</v>
      </c>
      <c r="S30" s="68">
        <f t="shared" si="12"/>
        <v>127</v>
      </c>
      <c r="T30" s="55">
        <v>70</v>
      </c>
      <c r="U30" s="55">
        <v>57</v>
      </c>
    </row>
    <row r="31" spans="2:21" s="41" customFormat="1" ht="14.25" customHeight="1">
      <c r="B31" s="48" t="s">
        <v>143</v>
      </c>
      <c r="C31" s="55">
        <v>3</v>
      </c>
      <c r="D31" s="55">
        <v>16</v>
      </c>
      <c r="E31" s="55">
        <v>16</v>
      </c>
      <c r="F31" s="64">
        <f t="shared" si="13"/>
        <v>100</v>
      </c>
      <c r="G31" s="68">
        <f t="shared" si="7"/>
        <v>213</v>
      </c>
      <c r="H31" s="55">
        <f t="shared" si="8"/>
        <v>124</v>
      </c>
      <c r="I31" s="55">
        <f t="shared" si="8"/>
        <v>89</v>
      </c>
      <c r="J31" s="55">
        <f t="shared" si="9"/>
        <v>0</v>
      </c>
      <c r="K31" s="55">
        <v>0</v>
      </c>
      <c r="L31" s="55">
        <v>0</v>
      </c>
      <c r="M31" s="55">
        <f t="shared" si="10"/>
        <v>36</v>
      </c>
      <c r="N31" s="55">
        <v>18</v>
      </c>
      <c r="O31" s="55">
        <v>18</v>
      </c>
      <c r="P31" s="55">
        <f t="shared" si="11"/>
        <v>177</v>
      </c>
      <c r="Q31" s="55">
        <v>106</v>
      </c>
      <c r="R31" s="55">
        <v>71</v>
      </c>
      <c r="S31" s="68">
        <f t="shared" si="12"/>
        <v>210</v>
      </c>
      <c r="T31" s="55">
        <v>104</v>
      </c>
      <c r="U31" s="55">
        <v>106</v>
      </c>
    </row>
    <row r="32" spans="2:21" s="41" customFormat="1" ht="14.25" customHeight="1">
      <c r="B32" s="48" t="s">
        <v>312</v>
      </c>
      <c r="C32" s="55">
        <v>4</v>
      </c>
      <c r="D32" s="55">
        <v>63</v>
      </c>
      <c r="E32" s="55">
        <v>61</v>
      </c>
      <c r="F32" s="64">
        <f t="shared" si="13"/>
        <v>96.825396825396822</v>
      </c>
      <c r="G32" s="68">
        <f t="shared" si="7"/>
        <v>679</v>
      </c>
      <c r="H32" s="55">
        <f t="shared" si="8"/>
        <v>350</v>
      </c>
      <c r="I32" s="55">
        <f t="shared" si="8"/>
        <v>329</v>
      </c>
      <c r="J32" s="55">
        <f t="shared" si="9"/>
        <v>0</v>
      </c>
      <c r="K32" s="55">
        <v>0</v>
      </c>
      <c r="L32" s="55">
        <v>0</v>
      </c>
      <c r="M32" s="55">
        <f t="shared" si="10"/>
        <v>340</v>
      </c>
      <c r="N32" s="55">
        <v>177</v>
      </c>
      <c r="O32" s="55">
        <v>163</v>
      </c>
      <c r="P32" s="55">
        <f t="shared" si="11"/>
        <v>339</v>
      </c>
      <c r="Q32" s="55">
        <v>173</v>
      </c>
      <c r="R32" s="55">
        <v>166</v>
      </c>
      <c r="S32" s="68">
        <f t="shared" si="12"/>
        <v>323</v>
      </c>
      <c r="T32" s="55">
        <v>170</v>
      </c>
      <c r="U32" s="55">
        <v>153</v>
      </c>
    </row>
    <row r="33" spans="2:21" s="41" customFormat="1" ht="13.5" customHeight="1">
      <c r="B33" s="48" t="s">
        <v>151</v>
      </c>
      <c r="C33" s="55">
        <v>4</v>
      </c>
      <c r="D33" s="55">
        <v>17</v>
      </c>
      <c r="E33" s="55">
        <v>17</v>
      </c>
      <c r="F33" s="64">
        <f t="shared" si="13"/>
        <v>100</v>
      </c>
      <c r="G33" s="68">
        <f t="shared" si="7"/>
        <v>180</v>
      </c>
      <c r="H33" s="55">
        <f t="shared" si="8"/>
        <v>96</v>
      </c>
      <c r="I33" s="55">
        <f t="shared" si="8"/>
        <v>84</v>
      </c>
      <c r="J33" s="55">
        <f t="shared" si="9"/>
        <v>0</v>
      </c>
      <c r="K33" s="55">
        <v>0</v>
      </c>
      <c r="L33" s="55">
        <v>0</v>
      </c>
      <c r="M33" s="55">
        <f t="shared" si="10"/>
        <v>92</v>
      </c>
      <c r="N33" s="55">
        <v>45</v>
      </c>
      <c r="O33" s="55">
        <v>47</v>
      </c>
      <c r="P33" s="55">
        <f t="shared" si="11"/>
        <v>88</v>
      </c>
      <c r="Q33" s="55">
        <v>51</v>
      </c>
      <c r="R33" s="55">
        <v>37</v>
      </c>
      <c r="S33" s="68">
        <f t="shared" si="12"/>
        <v>87</v>
      </c>
      <c r="T33" s="55">
        <v>52</v>
      </c>
      <c r="U33" s="55">
        <v>35</v>
      </c>
    </row>
    <row r="34" spans="2:21" s="41" customFormat="1" ht="14.25" customHeight="1">
      <c r="B34" s="48" t="s">
        <v>369</v>
      </c>
      <c r="C34" s="55">
        <v>4</v>
      </c>
      <c r="D34" s="55">
        <v>19</v>
      </c>
      <c r="E34" s="55">
        <v>19</v>
      </c>
      <c r="F34" s="64">
        <f t="shared" si="13"/>
        <v>100</v>
      </c>
      <c r="G34" s="68">
        <f t="shared" si="7"/>
        <v>147</v>
      </c>
      <c r="H34" s="55">
        <f t="shared" si="8"/>
        <v>79</v>
      </c>
      <c r="I34" s="55">
        <f t="shared" si="8"/>
        <v>68</v>
      </c>
      <c r="J34" s="55">
        <f t="shared" si="9"/>
        <v>0</v>
      </c>
      <c r="K34" s="55">
        <v>0</v>
      </c>
      <c r="L34" s="55">
        <v>0</v>
      </c>
      <c r="M34" s="55">
        <f t="shared" si="10"/>
        <v>71</v>
      </c>
      <c r="N34" s="55">
        <v>34</v>
      </c>
      <c r="O34" s="55">
        <v>37</v>
      </c>
      <c r="P34" s="55">
        <f t="shared" si="11"/>
        <v>76</v>
      </c>
      <c r="Q34" s="55">
        <v>45</v>
      </c>
      <c r="R34" s="55">
        <v>31</v>
      </c>
      <c r="S34" s="68">
        <f t="shared" si="12"/>
        <v>73</v>
      </c>
      <c r="T34" s="55">
        <v>41</v>
      </c>
      <c r="U34" s="55">
        <v>32</v>
      </c>
    </row>
    <row r="35" spans="2:21" s="41" customFormat="1" ht="14.25" customHeight="1">
      <c r="B35" s="48" t="s">
        <v>223</v>
      </c>
      <c r="C35" s="55">
        <v>5</v>
      </c>
      <c r="D35" s="55">
        <v>16</v>
      </c>
      <c r="E35" s="55">
        <v>15</v>
      </c>
      <c r="F35" s="64">
        <f t="shared" si="13"/>
        <v>93.75</v>
      </c>
      <c r="G35" s="68">
        <f t="shared" si="7"/>
        <v>86</v>
      </c>
      <c r="H35" s="55">
        <f t="shared" si="8"/>
        <v>48</v>
      </c>
      <c r="I35" s="55">
        <f t="shared" si="8"/>
        <v>38</v>
      </c>
      <c r="J35" s="55">
        <f t="shared" si="9"/>
        <v>0</v>
      </c>
      <c r="K35" s="55">
        <v>0</v>
      </c>
      <c r="L35" s="55">
        <v>0</v>
      </c>
      <c r="M35" s="55">
        <f t="shared" si="10"/>
        <v>29</v>
      </c>
      <c r="N35" s="55">
        <v>15</v>
      </c>
      <c r="O35" s="55">
        <v>14</v>
      </c>
      <c r="P35" s="55">
        <f t="shared" si="11"/>
        <v>57</v>
      </c>
      <c r="Q35" s="55">
        <v>33</v>
      </c>
      <c r="R35" s="55">
        <v>24</v>
      </c>
      <c r="S35" s="68">
        <f t="shared" si="12"/>
        <v>40</v>
      </c>
      <c r="T35" s="55">
        <v>19</v>
      </c>
      <c r="U35" s="55">
        <v>21</v>
      </c>
    </row>
    <row r="36" spans="2:21" s="41" customFormat="1" ht="14.25" customHeight="1">
      <c r="B36" s="48" t="s">
        <v>305</v>
      </c>
      <c r="C36" s="55">
        <v>6</v>
      </c>
      <c r="D36" s="55">
        <v>8</v>
      </c>
      <c r="E36" s="55">
        <v>7</v>
      </c>
      <c r="F36" s="64">
        <f t="shared" si="13"/>
        <v>87.5</v>
      </c>
      <c r="G36" s="68">
        <f t="shared" si="7"/>
        <v>115</v>
      </c>
      <c r="H36" s="55">
        <f t="shared" si="8"/>
        <v>61</v>
      </c>
      <c r="I36" s="55">
        <f t="shared" si="8"/>
        <v>54</v>
      </c>
      <c r="J36" s="55">
        <f t="shared" si="9"/>
        <v>0</v>
      </c>
      <c r="K36" s="55">
        <v>0</v>
      </c>
      <c r="L36" s="55">
        <v>0</v>
      </c>
      <c r="M36" s="55">
        <f t="shared" si="10"/>
        <v>0</v>
      </c>
      <c r="N36" s="55">
        <v>0</v>
      </c>
      <c r="O36" s="55">
        <v>0</v>
      </c>
      <c r="P36" s="55">
        <f t="shared" si="11"/>
        <v>115</v>
      </c>
      <c r="Q36" s="55">
        <v>61</v>
      </c>
      <c r="R36" s="55">
        <v>54</v>
      </c>
      <c r="S36" s="68">
        <f t="shared" si="12"/>
        <v>89</v>
      </c>
      <c r="T36" s="55">
        <v>47</v>
      </c>
      <c r="U36" s="55">
        <v>42</v>
      </c>
    </row>
    <row r="37" spans="2:21" s="40" customFormat="1" ht="4.5" customHeight="1">
      <c r="B37" s="49"/>
      <c r="C37" s="56"/>
      <c r="D37" s="56"/>
      <c r="E37" s="56"/>
      <c r="F37" s="56"/>
      <c r="G37" s="69"/>
      <c r="H37" s="56"/>
      <c r="I37" s="56"/>
      <c r="J37" s="69"/>
      <c r="K37" s="56"/>
      <c r="L37" s="69"/>
      <c r="M37" s="69"/>
      <c r="N37" s="56"/>
      <c r="O37" s="56"/>
      <c r="P37" s="69"/>
      <c r="Q37" s="56"/>
      <c r="R37" s="56"/>
      <c r="S37" s="69"/>
      <c r="T37" s="56"/>
      <c r="U37" s="56"/>
    </row>
    <row r="38" spans="2:21" ht="10.5">
      <c r="B38" s="50"/>
    </row>
    <row r="39" spans="2:21" ht="10.5"/>
    <row r="40" spans="2:21" ht="10.5"/>
  </sheetData>
  <mergeCells count="7">
    <mergeCell ref="D4:F4"/>
    <mergeCell ref="J4:O4"/>
    <mergeCell ref="S4:U4"/>
    <mergeCell ref="D5:D6"/>
    <mergeCell ref="S5:S6"/>
    <mergeCell ref="T5:T6"/>
    <mergeCell ref="U5:U6"/>
  </mergeCells>
  <phoneticPr fontId="2"/>
  <conditionalFormatting sqref="G8">
    <cfRule type="cellIs" dxfId="11" priority="1" stopIfTrue="1" operator="notEqual">
      <formula>J8+M8+P8</formula>
    </cfRule>
  </conditionalFormatting>
  <conditionalFormatting sqref="G9:G10 G12:G19 G21:G36">
    <cfRule type="cellIs" dxfId="10" priority="2" stopIfTrue="1" operator="notEqual">
      <formula>$J9+M9+P9</formula>
    </cfRule>
  </conditionalFormatting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V49"/>
  <sheetViews>
    <sheetView zoomScale="115" zoomScaleNormal="115" workbookViewId="0">
      <selection activeCell="B2" sqref="B2"/>
    </sheetView>
  </sheetViews>
  <sheetFormatPr defaultColWidth="8" defaultRowHeight="13.5" customHeight="1"/>
  <cols>
    <col min="1" max="1" width="0.5" style="40" customWidth="1"/>
    <col min="2" max="2" width="9.625" style="40" customWidth="1"/>
    <col min="3" max="13" width="7.625" style="40" customWidth="1"/>
    <col min="14" max="14" width="8.875" style="40" customWidth="1"/>
    <col min="15" max="19" width="7.625" style="40" customWidth="1"/>
    <col min="20" max="20" width="9.625" style="40" customWidth="1"/>
    <col min="21" max="21" width="8" style="40"/>
    <col min="22" max="22" width="6.75" style="40" bestFit="1" customWidth="1"/>
    <col min="23" max="16384" width="8" style="40"/>
  </cols>
  <sheetData>
    <row r="1" spans="2:22" ht="4.5" customHeight="1"/>
    <row r="2" spans="2:22" ht="13.5" customHeight="1">
      <c r="B2" s="43" t="s">
        <v>411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2:22" ht="4.5" customHeight="1"/>
    <row r="4" spans="2:22" s="374" customFormat="1" ht="12">
      <c r="B4" s="369" t="s">
        <v>56</v>
      </c>
      <c r="C4" s="384"/>
      <c r="D4" s="384" t="s">
        <v>242</v>
      </c>
      <c r="E4" s="384" t="s">
        <v>243</v>
      </c>
      <c r="F4" s="384" t="s">
        <v>245</v>
      </c>
      <c r="G4" s="384" t="s">
        <v>414</v>
      </c>
      <c r="H4" s="384" t="s">
        <v>241</v>
      </c>
      <c r="I4" s="373"/>
      <c r="J4" s="373"/>
      <c r="K4" s="369"/>
      <c r="L4" s="384" t="s">
        <v>415</v>
      </c>
      <c r="M4" s="384" t="s">
        <v>416</v>
      </c>
      <c r="N4" s="57"/>
      <c r="O4" s="74" t="s">
        <v>447</v>
      </c>
      <c r="P4" s="73"/>
      <c r="Q4" s="73"/>
      <c r="R4" s="73"/>
      <c r="S4" s="73"/>
      <c r="T4" s="100"/>
      <c r="U4" s="384"/>
      <c r="V4" s="384"/>
    </row>
    <row r="5" spans="2:22" s="374" customFormat="1" ht="12">
      <c r="B5" s="371"/>
      <c r="C5" s="413" t="s">
        <v>408</v>
      </c>
      <c r="D5" s="410" t="s">
        <v>417</v>
      </c>
      <c r="E5" s="410" t="s">
        <v>43</v>
      </c>
      <c r="F5" s="410" t="s">
        <v>43</v>
      </c>
      <c r="G5" s="410" t="s">
        <v>418</v>
      </c>
      <c r="H5" s="413" t="s">
        <v>153</v>
      </c>
      <c r="I5" s="424"/>
      <c r="J5" s="424"/>
      <c r="K5" s="371"/>
      <c r="L5" s="413"/>
      <c r="M5" s="413"/>
      <c r="N5" s="433"/>
      <c r="O5" s="435" t="s">
        <v>293</v>
      </c>
      <c r="P5" s="439"/>
      <c r="Q5" s="439"/>
      <c r="R5" s="439"/>
      <c r="S5" s="444"/>
      <c r="T5" s="445" t="s">
        <v>277</v>
      </c>
      <c r="U5" s="413" t="s">
        <v>417</v>
      </c>
      <c r="V5" s="413"/>
    </row>
    <row r="6" spans="2:22" s="374" customFormat="1" ht="12">
      <c r="B6" s="371"/>
      <c r="C6" s="385"/>
      <c r="D6" s="410"/>
      <c r="E6" s="410"/>
      <c r="F6" s="410"/>
      <c r="G6" s="410"/>
      <c r="H6" s="385"/>
      <c r="I6" s="392"/>
      <c r="J6" s="392"/>
      <c r="K6" s="376"/>
      <c r="L6" s="413"/>
      <c r="M6" s="413"/>
      <c r="N6" s="161" t="s">
        <v>425</v>
      </c>
      <c r="O6" s="436"/>
      <c r="P6" s="440"/>
      <c r="Q6" s="440"/>
      <c r="R6" s="440"/>
      <c r="S6" s="440"/>
      <c r="T6" s="446" t="s">
        <v>84</v>
      </c>
      <c r="U6" s="413" t="s">
        <v>420</v>
      </c>
      <c r="V6" s="413" t="s">
        <v>239</v>
      </c>
    </row>
    <row r="7" spans="2:22" s="374" customFormat="1" ht="13.5" customHeight="1">
      <c r="B7" s="371"/>
      <c r="C7" s="420" t="s">
        <v>6</v>
      </c>
      <c r="D7" s="410" t="s">
        <v>420</v>
      </c>
      <c r="E7" s="422" t="s">
        <v>234</v>
      </c>
      <c r="F7" s="422" t="s">
        <v>236</v>
      </c>
      <c r="G7" s="422" t="s">
        <v>278</v>
      </c>
      <c r="H7" s="423" t="s">
        <v>452</v>
      </c>
      <c r="I7" s="425" t="s">
        <v>8</v>
      </c>
      <c r="J7" s="429"/>
      <c r="K7" s="420" t="s">
        <v>412</v>
      </c>
      <c r="L7" s="413" t="s">
        <v>55</v>
      </c>
      <c r="M7" s="413" t="s">
        <v>301</v>
      </c>
      <c r="N7" s="61" t="s">
        <v>237</v>
      </c>
      <c r="O7" s="437"/>
      <c r="P7" s="441"/>
      <c r="Q7" s="441"/>
      <c r="R7" s="441"/>
      <c r="S7" s="441"/>
      <c r="T7" s="446" t="s">
        <v>434</v>
      </c>
      <c r="U7" s="413" t="s">
        <v>34</v>
      </c>
      <c r="V7" s="413"/>
    </row>
    <row r="8" spans="2:22" s="374" customFormat="1" ht="12">
      <c r="B8" s="371"/>
      <c r="C8" s="410"/>
      <c r="D8" s="410"/>
      <c r="E8" s="422"/>
      <c r="F8" s="422"/>
      <c r="G8" s="422"/>
      <c r="H8" s="422"/>
      <c r="I8" s="426"/>
      <c r="J8" s="430"/>
      <c r="K8" s="410"/>
      <c r="L8" s="413"/>
      <c r="M8" s="413"/>
      <c r="N8" s="61" t="s">
        <v>232</v>
      </c>
      <c r="O8" s="58" t="s">
        <v>360</v>
      </c>
      <c r="P8" s="442" t="s">
        <v>242</v>
      </c>
      <c r="Q8" s="442" t="s">
        <v>243</v>
      </c>
      <c r="R8" s="442" t="s">
        <v>245</v>
      </c>
      <c r="S8" s="442" t="s">
        <v>414</v>
      </c>
      <c r="T8" s="446" t="s">
        <v>445</v>
      </c>
      <c r="U8" s="413"/>
      <c r="V8" s="413"/>
    </row>
    <row r="9" spans="2:22" s="374" customFormat="1" ht="12">
      <c r="B9" s="371"/>
      <c r="C9" s="410"/>
      <c r="D9" s="410" t="s">
        <v>232</v>
      </c>
      <c r="E9" s="410" t="s">
        <v>232</v>
      </c>
      <c r="F9" s="410" t="s">
        <v>240</v>
      </c>
      <c r="G9" s="410" t="s">
        <v>240</v>
      </c>
      <c r="H9" s="410" t="s">
        <v>145</v>
      </c>
      <c r="I9" s="427" t="s">
        <v>461</v>
      </c>
      <c r="J9" s="431" t="s">
        <v>213</v>
      </c>
      <c r="K9" s="410" t="s">
        <v>356</v>
      </c>
      <c r="L9" s="413" t="s">
        <v>150</v>
      </c>
      <c r="M9" s="413" t="s">
        <v>421</v>
      </c>
      <c r="N9" s="434" t="s">
        <v>426</v>
      </c>
      <c r="O9" s="58" t="s">
        <v>462</v>
      </c>
      <c r="P9" s="442" t="s">
        <v>270</v>
      </c>
      <c r="Q9" s="442" t="s">
        <v>270</v>
      </c>
      <c r="R9" s="442" t="s">
        <v>270</v>
      </c>
      <c r="S9" s="442" t="s">
        <v>270</v>
      </c>
      <c r="T9" s="447" t="s">
        <v>291</v>
      </c>
      <c r="U9" s="413" t="s">
        <v>246</v>
      </c>
      <c r="V9" s="413" t="s">
        <v>246</v>
      </c>
    </row>
    <row r="10" spans="2:22" s="374" customFormat="1" ht="12">
      <c r="B10" s="376"/>
      <c r="C10" s="398"/>
      <c r="D10" s="398"/>
      <c r="E10" s="398"/>
      <c r="F10" s="398"/>
      <c r="G10" s="398"/>
      <c r="H10" s="398"/>
      <c r="I10" s="428"/>
      <c r="J10" s="432"/>
      <c r="K10" s="398"/>
      <c r="L10" s="385"/>
      <c r="M10" s="385"/>
      <c r="N10" s="61"/>
      <c r="O10" s="438"/>
      <c r="P10" s="443"/>
      <c r="Q10" s="443"/>
      <c r="R10" s="443"/>
      <c r="S10" s="443"/>
      <c r="T10" s="448" t="s">
        <v>75</v>
      </c>
      <c r="U10" s="385"/>
      <c r="V10" s="385"/>
    </row>
    <row r="11" spans="2:22" s="41" customFormat="1" ht="4.5" customHeight="1">
      <c r="B11" s="53"/>
      <c r="C11" s="295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</row>
    <row r="12" spans="2:22" s="41" customFormat="1" ht="13.5" customHeight="1">
      <c r="B12" s="47" t="s">
        <v>379</v>
      </c>
      <c r="C12" s="163">
        <f>SUM(D12:M12)</f>
        <v>6228</v>
      </c>
      <c r="D12" s="54">
        <f t="shared" ref="D12:T12" si="0">SUM(D16:D40)</f>
        <v>6175</v>
      </c>
      <c r="E12" s="54">
        <f t="shared" si="0"/>
        <v>17</v>
      </c>
      <c r="F12" s="54">
        <f t="shared" si="0"/>
        <v>1</v>
      </c>
      <c r="G12" s="54">
        <f t="shared" si="0"/>
        <v>7</v>
      </c>
      <c r="H12" s="54">
        <f t="shared" si="0"/>
        <v>2</v>
      </c>
      <c r="I12" s="54">
        <f t="shared" si="0"/>
        <v>6</v>
      </c>
      <c r="J12" s="54">
        <f t="shared" si="0"/>
        <v>0</v>
      </c>
      <c r="K12" s="54">
        <f t="shared" si="0"/>
        <v>1</v>
      </c>
      <c r="L12" s="54">
        <f t="shared" si="0"/>
        <v>17</v>
      </c>
      <c r="M12" s="54">
        <f t="shared" si="0"/>
        <v>2</v>
      </c>
      <c r="N12" s="54">
        <f t="shared" si="0"/>
        <v>220</v>
      </c>
      <c r="O12" s="54">
        <f t="shared" si="0"/>
        <v>3</v>
      </c>
      <c r="P12" s="54">
        <f t="shared" si="0"/>
        <v>3</v>
      </c>
      <c r="Q12" s="54">
        <f t="shared" si="0"/>
        <v>0</v>
      </c>
      <c r="R12" s="54">
        <f t="shared" si="0"/>
        <v>0</v>
      </c>
      <c r="S12" s="54">
        <f t="shared" si="0"/>
        <v>0</v>
      </c>
      <c r="T12" s="54">
        <f t="shared" si="0"/>
        <v>0</v>
      </c>
      <c r="U12" s="449">
        <f>IF($C12=0,0,D12/$C12*100)</f>
        <v>99.149004495825309</v>
      </c>
      <c r="V12" s="449">
        <f>IF($C12=0,0,(H12+O12+I12+T12)/$C12*100)</f>
        <v>0.17662170841361594</v>
      </c>
    </row>
    <row r="13" spans="2:22" s="41" customFormat="1" ht="13.5" customHeight="1">
      <c r="B13" s="48" t="s">
        <v>233</v>
      </c>
      <c r="C13" s="164">
        <f>SUM(D13:M13)</f>
        <v>149</v>
      </c>
      <c r="D13" s="68">
        <v>148</v>
      </c>
      <c r="E13" s="68">
        <v>1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13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450">
        <f>IF($C13=0,0,D13/$C13*100)</f>
        <v>99.328859060402692</v>
      </c>
      <c r="V13" s="449">
        <f>IF($C13=0,0,(H13+O13+I13+T13)/$C13*100)</f>
        <v>0</v>
      </c>
    </row>
    <row r="14" spans="2:22" s="41" customFormat="1" ht="13.5" customHeight="1">
      <c r="B14" s="48" t="s">
        <v>381</v>
      </c>
      <c r="C14" s="164">
        <f>SUM(D14:M14)</f>
        <v>127</v>
      </c>
      <c r="D14" s="68">
        <v>127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10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450">
        <f>IF($C14=0,0,D14/$C14*100)</f>
        <v>100</v>
      </c>
      <c r="V14" s="449">
        <f>IF($C14=0,0,(H14+O14+I14+T14)/$C14*100)</f>
        <v>0</v>
      </c>
    </row>
    <row r="15" spans="2:22" s="41" customFormat="1" ht="4.5" customHeight="1">
      <c r="B15" s="48"/>
      <c r="C15" s="296">
        <v>0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</row>
    <row r="16" spans="2:22" s="41" customFormat="1" ht="13.5" customHeight="1">
      <c r="B16" s="41" t="s">
        <v>227</v>
      </c>
      <c r="C16" s="164">
        <f t="shared" ref="C16:C23" si="1">SUM(D16:M16)</f>
        <v>2250</v>
      </c>
      <c r="D16" s="68">
        <v>2230</v>
      </c>
      <c r="E16" s="68">
        <v>9</v>
      </c>
      <c r="F16" s="68">
        <v>1</v>
      </c>
      <c r="G16" s="68">
        <v>3</v>
      </c>
      <c r="H16" s="68">
        <v>1</v>
      </c>
      <c r="I16" s="68">
        <v>0</v>
      </c>
      <c r="J16" s="68">
        <v>0</v>
      </c>
      <c r="K16" s="68">
        <v>0</v>
      </c>
      <c r="L16" s="68">
        <v>4</v>
      </c>
      <c r="M16" s="68">
        <v>2</v>
      </c>
      <c r="N16" s="68">
        <v>100</v>
      </c>
      <c r="O16" s="68">
        <f t="shared" ref="O16:O23" si="2">SUM(P16:S16)</f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451">
        <f t="shared" ref="U16:U23" si="3">D16/C16*100</f>
        <v>99.111111111111114</v>
      </c>
      <c r="V16" s="64">
        <v>0</v>
      </c>
    </row>
    <row r="17" spans="2:22" s="41" customFormat="1" ht="13.5" customHeight="1">
      <c r="B17" s="41" t="s">
        <v>376</v>
      </c>
      <c r="C17" s="164">
        <f t="shared" si="1"/>
        <v>432</v>
      </c>
      <c r="D17" s="68">
        <v>429</v>
      </c>
      <c r="E17" s="68">
        <v>1</v>
      </c>
      <c r="F17" s="68">
        <v>0</v>
      </c>
      <c r="G17" s="68">
        <v>0</v>
      </c>
      <c r="H17" s="68">
        <v>0</v>
      </c>
      <c r="I17" s="68">
        <v>1</v>
      </c>
      <c r="J17" s="68">
        <v>0</v>
      </c>
      <c r="K17" s="68">
        <v>0</v>
      </c>
      <c r="L17" s="68">
        <v>1</v>
      </c>
      <c r="M17" s="68">
        <v>0</v>
      </c>
      <c r="N17" s="68">
        <v>8</v>
      </c>
      <c r="O17" s="68">
        <f t="shared" si="2"/>
        <v>1</v>
      </c>
      <c r="P17" s="68">
        <v>1</v>
      </c>
      <c r="Q17" s="68">
        <v>0</v>
      </c>
      <c r="R17" s="68">
        <v>0</v>
      </c>
      <c r="S17" s="68">
        <v>0</v>
      </c>
      <c r="T17" s="68">
        <v>0</v>
      </c>
      <c r="U17" s="451">
        <f t="shared" si="3"/>
        <v>99.305555555555557</v>
      </c>
      <c r="V17" s="450">
        <f t="shared" ref="V17:V40" si="4">IF($C17=0,0,(H17+O17+I17+T17)/$C17*100)</f>
        <v>0.46296296296296285</v>
      </c>
    </row>
    <row r="18" spans="2:22" s="41" customFormat="1" ht="13.5" customHeight="1">
      <c r="B18" s="41" t="s">
        <v>175</v>
      </c>
      <c r="C18" s="164">
        <f t="shared" si="1"/>
        <v>259</v>
      </c>
      <c r="D18" s="68">
        <v>258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1</v>
      </c>
      <c r="M18" s="68">
        <v>0</v>
      </c>
      <c r="N18" s="68">
        <v>10</v>
      </c>
      <c r="O18" s="68">
        <f t="shared" si="2"/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451">
        <f t="shared" si="3"/>
        <v>99.613899613899619</v>
      </c>
      <c r="V18" s="450">
        <f t="shared" si="4"/>
        <v>0</v>
      </c>
    </row>
    <row r="19" spans="2:22" s="41" customFormat="1" ht="13.5" customHeight="1">
      <c r="B19" s="41" t="s">
        <v>332</v>
      </c>
      <c r="C19" s="164">
        <f t="shared" si="1"/>
        <v>669</v>
      </c>
      <c r="D19" s="68">
        <v>662</v>
      </c>
      <c r="E19" s="68">
        <v>0</v>
      </c>
      <c r="F19" s="68">
        <v>0</v>
      </c>
      <c r="G19" s="68">
        <v>2</v>
      </c>
      <c r="H19" s="68">
        <v>1</v>
      </c>
      <c r="I19" s="68">
        <v>2</v>
      </c>
      <c r="J19" s="68">
        <v>0</v>
      </c>
      <c r="K19" s="68">
        <v>0</v>
      </c>
      <c r="L19" s="68">
        <v>2</v>
      </c>
      <c r="M19" s="68">
        <v>0</v>
      </c>
      <c r="N19" s="68">
        <v>13</v>
      </c>
      <c r="O19" s="68">
        <f t="shared" si="2"/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451">
        <f t="shared" si="3"/>
        <v>98.953662182361739</v>
      </c>
      <c r="V19" s="450">
        <f t="shared" si="4"/>
        <v>0.44843049327354256</v>
      </c>
    </row>
    <row r="20" spans="2:22" s="41" customFormat="1" ht="13.5" customHeight="1">
      <c r="B20" s="41" t="s">
        <v>13</v>
      </c>
      <c r="C20" s="164">
        <f t="shared" si="1"/>
        <v>333</v>
      </c>
      <c r="D20" s="68">
        <v>332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1</v>
      </c>
      <c r="M20" s="68">
        <v>0</v>
      </c>
      <c r="N20" s="68">
        <v>7</v>
      </c>
      <c r="O20" s="68">
        <f t="shared" si="2"/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451">
        <f t="shared" si="3"/>
        <v>99.699699699699693</v>
      </c>
      <c r="V20" s="450">
        <f t="shared" si="4"/>
        <v>0</v>
      </c>
    </row>
    <row r="21" spans="2:22" s="41" customFormat="1" ht="13.5" customHeight="1">
      <c r="B21" s="41" t="s">
        <v>375</v>
      </c>
      <c r="C21" s="164">
        <f t="shared" si="1"/>
        <v>302</v>
      </c>
      <c r="D21" s="68">
        <v>299</v>
      </c>
      <c r="E21" s="68">
        <v>1</v>
      </c>
      <c r="F21" s="68">
        <v>0</v>
      </c>
      <c r="G21" s="68">
        <v>0</v>
      </c>
      <c r="H21" s="68">
        <v>0</v>
      </c>
      <c r="I21" s="68">
        <v>1</v>
      </c>
      <c r="J21" s="68">
        <v>0</v>
      </c>
      <c r="K21" s="68">
        <v>0</v>
      </c>
      <c r="L21" s="68">
        <v>1</v>
      </c>
      <c r="M21" s="68">
        <v>0</v>
      </c>
      <c r="N21" s="68">
        <v>11</v>
      </c>
      <c r="O21" s="68">
        <f t="shared" si="2"/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451">
        <f t="shared" si="3"/>
        <v>99.006622516556291</v>
      </c>
      <c r="V21" s="450">
        <f t="shared" si="4"/>
        <v>0.33112582781456962</v>
      </c>
    </row>
    <row r="22" spans="2:22" s="41" customFormat="1" ht="13.5" customHeight="1">
      <c r="B22" s="41" t="s">
        <v>372</v>
      </c>
      <c r="C22" s="164">
        <f t="shared" si="1"/>
        <v>234</v>
      </c>
      <c r="D22" s="68">
        <v>233</v>
      </c>
      <c r="E22" s="68">
        <v>0</v>
      </c>
      <c r="F22" s="68">
        <v>0</v>
      </c>
      <c r="G22" s="68">
        <v>1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3</v>
      </c>
      <c r="O22" s="68">
        <f t="shared" si="2"/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451">
        <f t="shared" si="3"/>
        <v>99.572649572649567</v>
      </c>
      <c r="V22" s="450">
        <f t="shared" si="4"/>
        <v>0</v>
      </c>
    </row>
    <row r="23" spans="2:22" s="41" customFormat="1" ht="13.5" customHeight="1">
      <c r="B23" s="41" t="s">
        <v>362</v>
      </c>
      <c r="C23" s="164">
        <f t="shared" si="1"/>
        <v>167</v>
      </c>
      <c r="D23" s="68">
        <v>167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11</v>
      </c>
      <c r="O23" s="68">
        <f t="shared" si="2"/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451">
        <f t="shared" si="3"/>
        <v>100</v>
      </c>
      <c r="V23" s="450">
        <f t="shared" si="4"/>
        <v>0</v>
      </c>
    </row>
    <row r="24" spans="2:22" s="41" customFormat="1" ht="4.5" customHeight="1">
      <c r="B24" s="41"/>
      <c r="C24" s="164"/>
      <c r="D24" s="55"/>
      <c r="E24" s="68"/>
      <c r="F24" s="68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450"/>
      <c r="V24" s="450">
        <f t="shared" si="4"/>
        <v>0</v>
      </c>
    </row>
    <row r="25" spans="2:22" s="41" customFormat="1" ht="13.5" customHeight="1">
      <c r="B25" s="41" t="s">
        <v>330</v>
      </c>
      <c r="C25" s="164">
        <f t="shared" ref="C25:C40" si="5">SUM(D25:M25)</f>
        <v>40</v>
      </c>
      <c r="D25" s="68">
        <v>40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55">
        <v>1</v>
      </c>
      <c r="O25" s="68">
        <f t="shared" ref="O25:O40" si="6">SUM(P25:S25)</f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451">
        <f t="shared" ref="U25:U40" si="7">D25/C25*100</f>
        <v>100</v>
      </c>
      <c r="V25" s="450">
        <f t="shared" si="4"/>
        <v>0</v>
      </c>
    </row>
    <row r="26" spans="2:22" s="41" customFormat="1" ht="13.5" customHeight="1">
      <c r="B26" s="41" t="s">
        <v>374</v>
      </c>
      <c r="C26" s="164">
        <f t="shared" si="5"/>
        <v>8</v>
      </c>
      <c r="D26" s="68">
        <v>8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f t="shared" si="6"/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451">
        <f t="shared" si="7"/>
        <v>100</v>
      </c>
      <c r="V26" s="450">
        <f t="shared" si="4"/>
        <v>0</v>
      </c>
    </row>
    <row r="27" spans="2:22" s="41" customFormat="1" ht="13.5" customHeight="1">
      <c r="B27" s="41" t="s">
        <v>62</v>
      </c>
      <c r="C27" s="164">
        <f t="shared" si="5"/>
        <v>20</v>
      </c>
      <c r="D27" s="68">
        <v>19</v>
      </c>
      <c r="E27" s="68">
        <v>1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2</v>
      </c>
      <c r="O27" s="68">
        <f t="shared" si="6"/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451">
        <f t="shared" si="7"/>
        <v>95</v>
      </c>
      <c r="V27" s="450">
        <f t="shared" si="4"/>
        <v>0</v>
      </c>
    </row>
    <row r="28" spans="2:22" s="41" customFormat="1" ht="13.5" customHeight="1">
      <c r="B28" s="41" t="s">
        <v>368</v>
      </c>
      <c r="C28" s="164">
        <f t="shared" si="5"/>
        <v>229</v>
      </c>
      <c r="D28" s="68">
        <v>228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1</v>
      </c>
      <c r="M28" s="68">
        <v>0</v>
      </c>
      <c r="N28" s="68">
        <v>10</v>
      </c>
      <c r="O28" s="68">
        <f t="shared" si="6"/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451">
        <f t="shared" si="7"/>
        <v>99.563318777292579</v>
      </c>
      <c r="V28" s="450">
        <f t="shared" si="4"/>
        <v>0</v>
      </c>
    </row>
    <row r="29" spans="2:22" s="41" customFormat="1" ht="13.5" customHeight="1">
      <c r="B29" s="41" t="s">
        <v>235</v>
      </c>
      <c r="C29" s="164">
        <f t="shared" si="5"/>
        <v>28</v>
      </c>
      <c r="D29" s="68">
        <v>28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1</v>
      </c>
      <c r="O29" s="68">
        <f t="shared" si="6"/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451">
        <f t="shared" si="7"/>
        <v>100</v>
      </c>
      <c r="V29" s="450">
        <f t="shared" si="4"/>
        <v>0</v>
      </c>
    </row>
    <row r="30" spans="2:22" s="41" customFormat="1" ht="13.5" customHeight="1">
      <c r="B30" s="41" t="s">
        <v>373</v>
      </c>
      <c r="C30" s="164">
        <f t="shared" si="5"/>
        <v>48</v>
      </c>
      <c r="D30" s="68">
        <v>48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1</v>
      </c>
      <c r="O30" s="68">
        <f t="shared" si="6"/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451">
        <f t="shared" si="7"/>
        <v>100</v>
      </c>
      <c r="V30" s="450">
        <f t="shared" si="4"/>
        <v>0</v>
      </c>
    </row>
    <row r="31" spans="2:22" s="41" customFormat="1" ht="13.5" customHeight="1">
      <c r="B31" s="41" t="s">
        <v>94</v>
      </c>
      <c r="C31" s="164">
        <f t="shared" si="5"/>
        <v>23</v>
      </c>
      <c r="D31" s="68">
        <v>23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1</v>
      </c>
      <c r="O31" s="68">
        <f t="shared" si="6"/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451">
        <f t="shared" si="7"/>
        <v>100</v>
      </c>
      <c r="V31" s="450">
        <f t="shared" si="4"/>
        <v>0</v>
      </c>
    </row>
    <row r="32" spans="2:22" s="41" customFormat="1" ht="13.5" customHeight="1">
      <c r="B32" s="41" t="s">
        <v>370</v>
      </c>
      <c r="C32" s="164">
        <f t="shared" si="5"/>
        <v>35</v>
      </c>
      <c r="D32" s="68">
        <v>35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f t="shared" si="6"/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451">
        <f t="shared" si="7"/>
        <v>100</v>
      </c>
      <c r="V32" s="450">
        <f t="shared" si="4"/>
        <v>0</v>
      </c>
    </row>
    <row r="33" spans="2:22" s="41" customFormat="1" ht="13.5" customHeight="1">
      <c r="B33" s="41" t="s">
        <v>156</v>
      </c>
      <c r="C33" s="164">
        <f t="shared" si="5"/>
        <v>69</v>
      </c>
      <c r="D33" s="68">
        <v>68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1</v>
      </c>
      <c r="L33" s="68">
        <v>0</v>
      </c>
      <c r="M33" s="68">
        <v>0</v>
      </c>
      <c r="N33" s="68">
        <v>4</v>
      </c>
      <c r="O33" s="68">
        <f t="shared" si="6"/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451">
        <f t="shared" si="7"/>
        <v>98.550724637681171</v>
      </c>
      <c r="V33" s="450">
        <f t="shared" si="4"/>
        <v>0</v>
      </c>
    </row>
    <row r="34" spans="2:22" s="41" customFormat="1" ht="13.5" customHeight="1">
      <c r="B34" s="41" t="s">
        <v>354</v>
      </c>
      <c r="C34" s="164">
        <f t="shared" si="5"/>
        <v>142</v>
      </c>
      <c r="D34" s="68">
        <v>139</v>
      </c>
      <c r="E34" s="68">
        <v>2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1</v>
      </c>
      <c r="M34" s="68">
        <v>0</v>
      </c>
      <c r="N34" s="68">
        <v>4</v>
      </c>
      <c r="O34" s="68">
        <f t="shared" si="6"/>
        <v>2</v>
      </c>
      <c r="P34" s="68">
        <v>2</v>
      </c>
      <c r="Q34" s="68">
        <v>0</v>
      </c>
      <c r="R34" s="68">
        <v>0</v>
      </c>
      <c r="S34" s="68">
        <v>0</v>
      </c>
      <c r="T34" s="68">
        <v>0</v>
      </c>
      <c r="U34" s="451">
        <f t="shared" si="7"/>
        <v>97.887323943661968</v>
      </c>
      <c r="V34" s="450">
        <f t="shared" si="4"/>
        <v>1.4084507042253522</v>
      </c>
    </row>
    <row r="35" spans="2:22" s="41" customFormat="1" ht="13.5" customHeight="1">
      <c r="B35" s="41" t="s">
        <v>143</v>
      </c>
      <c r="C35" s="164">
        <f t="shared" si="5"/>
        <v>217</v>
      </c>
      <c r="D35" s="68">
        <v>216</v>
      </c>
      <c r="E35" s="68">
        <v>1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4</v>
      </c>
      <c r="O35" s="68">
        <f t="shared" si="6"/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451">
        <f t="shared" si="7"/>
        <v>99.539170506912441</v>
      </c>
      <c r="V35" s="450">
        <f t="shared" si="4"/>
        <v>0</v>
      </c>
    </row>
    <row r="36" spans="2:22" s="41" customFormat="1" ht="13.5" customHeight="1">
      <c r="B36" s="41" t="s">
        <v>312</v>
      </c>
      <c r="C36" s="164">
        <f t="shared" si="5"/>
        <v>335</v>
      </c>
      <c r="D36" s="68">
        <v>333</v>
      </c>
      <c r="E36" s="68">
        <v>0</v>
      </c>
      <c r="F36" s="68">
        <v>0</v>
      </c>
      <c r="G36" s="68">
        <v>0</v>
      </c>
      <c r="H36" s="68">
        <v>0</v>
      </c>
      <c r="I36" s="68">
        <v>1</v>
      </c>
      <c r="J36" s="68">
        <v>0</v>
      </c>
      <c r="K36" s="68">
        <v>0</v>
      </c>
      <c r="L36" s="68">
        <v>1</v>
      </c>
      <c r="M36" s="68">
        <v>0</v>
      </c>
      <c r="N36" s="68">
        <v>15</v>
      </c>
      <c r="O36" s="68">
        <f t="shared" si="6"/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451">
        <f t="shared" si="7"/>
        <v>99.402985074626869</v>
      </c>
      <c r="V36" s="450">
        <f t="shared" si="4"/>
        <v>0.29850746268656719</v>
      </c>
    </row>
    <row r="37" spans="2:22" s="41" customFormat="1" ht="13.5" customHeight="1">
      <c r="B37" s="41" t="s">
        <v>151</v>
      </c>
      <c r="C37" s="164">
        <f t="shared" si="5"/>
        <v>94</v>
      </c>
      <c r="D37" s="68">
        <v>93</v>
      </c>
      <c r="E37" s="68">
        <v>0</v>
      </c>
      <c r="F37" s="68">
        <v>0</v>
      </c>
      <c r="G37" s="68">
        <v>0</v>
      </c>
      <c r="H37" s="68">
        <v>0</v>
      </c>
      <c r="I37" s="68">
        <v>1</v>
      </c>
      <c r="J37" s="68">
        <v>0</v>
      </c>
      <c r="K37" s="68">
        <v>0</v>
      </c>
      <c r="L37" s="68">
        <v>0</v>
      </c>
      <c r="M37" s="68">
        <v>0</v>
      </c>
      <c r="N37" s="68">
        <v>3</v>
      </c>
      <c r="O37" s="68">
        <f t="shared" si="6"/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451">
        <f t="shared" si="7"/>
        <v>98.936170212765958</v>
      </c>
      <c r="V37" s="450">
        <f t="shared" si="4"/>
        <v>1.0638297872340425</v>
      </c>
    </row>
    <row r="38" spans="2:22" s="41" customFormat="1" ht="13.5" customHeight="1">
      <c r="B38" s="41" t="s">
        <v>369</v>
      </c>
      <c r="C38" s="164">
        <f t="shared" si="5"/>
        <v>106</v>
      </c>
      <c r="D38" s="68">
        <v>104</v>
      </c>
      <c r="E38" s="68">
        <v>2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2</v>
      </c>
      <c r="O38" s="68">
        <f t="shared" si="6"/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451">
        <f t="shared" si="7"/>
        <v>98.113207547169807</v>
      </c>
      <c r="V38" s="450">
        <f t="shared" si="4"/>
        <v>0</v>
      </c>
    </row>
    <row r="39" spans="2:22" s="41" customFormat="1" ht="13.5" customHeight="1">
      <c r="B39" s="41" t="s">
        <v>223</v>
      </c>
      <c r="C39" s="164">
        <f t="shared" si="5"/>
        <v>64</v>
      </c>
      <c r="D39" s="68">
        <v>61</v>
      </c>
      <c r="E39" s="68">
        <v>0</v>
      </c>
      <c r="F39" s="68">
        <v>0</v>
      </c>
      <c r="G39" s="68">
        <v>1</v>
      </c>
      <c r="H39" s="68">
        <v>0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1</v>
      </c>
      <c r="O39" s="68">
        <f t="shared" si="6"/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451">
        <f t="shared" si="7"/>
        <v>95.3125</v>
      </c>
      <c r="V39" s="450">
        <f t="shared" si="4"/>
        <v>0</v>
      </c>
    </row>
    <row r="40" spans="2:22" s="41" customFormat="1" ht="13.5" customHeight="1">
      <c r="B40" s="138" t="s">
        <v>305</v>
      </c>
      <c r="C40" s="164">
        <f t="shared" si="5"/>
        <v>124</v>
      </c>
      <c r="D40" s="68">
        <v>122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2</v>
      </c>
      <c r="M40" s="68">
        <v>0</v>
      </c>
      <c r="N40" s="68">
        <v>8</v>
      </c>
      <c r="O40" s="68">
        <f t="shared" si="6"/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451">
        <f t="shared" si="7"/>
        <v>98.387096774193552</v>
      </c>
      <c r="V40" s="450">
        <f t="shared" si="4"/>
        <v>0</v>
      </c>
    </row>
    <row r="41" spans="2:22" ht="4.5" customHeight="1">
      <c r="B41" s="260"/>
      <c r="C41" s="421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</row>
    <row r="42" spans="2:22"/>
    <row r="43" spans="2:22" ht="12">
      <c r="B43" s="419" t="s">
        <v>460</v>
      </c>
    </row>
    <row r="44" spans="2:22" ht="12">
      <c r="B44" s="419" t="s">
        <v>402</v>
      </c>
    </row>
    <row r="45" spans="2:22">
      <c r="B45" s="354"/>
    </row>
    <row r="46" spans="2:22">
      <c r="B46" s="354"/>
    </row>
    <row r="47" spans="2:22">
      <c r="B47" s="354"/>
    </row>
    <row r="48" spans="2:22">
      <c r="B48" s="354"/>
    </row>
    <row r="49" spans="2:2">
      <c r="B49" s="354"/>
    </row>
    <row r="50" spans="2:2"/>
    <row r="51" spans="2:2"/>
    <row r="52" spans="2:2"/>
    <row r="53" spans="2:2"/>
    <row r="54" spans="2:2"/>
    <row r="55" spans="2:2"/>
    <row r="56" spans="2:2"/>
    <row r="57" spans="2:2"/>
    <row r="58" spans="2:2"/>
    <row r="59" spans="2:2"/>
    <row r="60" spans="2:2"/>
    <row r="61" spans="2:2"/>
    <row r="62" spans="2:2"/>
    <row r="63" spans="2:2"/>
    <row r="64" spans="2:2"/>
    <row r="65"/>
    <row r="66"/>
    <row r="67"/>
    <row r="68"/>
  </sheetData>
  <mergeCells count="26">
    <mergeCell ref="H4:K4"/>
    <mergeCell ref="O4:T4"/>
    <mergeCell ref="O5:S5"/>
    <mergeCell ref="C5:C6"/>
    <mergeCell ref="D5:D6"/>
    <mergeCell ref="E5:E6"/>
    <mergeCell ref="F5:F6"/>
    <mergeCell ref="G5:G6"/>
    <mergeCell ref="H5:K6"/>
    <mergeCell ref="C7:C10"/>
    <mergeCell ref="D7:D8"/>
    <mergeCell ref="E7:E8"/>
    <mergeCell ref="F7:F8"/>
    <mergeCell ref="G7:G8"/>
    <mergeCell ref="H7:H8"/>
    <mergeCell ref="I7:J8"/>
    <mergeCell ref="K7:K8"/>
    <mergeCell ref="D9:D10"/>
    <mergeCell ref="E9:E10"/>
    <mergeCell ref="F9:F10"/>
    <mergeCell ref="G9:G10"/>
    <mergeCell ref="H9:H10"/>
    <mergeCell ref="I9:I10"/>
    <mergeCell ref="J9:J10"/>
    <mergeCell ref="K9:K10"/>
    <mergeCell ref="B4:B10"/>
  </mergeCells>
  <phoneticPr fontId="2"/>
  <pageMargins left="0.8661417322834648" right="0.39370078740157483" top="0.8661417322834648" bottom="0.78740157480314965" header="0.59055118110236227" footer="0.51181102362204722"/>
  <pageSetup paperSize="9" scale="82" fitToWidth="1" fitToHeight="0" orientation="landscape" usePrinterDefaults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A47"/>
  <sheetViews>
    <sheetView zoomScale="115" zoomScaleNormal="115" workbookViewId="0">
      <pane xSplit="2" ySplit="8" topLeftCell="C9" activePane="bottomRight" state="frozen"/>
      <selection pane="topRight"/>
      <selection pane="bottomLeft"/>
      <selection pane="bottomRight" activeCell="B2" sqref="B2"/>
    </sheetView>
  </sheetViews>
  <sheetFormatPr defaultColWidth="8" defaultRowHeight="13.9" customHeight="1"/>
  <cols>
    <col min="1" max="1" width="0.5" style="40" customWidth="1"/>
    <col min="2" max="2" width="7.5" style="40" customWidth="1"/>
    <col min="3" max="5" width="6" style="40" customWidth="1"/>
    <col min="6" max="7" width="4.625" style="40" customWidth="1"/>
    <col min="8" max="8" width="3.125" style="40" customWidth="1"/>
    <col min="9" max="10" width="4.75" style="40" customWidth="1"/>
    <col min="11" max="13" width="6.125" style="40" customWidth="1"/>
    <col min="14" max="15" width="4.5" style="40" customWidth="1"/>
    <col min="16" max="16" width="3.125" style="40" customWidth="1"/>
    <col min="17" max="18" width="4.75" style="40" customWidth="1"/>
    <col min="19" max="22" width="6.125" style="40" customWidth="1"/>
    <col min="23" max="23" width="4.625" style="40" customWidth="1"/>
    <col min="24" max="24" width="3.125" style="40" customWidth="1"/>
    <col min="25" max="26" width="4.75" style="40" customWidth="1"/>
    <col min="27" max="16384" width="8" style="40"/>
  </cols>
  <sheetData>
    <row r="1" spans="2:26" ht="4.5" customHeight="1"/>
    <row r="2" spans="2:26" ht="13.9" customHeight="1">
      <c r="B2" s="43" t="s">
        <v>455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6" ht="4.5" customHeight="1"/>
    <row r="4" spans="2:26" s="42" customFormat="1" ht="13.5" customHeight="1">
      <c r="B4" s="90"/>
      <c r="C4" s="352" t="s">
        <v>6</v>
      </c>
      <c r="D4" s="350"/>
      <c r="E4" s="350"/>
      <c r="F4" s="350"/>
      <c r="G4" s="350"/>
      <c r="H4" s="350"/>
      <c r="I4" s="350"/>
      <c r="J4" s="350"/>
      <c r="K4" s="352" t="s">
        <v>48</v>
      </c>
      <c r="L4" s="350"/>
      <c r="M4" s="350"/>
      <c r="N4" s="350"/>
      <c r="O4" s="350"/>
      <c r="P4" s="350"/>
      <c r="Q4" s="350"/>
      <c r="R4" s="350"/>
      <c r="S4" s="352" t="s">
        <v>63</v>
      </c>
      <c r="T4" s="350"/>
      <c r="U4" s="350"/>
      <c r="V4" s="350"/>
      <c r="W4" s="350"/>
      <c r="X4" s="350"/>
      <c r="Y4" s="350"/>
      <c r="Z4" s="350"/>
    </row>
    <row r="5" spans="2:26" s="42" customFormat="1" ht="13.5" customHeight="1">
      <c r="B5" s="45" t="s">
        <v>56</v>
      </c>
      <c r="C5" s="60"/>
      <c r="D5" s="455" t="s">
        <v>391</v>
      </c>
      <c r="E5" s="457"/>
      <c r="F5" s="457"/>
      <c r="G5" s="457"/>
      <c r="H5" s="458"/>
      <c r="I5" s="60" t="s">
        <v>248</v>
      </c>
      <c r="J5" s="60" t="s">
        <v>383</v>
      </c>
      <c r="K5" s="60"/>
      <c r="L5" s="455" t="s">
        <v>391</v>
      </c>
      <c r="M5" s="457"/>
      <c r="N5" s="457"/>
      <c r="O5" s="457"/>
      <c r="P5" s="458"/>
      <c r="Q5" s="60" t="s">
        <v>248</v>
      </c>
      <c r="R5" s="60" t="s">
        <v>383</v>
      </c>
      <c r="S5" s="60"/>
      <c r="T5" s="455" t="s">
        <v>391</v>
      </c>
      <c r="U5" s="457"/>
      <c r="V5" s="457"/>
      <c r="W5" s="457"/>
      <c r="X5" s="458"/>
      <c r="Y5" s="60" t="s">
        <v>248</v>
      </c>
      <c r="Z5" s="60" t="s">
        <v>383</v>
      </c>
    </row>
    <row r="6" spans="2:26" s="42" customFormat="1" ht="13.5" customHeight="1">
      <c r="B6" s="45"/>
      <c r="C6" s="58" t="s">
        <v>6</v>
      </c>
      <c r="D6" s="199" t="s">
        <v>249</v>
      </c>
      <c r="E6" s="208"/>
      <c r="F6" s="208"/>
      <c r="G6" s="274"/>
      <c r="H6" s="459" t="s">
        <v>268</v>
      </c>
      <c r="I6" s="61" t="s">
        <v>250</v>
      </c>
      <c r="J6" s="61" t="s">
        <v>214</v>
      </c>
      <c r="K6" s="61" t="s">
        <v>6</v>
      </c>
      <c r="L6" s="199" t="s">
        <v>249</v>
      </c>
      <c r="M6" s="208"/>
      <c r="N6" s="208"/>
      <c r="O6" s="274"/>
      <c r="P6" s="459" t="s">
        <v>268</v>
      </c>
      <c r="Q6" s="61" t="s">
        <v>250</v>
      </c>
      <c r="R6" s="61" t="s">
        <v>214</v>
      </c>
      <c r="S6" s="61" t="s">
        <v>6</v>
      </c>
      <c r="T6" s="199" t="s">
        <v>249</v>
      </c>
      <c r="U6" s="208"/>
      <c r="V6" s="208"/>
      <c r="W6" s="274"/>
      <c r="X6" s="459" t="s">
        <v>268</v>
      </c>
      <c r="Y6" s="61" t="s">
        <v>250</v>
      </c>
      <c r="Z6" s="61" t="s">
        <v>214</v>
      </c>
    </row>
    <row r="7" spans="2:26" s="42" customFormat="1" ht="13.5" customHeight="1">
      <c r="B7" s="45"/>
      <c r="C7" s="59"/>
      <c r="D7" s="199" t="s">
        <v>6</v>
      </c>
      <c r="E7" s="199" t="s">
        <v>192</v>
      </c>
      <c r="F7" s="199" t="s">
        <v>251</v>
      </c>
      <c r="G7" s="199" t="s">
        <v>252</v>
      </c>
      <c r="H7" s="59"/>
      <c r="I7" s="170" t="s">
        <v>232</v>
      </c>
      <c r="J7" s="170" t="s">
        <v>384</v>
      </c>
      <c r="K7" s="170"/>
      <c r="L7" s="199" t="s">
        <v>6</v>
      </c>
      <c r="M7" s="199" t="s">
        <v>192</v>
      </c>
      <c r="N7" s="200" t="s">
        <v>251</v>
      </c>
      <c r="O7" s="199" t="s">
        <v>252</v>
      </c>
      <c r="P7" s="59"/>
      <c r="Q7" s="170" t="s">
        <v>232</v>
      </c>
      <c r="R7" s="170" t="s">
        <v>384</v>
      </c>
      <c r="S7" s="170"/>
      <c r="T7" s="199" t="s">
        <v>6</v>
      </c>
      <c r="U7" s="199" t="s">
        <v>192</v>
      </c>
      <c r="V7" s="199" t="s">
        <v>251</v>
      </c>
      <c r="W7" s="199" t="s">
        <v>252</v>
      </c>
      <c r="X7" s="59"/>
      <c r="Y7" s="170" t="s">
        <v>232</v>
      </c>
      <c r="Z7" s="170" t="s">
        <v>384</v>
      </c>
    </row>
    <row r="8" spans="2:26" s="41" customFormat="1" ht="4.5" customHeight="1">
      <c r="B8" s="46"/>
      <c r="C8" s="4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2:26" s="41" customFormat="1" ht="13.5" customHeight="1">
      <c r="B9" s="47" t="s">
        <v>379</v>
      </c>
      <c r="C9" s="163">
        <f>SUM(C13:C37)</f>
        <v>6175</v>
      </c>
      <c r="D9" s="54">
        <f>SUM(E9:G9)</f>
        <v>5930</v>
      </c>
      <c r="E9" s="54">
        <f t="shared" ref="E9:J9" si="0">SUM(E13:E37)</f>
        <v>5675</v>
      </c>
      <c r="F9" s="54">
        <f t="shared" si="0"/>
        <v>148</v>
      </c>
      <c r="G9" s="54">
        <f t="shared" si="0"/>
        <v>107</v>
      </c>
      <c r="H9" s="54">
        <f t="shared" si="0"/>
        <v>0</v>
      </c>
      <c r="I9" s="54">
        <f t="shared" si="0"/>
        <v>178</v>
      </c>
      <c r="J9" s="54">
        <f t="shared" si="0"/>
        <v>67</v>
      </c>
      <c r="K9" s="54">
        <f>SUM(M9:R9)</f>
        <v>3178</v>
      </c>
      <c r="L9" s="54">
        <f>SUM(M9:O9)</f>
        <v>2987</v>
      </c>
      <c r="M9" s="54">
        <f t="shared" ref="M9:R9" si="1">SUM(M13:M37)</f>
        <v>2840</v>
      </c>
      <c r="N9" s="54">
        <f t="shared" si="1"/>
        <v>87</v>
      </c>
      <c r="O9" s="54">
        <f t="shared" si="1"/>
        <v>60</v>
      </c>
      <c r="P9" s="54">
        <f t="shared" si="1"/>
        <v>0</v>
      </c>
      <c r="Q9" s="54">
        <f t="shared" si="1"/>
        <v>145</v>
      </c>
      <c r="R9" s="54">
        <f t="shared" si="1"/>
        <v>46</v>
      </c>
      <c r="S9" s="54">
        <f>SUM(U9:Z9)</f>
        <v>2997</v>
      </c>
      <c r="T9" s="54">
        <f>SUM(U9:W9)</f>
        <v>2943</v>
      </c>
      <c r="U9" s="54">
        <f t="shared" ref="U9:Z9" si="2">SUM(U13:U37)</f>
        <v>2835</v>
      </c>
      <c r="V9" s="54">
        <f t="shared" si="2"/>
        <v>61</v>
      </c>
      <c r="W9" s="54">
        <f t="shared" si="2"/>
        <v>47</v>
      </c>
      <c r="X9" s="54">
        <f t="shared" si="2"/>
        <v>0</v>
      </c>
      <c r="Y9" s="54">
        <f t="shared" si="2"/>
        <v>33</v>
      </c>
      <c r="Z9" s="54">
        <f t="shared" si="2"/>
        <v>21</v>
      </c>
    </row>
    <row r="10" spans="2:26" s="41" customFormat="1" ht="13.5" customHeight="1">
      <c r="B10" s="48" t="s">
        <v>233</v>
      </c>
      <c r="C10" s="164">
        <f>SUM(E10:J10)</f>
        <v>148</v>
      </c>
      <c r="D10" s="55">
        <f>SUM(E10:G10)</f>
        <v>145</v>
      </c>
      <c r="E10" s="55">
        <f t="shared" ref="E10:J11" si="3">M10+U10</f>
        <v>144</v>
      </c>
      <c r="F10" s="97">
        <f t="shared" si="3"/>
        <v>0</v>
      </c>
      <c r="G10" s="97">
        <f t="shared" si="3"/>
        <v>1</v>
      </c>
      <c r="H10" s="97">
        <f t="shared" si="3"/>
        <v>0</v>
      </c>
      <c r="I10" s="97">
        <f t="shared" si="3"/>
        <v>3</v>
      </c>
      <c r="J10" s="97">
        <f t="shared" si="3"/>
        <v>0</v>
      </c>
      <c r="K10" s="55">
        <f>SUM(M10:R10)</f>
        <v>72</v>
      </c>
      <c r="L10" s="55">
        <f>SUM(M10:O10)</f>
        <v>69</v>
      </c>
      <c r="M10" s="68">
        <v>68</v>
      </c>
      <c r="N10" s="68">
        <v>0</v>
      </c>
      <c r="O10" s="68">
        <v>1</v>
      </c>
      <c r="P10" s="68">
        <v>0</v>
      </c>
      <c r="Q10" s="68">
        <v>3</v>
      </c>
      <c r="R10" s="68">
        <v>0</v>
      </c>
      <c r="S10" s="55">
        <f>SUM(U10:Z10)</f>
        <v>76</v>
      </c>
      <c r="T10" s="55">
        <f>SUM(U10:W10)</f>
        <v>76</v>
      </c>
      <c r="U10" s="68">
        <v>76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</row>
    <row r="11" spans="2:26" s="41" customFormat="1" ht="13.5" customHeight="1">
      <c r="B11" s="48" t="s">
        <v>381</v>
      </c>
      <c r="C11" s="164">
        <f>SUM(E11:J11)</f>
        <v>127</v>
      </c>
      <c r="D11" s="55">
        <f>SUM(E11:G11)</f>
        <v>127</v>
      </c>
      <c r="E11" s="55">
        <f t="shared" si="3"/>
        <v>125</v>
      </c>
      <c r="F11" s="97">
        <f t="shared" si="3"/>
        <v>0</v>
      </c>
      <c r="G11" s="97">
        <f t="shared" si="3"/>
        <v>2</v>
      </c>
      <c r="H11" s="97">
        <f t="shared" si="3"/>
        <v>0</v>
      </c>
      <c r="I11" s="97">
        <f t="shared" si="3"/>
        <v>0</v>
      </c>
      <c r="J11" s="97">
        <f t="shared" si="3"/>
        <v>0</v>
      </c>
      <c r="K11" s="55">
        <f>SUM(M11:R11)</f>
        <v>68</v>
      </c>
      <c r="L11" s="55">
        <f>SUM(M11:O11)</f>
        <v>68</v>
      </c>
      <c r="M11" s="68">
        <v>68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55">
        <f>SUM(U11:Z11)</f>
        <v>59</v>
      </c>
      <c r="T11" s="55">
        <f>SUM(U11:W11)</f>
        <v>59</v>
      </c>
      <c r="U11" s="68">
        <v>57</v>
      </c>
      <c r="V11" s="68">
        <v>0</v>
      </c>
      <c r="W11" s="68">
        <v>2</v>
      </c>
      <c r="X11" s="68">
        <v>0</v>
      </c>
      <c r="Y11" s="68">
        <v>0</v>
      </c>
      <c r="Z11" s="68">
        <v>0</v>
      </c>
    </row>
    <row r="12" spans="2:26" s="41" customFormat="1" ht="4.5" customHeight="1">
      <c r="B12" s="48"/>
      <c r="C12" s="296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/>
      <c r="N12" s="97"/>
      <c r="O12" s="97"/>
      <c r="P12" s="97"/>
      <c r="Q12" s="97"/>
      <c r="R12" s="97"/>
      <c r="S12" s="97">
        <v>0</v>
      </c>
      <c r="T12" s="97">
        <v>0</v>
      </c>
      <c r="U12" s="97"/>
      <c r="V12" s="97"/>
      <c r="W12" s="97"/>
      <c r="X12" s="97"/>
      <c r="Y12" s="97"/>
      <c r="Z12" s="97"/>
    </row>
    <row r="13" spans="2:26" s="41" customFormat="1" ht="13.5" customHeight="1">
      <c r="B13" s="48" t="s">
        <v>227</v>
      </c>
      <c r="C13" s="164">
        <f t="shared" ref="C13:C20" si="4">D13+H13+I13+J13</f>
        <v>2230</v>
      </c>
      <c r="D13" s="55">
        <f t="shared" ref="D13:D20" si="5">SUM(E13:G13)</f>
        <v>2151</v>
      </c>
      <c r="E13" s="55">
        <f t="shared" ref="E13:J20" si="6">M13+U13</f>
        <v>2048</v>
      </c>
      <c r="F13" s="97">
        <f t="shared" si="6"/>
        <v>65</v>
      </c>
      <c r="G13" s="97">
        <f t="shared" si="6"/>
        <v>38</v>
      </c>
      <c r="H13" s="97">
        <f t="shared" si="6"/>
        <v>0</v>
      </c>
      <c r="I13" s="97">
        <f t="shared" si="6"/>
        <v>55</v>
      </c>
      <c r="J13" s="97">
        <f t="shared" si="6"/>
        <v>24</v>
      </c>
      <c r="K13" s="55">
        <f t="shared" ref="K13:K20" si="7">L13+P13+Q13+R13</f>
        <v>1106</v>
      </c>
      <c r="L13" s="55">
        <f t="shared" ref="L13:L20" si="8">SUM(M13:O13)</f>
        <v>1044</v>
      </c>
      <c r="M13" s="68">
        <v>992</v>
      </c>
      <c r="N13" s="68">
        <v>33</v>
      </c>
      <c r="O13" s="68">
        <v>19</v>
      </c>
      <c r="P13" s="68">
        <v>0</v>
      </c>
      <c r="Q13" s="68">
        <v>49</v>
      </c>
      <c r="R13" s="68">
        <v>13</v>
      </c>
      <c r="S13" s="55">
        <f t="shared" ref="S13:S20" si="9">T13+X13+Y13+Z13</f>
        <v>1124</v>
      </c>
      <c r="T13" s="55">
        <f t="shared" ref="T13:T20" si="10">SUM(U13:W13)</f>
        <v>1107</v>
      </c>
      <c r="U13" s="68">
        <v>1056</v>
      </c>
      <c r="V13" s="68">
        <v>32</v>
      </c>
      <c r="W13" s="68">
        <v>19</v>
      </c>
      <c r="X13" s="68">
        <v>0</v>
      </c>
      <c r="Y13" s="68">
        <v>6</v>
      </c>
      <c r="Z13" s="68">
        <v>11</v>
      </c>
    </row>
    <row r="14" spans="2:26" s="41" customFormat="1" ht="13.5" customHeight="1">
      <c r="B14" s="48" t="s">
        <v>376</v>
      </c>
      <c r="C14" s="164">
        <f t="shared" si="4"/>
        <v>429</v>
      </c>
      <c r="D14" s="55">
        <f t="shared" si="5"/>
        <v>413</v>
      </c>
      <c r="E14" s="55">
        <f t="shared" si="6"/>
        <v>380</v>
      </c>
      <c r="F14" s="97">
        <f t="shared" si="6"/>
        <v>28</v>
      </c>
      <c r="G14" s="97">
        <f t="shared" si="6"/>
        <v>5</v>
      </c>
      <c r="H14" s="97">
        <f t="shared" si="6"/>
        <v>0</v>
      </c>
      <c r="I14" s="97">
        <f t="shared" si="6"/>
        <v>13</v>
      </c>
      <c r="J14" s="97">
        <f t="shared" si="6"/>
        <v>3</v>
      </c>
      <c r="K14" s="55">
        <f t="shared" si="7"/>
        <v>224</v>
      </c>
      <c r="L14" s="55">
        <f t="shared" si="8"/>
        <v>209</v>
      </c>
      <c r="M14" s="68">
        <v>184</v>
      </c>
      <c r="N14" s="68">
        <v>21</v>
      </c>
      <c r="O14" s="68">
        <v>4</v>
      </c>
      <c r="P14" s="68">
        <v>0</v>
      </c>
      <c r="Q14" s="68">
        <v>12</v>
      </c>
      <c r="R14" s="68">
        <v>3</v>
      </c>
      <c r="S14" s="55">
        <f t="shared" si="9"/>
        <v>205</v>
      </c>
      <c r="T14" s="55">
        <f t="shared" si="10"/>
        <v>204</v>
      </c>
      <c r="U14" s="68">
        <v>196</v>
      </c>
      <c r="V14" s="68">
        <v>7</v>
      </c>
      <c r="W14" s="68">
        <v>1</v>
      </c>
      <c r="X14" s="68">
        <v>0</v>
      </c>
      <c r="Y14" s="68">
        <v>1</v>
      </c>
      <c r="Z14" s="68">
        <v>0</v>
      </c>
    </row>
    <row r="15" spans="2:26" s="41" customFormat="1" ht="13.5" customHeight="1">
      <c r="B15" s="48" t="s">
        <v>175</v>
      </c>
      <c r="C15" s="164">
        <f t="shared" si="4"/>
        <v>258</v>
      </c>
      <c r="D15" s="55">
        <f t="shared" si="5"/>
        <v>242</v>
      </c>
      <c r="E15" s="55">
        <f t="shared" si="6"/>
        <v>233</v>
      </c>
      <c r="F15" s="97">
        <f t="shared" si="6"/>
        <v>2</v>
      </c>
      <c r="G15" s="97">
        <f t="shared" si="6"/>
        <v>7</v>
      </c>
      <c r="H15" s="97">
        <f t="shared" si="6"/>
        <v>0</v>
      </c>
      <c r="I15" s="97">
        <f t="shared" si="6"/>
        <v>15</v>
      </c>
      <c r="J15" s="97">
        <f t="shared" si="6"/>
        <v>1</v>
      </c>
      <c r="K15" s="55">
        <f t="shared" si="7"/>
        <v>136</v>
      </c>
      <c r="L15" s="55">
        <f t="shared" si="8"/>
        <v>123</v>
      </c>
      <c r="M15" s="68">
        <v>119</v>
      </c>
      <c r="N15" s="68">
        <v>1</v>
      </c>
      <c r="O15" s="68">
        <v>3</v>
      </c>
      <c r="P15" s="68">
        <v>0</v>
      </c>
      <c r="Q15" s="68">
        <v>12</v>
      </c>
      <c r="R15" s="68">
        <v>1</v>
      </c>
      <c r="S15" s="55">
        <f t="shared" si="9"/>
        <v>122</v>
      </c>
      <c r="T15" s="55">
        <f t="shared" si="10"/>
        <v>119</v>
      </c>
      <c r="U15" s="68">
        <v>114</v>
      </c>
      <c r="V15" s="68">
        <v>1</v>
      </c>
      <c r="W15" s="68">
        <v>4</v>
      </c>
      <c r="X15" s="68">
        <v>0</v>
      </c>
      <c r="Y15" s="68">
        <v>3</v>
      </c>
      <c r="Z15" s="68">
        <v>0</v>
      </c>
    </row>
    <row r="16" spans="2:26" s="41" customFormat="1" ht="13.5" customHeight="1">
      <c r="B16" s="48" t="s">
        <v>332</v>
      </c>
      <c r="C16" s="164">
        <f t="shared" si="4"/>
        <v>662</v>
      </c>
      <c r="D16" s="55">
        <f t="shared" si="5"/>
        <v>612</v>
      </c>
      <c r="E16" s="55">
        <f t="shared" si="6"/>
        <v>600</v>
      </c>
      <c r="F16" s="97">
        <f t="shared" si="6"/>
        <v>4</v>
      </c>
      <c r="G16" s="97">
        <f t="shared" si="6"/>
        <v>8</v>
      </c>
      <c r="H16" s="97">
        <f t="shared" si="6"/>
        <v>0</v>
      </c>
      <c r="I16" s="97">
        <f t="shared" si="6"/>
        <v>40</v>
      </c>
      <c r="J16" s="97">
        <f t="shared" si="6"/>
        <v>10</v>
      </c>
      <c r="K16" s="55">
        <f t="shared" si="7"/>
        <v>355</v>
      </c>
      <c r="L16" s="55">
        <f t="shared" si="8"/>
        <v>315</v>
      </c>
      <c r="M16" s="68">
        <v>308</v>
      </c>
      <c r="N16" s="68">
        <v>2</v>
      </c>
      <c r="O16" s="68">
        <v>5</v>
      </c>
      <c r="P16" s="68">
        <v>0</v>
      </c>
      <c r="Q16" s="68">
        <v>32</v>
      </c>
      <c r="R16" s="68">
        <v>8</v>
      </c>
      <c r="S16" s="55">
        <f t="shared" si="9"/>
        <v>307</v>
      </c>
      <c r="T16" s="55">
        <f t="shared" si="10"/>
        <v>297</v>
      </c>
      <c r="U16" s="68">
        <v>292</v>
      </c>
      <c r="V16" s="68">
        <v>2</v>
      </c>
      <c r="W16" s="68">
        <v>3</v>
      </c>
      <c r="X16" s="68">
        <v>0</v>
      </c>
      <c r="Y16" s="68">
        <v>8</v>
      </c>
      <c r="Z16" s="68">
        <v>2</v>
      </c>
    </row>
    <row r="17" spans="2:26" s="41" customFormat="1" ht="13.5" customHeight="1">
      <c r="B17" s="48" t="s">
        <v>13</v>
      </c>
      <c r="C17" s="164">
        <f t="shared" si="4"/>
        <v>332</v>
      </c>
      <c r="D17" s="55">
        <f t="shared" si="5"/>
        <v>326</v>
      </c>
      <c r="E17" s="55">
        <f t="shared" si="6"/>
        <v>321</v>
      </c>
      <c r="F17" s="97">
        <f t="shared" si="6"/>
        <v>0</v>
      </c>
      <c r="G17" s="97">
        <f t="shared" si="6"/>
        <v>5</v>
      </c>
      <c r="H17" s="97">
        <f t="shared" si="6"/>
        <v>0</v>
      </c>
      <c r="I17" s="97">
        <f t="shared" si="6"/>
        <v>3</v>
      </c>
      <c r="J17" s="97">
        <f t="shared" si="6"/>
        <v>3</v>
      </c>
      <c r="K17" s="55">
        <f t="shared" si="7"/>
        <v>152</v>
      </c>
      <c r="L17" s="55">
        <f t="shared" si="8"/>
        <v>148</v>
      </c>
      <c r="M17" s="68">
        <v>144</v>
      </c>
      <c r="N17" s="68">
        <v>0</v>
      </c>
      <c r="O17" s="68">
        <v>4</v>
      </c>
      <c r="P17" s="68">
        <v>0</v>
      </c>
      <c r="Q17" s="68">
        <v>3</v>
      </c>
      <c r="R17" s="68">
        <v>1</v>
      </c>
      <c r="S17" s="55">
        <f t="shared" si="9"/>
        <v>180</v>
      </c>
      <c r="T17" s="55">
        <f t="shared" si="10"/>
        <v>178</v>
      </c>
      <c r="U17" s="68">
        <v>177</v>
      </c>
      <c r="V17" s="68">
        <v>0</v>
      </c>
      <c r="W17" s="68">
        <v>1</v>
      </c>
      <c r="X17" s="68">
        <v>0</v>
      </c>
      <c r="Y17" s="68">
        <v>0</v>
      </c>
      <c r="Z17" s="68">
        <v>2</v>
      </c>
    </row>
    <row r="18" spans="2:26" s="41" customFormat="1" ht="13.5" customHeight="1">
      <c r="B18" s="48" t="s">
        <v>375</v>
      </c>
      <c r="C18" s="164">
        <f t="shared" si="4"/>
        <v>299</v>
      </c>
      <c r="D18" s="55">
        <f t="shared" si="5"/>
        <v>296</v>
      </c>
      <c r="E18" s="55">
        <f t="shared" si="6"/>
        <v>283</v>
      </c>
      <c r="F18" s="97">
        <f t="shared" si="6"/>
        <v>4</v>
      </c>
      <c r="G18" s="97">
        <f t="shared" si="6"/>
        <v>9</v>
      </c>
      <c r="H18" s="97">
        <f t="shared" si="6"/>
        <v>0</v>
      </c>
      <c r="I18" s="97">
        <f t="shared" si="6"/>
        <v>2</v>
      </c>
      <c r="J18" s="97">
        <f t="shared" si="6"/>
        <v>1</v>
      </c>
      <c r="K18" s="55">
        <f t="shared" si="7"/>
        <v>155</v>
      </c>
      <c r="L18" s="55">
        <f t="shared" si="8"/>
        <v>153</v>
      </c>
      <c r="M18" s="68">
        <v>146</v>
      </c>
      <c r="N18" s="68">
        <v>2</v>
      </c>
      <c r="O18" s="68">
        <v>5</v>
      </c>
      <c r="P18" s="68">
        <v>0</v>
      </c>
      <c r="Q18" s="68">
        <v>2</v>
      </c>
      <c r="R18" s="68">
        <v>0</v>
      </c>
      <c r="S18" s="55">
        <f t="shared" si="9"/>
        <v>144</v>
      </c>
      <c r="T18" s="55">
        <f t="shared" si="10"/>
        <v>143</v>
      </c>
      <c r="U18" s="68">
        <v>137</v>
      </c>
      <c r="V18" s="68">
        <v>2</v>
      </c>
      <c r="W18" s="68">
        <v>4</v>
      </c>
      <c r="X18" s="68">
        <v>0</v>
      </c>
      <c r="Y18" s="68">
        <v>0</v>
      </c>
      <c r="Z18" s="68">
        <v>1</v>
      </c>
    </row>
    <row r="19" spans="2:26" s="41" customFormat="1" ht="13.5" customHeight="1">
      <c r="B19" s="48" t="s">
        <v>372</v>
      </c>
      <c r="C19" s="164">
        <f t="shared" si="4"/>
        <v>233</v>
      </c>
      <c r="D19" s="55">
        <f t="shared" si="5"/>
        <v>218</v>
      </c>
      <c r="E19" s="55">
        <f t="shared" si="6"/>
        <v>215</v>
      </c>
      <c r="F19" s="97">
        <f t="shared" si="6"/>
        <v>0</v>
      </c>
      <c r="G19" s="97">
        <f t="shared" si="6"/>
        <v>3</v>
      </c>
      <c r="H19" s="97">
        <f t="shared" si="6"/>
        <v>0</v>
      </c>
      <c r="I19" s="97">
        <f t="shared" si="6"/>
        <v>6</v>
      </c>
      <c r="J19" s="97">
        <f t="shared" si="6"/>
        <v>9</v>
      </c>
      <c r="K19" s="55">
        <f t="shared" si="7"/>
        <v>129</v>
      </c>
      <c r="L19" s="55">
        <f t="shared" si="8"/>
        <v>118</v>
      </c>
      <c r="M19" s="68">
        <v>116</v>
      </c>
      <c r="N19" s="68">
        <v>0</v>
      </c>
      <c r="O19" s="68">
        <v>2</v>
      </c>
      <c r="P19" s="68">
        <v>0</v>
      </c>
      <c r="Q19" s="68">
        <v>5</v>
      </c>
      <c r="R19" s="68">
        <v>6</v>
      </c>
      <c r="S19" s="55">
        <f t="shared" si="9"/>
        <v>104</v>
      </c>
      <c r="T19" s="55">
        <f t="shared" si="10"/>
        <v>100</v>
      </c>
      <c r="U19" s="68">
        <v>99</v>
      </c>
      <c r="V19" s="68">
        <v>0</v>
      </c>
      <c r="W19" s="68">
        <v>1</v>
      </c>
      <c r="X19" s="68">
        <v>0</v>
      </c>
      <c r="Y19" s="68">
        <v>1</v>
      </c>
      <c r="Z19" s="68">
        <v>3</v>
      </c>
    </row>
    <row r="20" spans="2:26" s="41" customFormat="1" ht="13.5" customHeight="1">
      <c r="B20" s="48" t="s">
        <v>362</v>
      </c>
      <c r="C20" s="164">
        <f t="shared" si="4"/>
        <v>167</v>
      </c>
      <c r="D20" s="55">
        <f t="shared" si="5"/>
        <v>158</v>
      </c>
      <c r="E20" s="55">
        <f t="shared" si="6"/>
        <v>154</v>
      </c>
      <c r="F20" s="97">
        <f t="shared" si="6"/>
        <v>3</v>
      </c>
      <c r="G20" s="97">
        <f t="shared" si="6"/>
        <v>1</v>
      </c>
      <c r="H20" s="97">
        <f t="shared" si="6"/>
        <v>0</v>
      </c>
      <c r="I20" s="97">
        <f t="shared" si="6"/>
        <v>6</v>
      </c>
      <c r="J20" s="97">
        <f t="shared" si="6"/>
        <v>3</v>
      </c>
      <c r="K20" s="55">
        <f t="shared" si="7"/>
        <v>90</v>
      </c>
      <c r="L20" s="55">
        <f t="shared" si="8"/>
        <v>86</v>
      </c>
      <c r="M20" s="68">
        <v>84</v>
      </c>
      <c r="N20" s="68">
        <v>1</v>
      </c>
      <c r="O20" s="68">
        <v>1</v>
      </c>
      <c r="P20" s="68">
        <v>0</v>
      </c>
      <c r="Q20" s="68">
        <v>2</v>
      </c>
      <c r="R20" s="68">
        <v>2</v>
      </c>
      <c r="S20" s="55">
        <f t="shared" si="9"/>
        <v>77</v>
      </c>
      <c r="T20" s="55">
        <f t="shared" si="10"/>
        <v>72</v>
      </c>
      <c r="U20" s="68">
        <v>70</v>
      </c>
      <c r="V20" s="68">
        <v>2</v>
      </c>
      <c r="W20" s="68">
        <v>0</v>
      </c>
      <c r="X20" s="68">
        <v>0</v>
      </c>
      <c r="Y20" s="68">
        <v>4</v>
      </c>
      <c r="Z20" s="68">
        <v>1</v>
      </c>
    </row>
    <row r="21" spans="2:26" s="41" customFormat="1" ht="4.5" customHeight="1">
      <c r="B21" s="48"/>
      <c r="C21" s="164"/>
      <c r="D21" s="55"/>
      <c r="E21" s="55"/>
      <c r="F21" s="55"/>
      <c r="G21" s="97"/>
      <c r="H21" s="97"/>
      <c r="I21" s="55"/>
      <c r="J21" s="55"/>
      <c r="K21" s="55"/>
      <c r="L21" s="55"/>
      <c r="M21" s="55"/>
      <c r="N21" s="55"/>
      <c r="O21" s="68"/>
      <c r="P21" s="68"/>
      <c r="Q21" s="55"/>
      <c r="R21" s="68"/>
      <c r="S21" s="55"/>
      <c r="T21" s="55"/>
      <c r="U21" s="55"/>
      <c r="V21" s="55"/>
      <c r="W21" s="68"/>
      <c r="X21" s="68"/>
      <c r="Y21" s="55"/>
      <c r="Z21" s="97"/>
    </row>
    <row r="22" spans="2:26" s="41" customFormat="1" ht="13.5" customHeight="1">
      <c r="B22" s="48" t="s">
        <v>330</v>
      </c>
      <c r="C22" s="164">
        <f t="shared" ref="C22:C37" si="11">D22+H22+I22+J22</f>
        <v>40</v>
      </c>
      <c r="D22" s="55">
        <f t="shared" ref="D22:D37" si="12">SUM(E22:G22)</f>
        <v>40</v>
      </c>
      <c r="E22" s="55">
        <f t="shared" ref="E22:J37" si="13">M22+U22</f>
        <v>40</v>
      </c>
      <c r="F22" s="97">
        <f t="shared" si="13"/>
        <v>0</v>
      </c>
      <c r="G22" s="97">
        <f t="shared" si="13"/>
        <v>0</v>
      </c>
      <c r="H22" s="97">
        <f t="shared" si="13"/>
        <v>0</v>
      </c>
      <c r="I22" s="97">
        <f t="shared" si="13"/>
        <v>0</v>
      </c>
      <c r="J22" s="97">
        <f t="shared" si="13"/>
        <v>0</v>
      </c>
      <c r="K22" s="55">
        <f t="shared" ref="K22:K37" si="14">L22+P22+Q22+R22</f>
        <v>22</v>
      </c>
      <c r="L22" s="55">
        <f t="shared" ref="L22:L37" si="15">SUM(M22:O22)</f>
        <v>22</v>
      </c>
      <c r="M22" s="68">
        <v>22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55">
        <f t="shared" ref="S22:S37" si="16">T22+X22+Y22+Z22</f>
        <v>18</v>
      </c>
      <c r="T22" s="55">
        <f t="shared" ref="T22:T37" si="17">SUM(U22:W22)</f>
        <v>18</v>
      </c>
      <c r="U22" s="68">
        <v>18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</row>
    <row r="23" spans="2:26" s="41" customFormat="1" ht="13.5" customHeight="1">
      <c r="B23" s="48" t="s">
        <v>374</v>
      </c>
      <c r="C23" s="164">
        <f t="shared" si="11"/>
        <v>8</v>
      </c>
      <c r="D23" s="55">
        <f t="shared" si="12"/>
        <v>8</v>
      </c>
      <c r="E23" s="55">
        <f t="shared" si="13"/>
        <v>8</v>
      </c>
      <c r="F23" s="97">
        <f t="shared" si="13"/>
        <v>0</v>
      </c>
      <c r="G23" s="97">
        <f t="shared" si="13"/>
        <v>0</v>
      </c>
      <c r="H23" s="97">
        <f t="shared" si="13"/>
        <v>0</v>
      </c>
      <c r="I23" s="97">
        <f t="shared" si="13"/>
        <v>0</v>
      </c>
      <c r="J23" s="97">
        <f t="shared" si="13"/>
        <v>0</v>
      </c>
      <c r="K23" s="55">
        <f t="shared" si="14"/>
        <v>4</v>
      </c>
      <c r="L23" s="55">
        <f t="shared" si="15"/>
        <v>4</v>
      </c>
      <c r="M23" s="68">
        <v>4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55">
        <f t="shared" si="16"/>
        <v>4</v>
      </c>
      <c r="T23" s="55">
        <f t="shared" si="17"/>
        <v>4</v>
      </c>
      <c r="U23" s="68">
        <v>4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</row>
    <row r="24" spans="2:26" s="41" customFormat="1" ht="13.5" customHeight="1">
      <c r="B24" s="48" t="s">
        <v>62</v>
      </c>
      <c r="C24" s="164">
        <f t="shared" si="11"/>
        <v>19</v>
      </c>
      <c r="D24" s="55">
        <f t="shared" si="12"/>
        <v>17</v>
      </c>
      <c r="E24" s="55">
        <f t="shared" si="13"/>
        <v>15</v>
      </c>
      <c r="F24" s="97">
        <f t="shared" si="13"/>
        <v>0</v>
      </c>
      <c r="G24" s="97">
        <f t="shared" si="13"/>
        <v>2</v>
      </c>
      <c r="H24" s="97">
        <f t="shared" si="13"/>
        <v>0</v>
      </c>
      <c r="I24" s="97">
        <f t="shared" si="13"/>
        <v>2</v>
      </c>
      <c r="J24" s="97">
        <f t="shared" si="13"/>
        <v>0</v>
      </c>
      <c r="K24" s="55">
        <f t="shared" si="14"/>
        <v>11</v>
      </c>
      <c r="L24" s="55">
        <f t="shared" si="15"/>
        <v>9</v>
      </c>
      <c r="M24" s="68">
        <v>9</v>
      </c>
      <c r="N24" s="68">
        <v>0</v>
      </c>
      <c r="O24" s="68">
        <v>0</v>
      </c>
      <c r="P24" s="68">
        <v>0</v>
      </c>
      <c r="Q24" s="68">
        <v>2</v>
      </c>
      <c r="R24" s="68">
        <v>0</v>
      </c>
      <c r="S24" s="55">
        <f t="shared" si="16"/>
        <v>8</v>
      </c>
      <c r="T24" s="55">
        <f t="shared" si="17"/>
        <v>8</v>
      </c>
      <c r="U24" s="68">
        <v>6</v>
      </c>
      <c r="V24" s="68">
        <v>0</v>
      </c>
      <c r="W24" s="68">
        <v>2</v>
      </c>
      <c r="X24" s="68">
        <v>0</v>
      </c>
      <c r="Y24" s="68">
        <v>0</v>
      </c>
      <c r="Z24" s="68">
        <v>0</v>
      </c>
    </row>
    <row r="25" spans="2:26" s="41" customFormat="1" ht="13.5" customHeight="1">
      <c r="B25" s="48" t="s">
        <v>368</v>
      </c>
      <c r="C25" s="164">
        <f t="shared" si="11"/>
        <v>228</v>
      </c>
      <c r="D25" s="55">
        <f t="shared" si="12"/>
        <v>223</v>
      </c>
      <c r="E25" s="55">
        <f t="shared" si="13"/>
        <v>208</v>
      </c>
      <c r="F25" s="97">
        <f t="shared" si="13"/>
        <v>10</v>
      </c>
      <c r="G25" s="97">
        <f t="shared" si="13"/>
        <v>5</v>
      </c>
      <c r="H25" s="97">
        <f t="shared" si="13"/>
        <v>0</v>
      </c>
      <c r="I25" s="97">
        <f t="shared" si="13"/>
        <v>2</v>
      </c>
      <c r="J25" s="97">
        <f t="shared" si="13"/>
        <v>3</v>
      </c>
      <c r="K25" s="55">
        <f t="shared" si="14"/>
        <v>127</v>
      </c>
      <c r="L25" s="55">
        <f t="shared" si="15"/>
        <v>122</v>
      </c>
      <c r="M25" s="68">
        <v>116</v>
      </c>
      <c r="N25" s="68">
        <v>3</v>
      </c>
      <c r="O25" s="68">
        <v>3</v>
      </c>
      <c r="P25" s="68">
        <v>0</v>
      </c>
      <c r="Q25" s="68">
        <v>2</v>
      </c>
      <c r="R25" s="68">
        <v>3</v>
      </c>
      <c r="S25" s="55">
        <f t="shared" si="16"/>
        <v>101</v>
      </c>
      <c r="T25" s="55">
        <f t="shared" si="17"/>
        <v>101</v>
      </c>
      <c r="U25" s="68">
        <v>92</v>
      </c>
      <c r="V25" s="68">
        <v>7</v>
      </c>
      <c r="W25" s="68">
        <v>2</v>
      </c>
      <c r="X25" s="68">
        <v>0</v>
      </c>
      <c r="Y25" s="68">
        <v>0</v>
      </c>
      <c r="Z25" s="68">
        <v>0</v>
      </c>
    </row>
    <row r="26" spans="2:26" s="41" customFormat="1" ht="13.5" customHeight="1">
      <c r="B26" s="48" t="s">
        <v>235</v>
      </c>
      <c r="C26" s="164">
        <f t="shared" si="11"/>
        <v>28</v>
      </c>
      <c r="D26" s="55">
        <f t="shared" si="12"/>
        <v>27</v>
      </c>
      <c r="E26" s="55">
        <f t="shared" si="13"/>
        <v>27</v>
      </c>
      <c r="F26" s="97">
        <f t="shared" si="13"/>
        <v>0</v>
      </c>
      <c r="G26" s="97">
        <f t="shared" si="13"/>
        <v>0</v>
      </c>
      <c r="H26" s="97">
        <f t="shared" si="13"/>
        <v>0</v>
      </c>
      <c r="I26" s="97">
        <f t="shared" si="13"/>
        <v>1</v>
      </c>
      <c r="J26" s="97">
        <f t="shared" si="13"/>
        <v>0</v>
      </c>
      <c r="K26" s="55">
        <f t="shared" si="14"/>
        <v>21</v>
      </c>
      <c r="L26" s="55">
        <f t="shared" si="15"/>
        <v>20</v>
      </c>
      <c r="M26" s="68">
        <v>20</v>
      </c>
      <c r="N26" s="68">
        <v>0</v>
      </c>
      <c r="O26" s="68">
        <v>0</v>
      </c>
      <c r="P26" s="68">
        <v>0</v>
      </c>
      <c r="Q26" s="68">
        <v>1</v>
      </c>
      <c r="R26" s="68">
        <v>0</v>
      </c>
      <c r="S26" s="55">
        <f t="shared" si="16"/>
        <v>7</v>
      </c>
      <c r="T26" s="55">
        <f t="shared" si="17"/>
        <v>7</v>
      </c>
      <c r="U26" s="68">
        <v>7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</row>
    <row r="27" spans="2:26" s="41" customFormat="1" ht="13.5" customHeight="1">
      <c r="B27" s="48" t="s">
        <v>373</v>
      </c>
      <c r="C27" s="164">
        <f t="shared" si="11"/>
        <v>48</v>
      </c>
      <c r="D27" s="55">
        <f t="shared" si="12"/>
        <v>47</v>
      </c>
      <c r="E27" s="55">
        <f t="shared" si="13"/>
        <v>46</v>
      </c>
      <c r="F27" s="97">
        <f t="shared" si="13"/>
        <v>0</v>
      </c>
      <c r="G27" s="97">
        <f t="shared" si="13"/>
        <v>1</v>
      </c>
      <c r="H27" s="97">
        <f t="shared" si="13"/>
        <v>0</v>
      </c>
      <c r="I27" s="97">
        <f t="shared" si="13"/>
        <v>0</v>
      </c>
      <c r="J27" s="97">
        <f t="shared" si="13"/>
        <v>1</v>
      </c>
      <c r="K27" s="55">
        <f t="shared" si="14"/>
        <v>28</v>
      </c>
      <c r="L27" s="55">
        <f t="shared" si="15"/>
        <v>27</v>
      </c>
      <c r="M27" s="68">
        <v>26</v>
      </c>
      <c r="N27" s="68">
        <v>0</v>
      </c>
      <c r="O27" s="68">
        <v>1</v>
      </c>
      <c r="P27" s="68">
        <v>0</v>
      </c>
      <c r="Q27" s="68">
        <v>0</v>
      </c>
      <c r="R27" s="68">
        <v>1</v>
      </c>
      <c r="S27" s="55">
        <f t="shared" si="16"/>
        <v>20</v>
      </c>
      <c r="T27" s="55">
        <f t="shared" si="17"/>
        <v>20</v>
      </c>
      <c r="U27" s="68">
        <v>20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</row>
    <row r="28" spans="2:26" s="41" customFormat="1" ht="13.5" customHeight="1">
      <c r="B28" s="48" t="s">
        <v>94</v>
      </c>
      <c r="C28" s="164">
        <f t="shared" si="11"/>
        <v>23</v>
      </c>
      <c r="D28" s="55">
        <f t="shared" si="12"/>
        <v>20</v>
      </c>
      <c r="E28" s="55">
        <f t="shared" si="13"/>
        <v>20</v>
      </c>
      <c r="F28" s="97">
        <f t="shared" si="13"/>
        <v>0</v>
      </c>
      <c r="G28" s="97">
        <f t="shared" si="13"/>
        <v>0</v>
      </c>
      <c r="H28" s="97">
        <f t="shared" si="13"/>
        <v>0</v>
      </c>
      <c r="I28" s="97">
        <f t="shared" si="13"/>
        <v>2</v>
      </c>
      <c r="J28" s="97">
        <f t="shared" si="13"/>
        <v>1</v>
      </c>
      <c r="K28" s="55">
        <f t="shared" si="14"/>
        <v>11</v>
      </c>
      <c r="L28" s="55">
        <f t="shared" si="15"/>
        <v>9</v>
      </c>
      <c r="M28" s="68">
        <v>9</v>
      </c>
      <c r="N28" s="68">
        <v>0</v>
      </c>
      <c r="O28" s="68">
        <v>0</v>
      </c>
      <c r="P28" s="68">
        <v>0</v>
      </c>
      <c r="Q28" s="68">
        <v>2</v>
      </c>
      <c r="R28" s="68">
        <v>0</v>
      </c>
      <c r="S28" s="55">
        <f t="shared" si="16"/>
        <v>12</v>
      </c>
      <c r="T28" s="55">
        <f t="shared" si="17"/>
        <v>11</v>
      </c>
      <c r="U28" s="68">
        <v>11</v>
      </c>
      <c r="V28" s="68">
        <v>0</v>
      </c>
      <c r="W28" s="68">
        <v>0</v>
      </c>
      <c r="X28" s="68">
        <v>0</v>
      </c>
      <c r="Y28" s="68">
        <v>0</v>
      </c>
      <c r="Z28" s="68">
        <v>1</v>
      </c>
    </row>
    <row r="29" spans="2:26" s="41" customFormat="1" ht="13.5" customHeight="1">
      <c r="B29" s="48" t="s">
        <v>370</v>
      </c>
      <c r="C29" s="164">
        <f t="shared" si="11"/>
        <v>35</v>
      </c>
      <c r="D29" s="55">
        <f t="shared" si="12"/>
        <v>31</v>
      </c>
      <c r="E29" s="55">
        <f t="shared" si="13"/>
        <v>31</v>
      </c>
      <c r="F29" s="97">
        <f t="shared" si="13"/>
        <v>0</v>
      </c>
      <c r="G29" s="97">
        <f t="shared" si="13"/>
        <v>0</v>
      </c>
      <c r="H29" s="97">
        <f t="shared" si="13"/>
        <v>0</v>
      </c>
      <c r="I29" s="97">
        <f t="shared" si="13"/>
        <v>4</v>
      </c>
      <c r="J29" s="97">
        <f t="shared" si="13"/>
        <v>0</v>
      </c>
      <c r="K29" s="55">
        <f t="shared" si="14"/>
        <v>16</v>
      </c>
      <c r="L29" s="55">
        <f t="shared" si="15"/>
        <v>14</v>
      </c>
      <c r="M29" s="68">
        <v>14</v>
      </c>
      <c r="N29" s="68">
        <v>0</v>
      </c>
      <c r="O29" s="68">
        <v>0</v>
      </c>
      <c r="P29" s="68">
        <v>0</v>
      </c>
      <c r="Q29" s="68">
        <v>2</v>
      </c>
      <c r="R29" s="68">
        <v>0</v>
      </c>
      <c r="S29" s="55">
        <f t="shared" si="16"/>
        <v>19</v>
      </c>
      <c r="T29" s="55">
        <f t="shared" si="17"/>
        <v>17</v>
      </c>
      <c r="U29" s="68">
        <v>17</v>
      </c>
      <c r="V29" s="68">
        <v>0</v>
      </c>
      <c r="W29" s="68">
        <v>0</v>
      </c>
      <c r="X29" s="68">
        <v>0</v>
      </c>
      <c r="Y29" s="68">
        <v>2</v>
      </c>
      <c r="Z29" s="68">
        <v>0</v>
      </c>
    </row>
    <row r="30" spans="2:26" s="41" customFormat="1" ht="13.5" customHeight="1">
      <c r="B30" s="48" t="s">
        <v>156</v>
      </c>
      <c r="C30" s="164">
        <f t="shared" si="11"/>
        <v>68</v>
      </c>
      <c r="D30" s="55">
        <f t="shared" si="12"/>
        <v>64</v>
      </c>
      <c r="E30" s="55">
        <f t="shared" si="13"/>
        <v>60</v>
      </c>
      <c r="F30" s="97">
        <f t="shared" si="13"/>
        <v>1</v>
      </c>
      <c r="G30" s="97">
        <f t="shared" si="13"/>
        <v>3</v>
      </c>
      <c r="H30" s="97">
        <f t="shared" si="13"/>
        <v>0</v>
      </c>
      <c r="I30" s="97">
        <f t="shared" si="13"/>
        <v>3</v>
      </c>
      <c r="J30" s="97">
        <f t="shared" si="13"/>
        <v>1</v>
      </c>
      <c r="K30" s="55">
        <f t="shared" si="14"/>
        <v>36</v>
      </c>
      <c r="L30" s="55">
        <f t="shared" si="15"/>
        <v>33</v>
      </c>
      <c r="M30" s="68">
        <v>30</v>
      </c>
      <c r="N30" s="68">
        <v>1</v>
      </c>
      <c r="O30" s="68">
        <v>2</v>
      </c>
      <c r="P30" s="68">
        <v>0</v>
      </c>
      <c r="Q30" s="68">
        <v>2</v>
      </c>
      <c r="R30" s="68">
        <v>1</v>
      </c>
      <c r="S30" s="55">
        <f t="shared" si="16"/>
        <v>32</v>
      </c>
      <c r="T30" s="55">
        <f t="shared" si="17"/>
        <v>31</v>
      </c>
      <c r="U30" s="68">
        <v>30</v>
      </c>
      <c r="V30" s="68">
        <v>0</v>
      </c>
      <c r="W30" s="68">
        <v>1</v>
      </c>
      <c r="X30" s="68">
        <v>0</v>
      </c>
      <c r="Y30" s="68">
        <v>1</v>
      </c>
      <c r="Z30" s="68">
        <v>0</v>
      </c>
    </row>
    <row r="31" spans="2:26" s="41" customFormat="1" ht="13.5" customHeight="1">
      <c r="B31" s="48" t="s">
        <v>354</v>
      </c>
      <c r="C31" s="164">
        <f t="shared" si="11"/>
        <v>139</v>
      </c>
      <c r="D31" s="55">
        <f t="shared" si="12"/>
        <v>137</v>
      </c>
      <c r="E31" s="55">
        <f t="shared" si="13"/>
        <v>130</v>
      </c>
      <c r="F31" s="97">
        <f t="shared" si="13"/>
        <v>5</v>
      </c>
      <c r="G31" s="97">
        <f t="shared" si="13"/>
        <v>2</v>
      </c>
      <c r="H31" s="97">
        <f t="shared" si="13"/>
        <v>0</v>
      </c>
      <c r="I31" s="97">
        <f t="shared" si="13"/>
        <v>0</v>
      </c>
      <c r="J31" s="97">
        <f t="shared" si="13"/>
        <v>2</v>
      </c>
      <c r="K31" s="55">
        <f t="shared" si="14"/>
        <v>71</v>
      </c>
      <c r="L31" s="55">
        <f t="shared" si="15"/>
        <v>69</v>
      </c>
      <c r="M31" s="68">
        <v>66</v>
      </c>
      <c r="N31" s="68">
        <v>1</v>
      </c>
      <c r="O31" s="68">
        <v>2</v>
      </c>
      <c r="P31" s="68">
        <v>0</v>
      </c>
      <c r="Q31" s="68">
        <v>0</v>
      </c>
      <c r="R31" s="68">
        <v>2</v>
      </c>
      <c r="S31" s="55">
        <f t="shared" si="16"/>
        <v>68</v>
      </c>
      <c r="T31" s="55">
        <f t="shared" si="17"/>
        <v>68</v>
      </c>
      <c r="U31" s="68">
        <v>64</v>
      </c>
      <c r="V31" s="68">
        <v>4</v>
      </c>
      <c r="W31" s="68">
        <v>0</v>
      </c>
      <c r="X31" s="68">
        <v>0</v>
      </c>
      <c r="Y31" s="68">
        <v>0</v>
      </c>
      <c r="Z31" s="68">
        <v>0</v>
      </c>
    </row>
    <row r="32" spans="2:26" s="41" customFormat="1" ht="13.5" customHeight="1">
      <c r="B32" s="48" t="s">
        <v>143</v>
      </c>
      <c r="C32" s="164">
        <f t="shared" si="11"/>
        <v>216</v>
      </c>
      <c r="D32" s="55">
        <f t="shared" si="12"/>
        <v>211</v>
      </c>
      <c r="E32" s="55">
        <f t="shared" si="13"/>
        <v>198</v>
      </c>
      <c r="F32" s="97">
        <f t="shared" si="13"/>
        <v>5</v>
      </c>
      <c r="G32" s="97">
        <f t="shared" si="13"/>
        <v>8</v>
      </c>
      <c r="H32" s="97">
        <f t="shared" si="13"/>
        <v>0</v>
      </c>
      <c r="I32" s="97">
        <f t="shared" si="13"/>
        <v>4</v>
      </c>
      <c r="J32" s="97">
        <f t="shared" si="13"/>
        <v>1</v>
      </c>
      <c r="K32" s="55">
        <f t="shared" si="14"/>
        <v>104</v>
      </c>
      <c r="L32" s="55">
        <f t="shared" si="15"/>
        <v>101</v>
      </c>
      <c r="M32" s="68">
        <v>94</v>
      </c>
      <c r="N32" s="68">
        <v>3</v>
      </c>
      <c r="O32" s="68">
        <v>4</v>
      </c>
      <c r="P32" s="68">
        <v>0</v>
      </c>
      <c r="Q32" s="68">
        <v>2</v>
      </c>
      <c r="R32" s="68">
        <v>1</v>
      </c>
      <c r="S32" s="55">
        <f t="shared" si="16"/>
        <v>112</v>
      </c>
      <c r="T32" s="55">
        <f t="shared" si="17"/>
        <v>110</v>
      </c>
      <c r="U32" s="68">
        <v>104</v>
      </c>
      <c r="V32" s="68">
        <v>2</v>
      </c>
      <c r="W32" s="68">
        <v>4</v>
      </c>
      <c r="X32" s="68">
        <v>0</v>
      </c>
      <c r="Y32" s="68">
        <v>2</v>
      </c>
      <c r="Z32" s="68">
        <v>0</v>
      </c>
    </row>
    <row r="33" spans="2:27" s="41" customFormat="1" ht="13.5" customHeight="1">
      <c r="B33" s="48" t="s">
        <v>312</v>
      </c>
      <c r="C33" s="164">
        <f t="shared" si="11"/>
        <v>333</v>
      </c>
      <c r="D33" s="55">
        <f t="shared" si="12"/>
        <v>326</v>
      </c>
      <c r="E33" s="55">
        <f t="shared" si="13"/>
        <v>303</v>
      </c>
      <c r="F33" s="97">
        <f t="shared" si="13"/>
        <v>14</v>
      </c>
      <c r="G33" s="97">
        <f t="shared" si="13"/>
        <v>9</v>
      </c>
      <c r="H33" s="97">
        <f t="shared" si="13"/>
        <v>0</v>
      </c>
      <c r="I33" s="97">
        <f t="shared" si="13"/>
        <v>6</v>
      </c>
      <c r="J33" s="97">
        <f t="shared" si="13"/>
        <v>1</v>
      </c>
      <c r="K33" s="55">
        <f t="shared" si="14"/>
        <v>166</v>
      </c>
      <c r="L33" s="55">
        <f t="shared" si="15"/>
        <v>162</v>
      </c>
      <c r="M33" s="68">
        <v>145</v>
      </c>
      <c r="N33" s="68">
        <v>13</v>
      </c>
      <c r="O33" s="68">
        <v>4</v>
      </c>
      <c r="P33" s="68">
        <v>0</v>
      </c>
      <c r="Q33" s="68">
        <v>3</v>
      </c>
      <c r="R33" s="68">
        <v>1</v>
      </c>
      <c r="S33" s="55">
        <f t="shared" si="16"/>
        <v>167</v>
      </c>
      <c r="T33" s="55">
        <f t="shared" si="17"/>
        <v>164</v>
      </c>
      <c r="U33" s="68">
        <v>158</v>
      </c>
      <c r="V33" s="68">
        <v>1</v>
      </c>
      <c r="W33" s="68">
        <v>5</v>
      </c>
      <c r="X33" s="68">
        <v>0</v>
      </c>
      <c r="Y33" s="68">
        <v>3</v>
      </c>
      <c r="Z33" s="68">
        <v>0</v>
      </c>
      <c r="AA33" s="41"/>
    </row>
    <row r="34" spans="2:27" s="41" customFormat="1" ht="13.5" customHeight="1">
      <c r="B34" s="48" t="s">
        <v>151</v>
      </c>
      <c r="C34" s="164">
        <f t="shared" si="11"/>
        <v>93</v>
      </c>
      <c r="D34" s="55">
        <f t="shared" si="12"/>
        <v>92</v>
      </c>
      <c r="E34" s="55">
        <f t="shared" si="13"/>
        <v>89</v>
      </c>
      <c r="F34" s="97">
        <f t="shared" si="13"/>
        <v>2</v>
      </c>
      <c r="G34" s="97">
        <f t="shared" si="13"/>
        <v>1</v>
      </c>
      <c r="H34" s="97">
        <f t="shared" si="13"/>
        <v>0</v>
      </c>
      <c r="I34" s="97">
        <f t="shared" si="13"/>
        <v>1</v>
      </c>
      <c r="J34" s="97">
        <f t="shared" si="13"/>
        <v>0</v>
      </c>
      <c r="K34" s="55">
        <f t="shared" si="14"/>
        <v>55</v>
      </c>
      <c r="L34" s="55">
        <f t="shared" si="15"/>
        <v>54</v>
      </c>
      <c r="M34" s="68">
        <v>51</v>
      </c>
      <c r="N34" s="68">
        <v>2</v>
      </c>
      <c r="O34" s="68">
        <v>1</v>
      </c>
      <c r="P34" s="68">
        <v>0</v>
      </c>
      <c r="Q34" s="68">
        <v>1</v>
      </c>
      <c r="R34" s="68">
        <v>0</v>
      </c>
      <c r="S34" s="55">
        <f t="shared" si="16"/>
        <v>38</v>
      </c>
      <c r="T34" s="55">
        <f t="shared" si="17"/>
        <v>38</v>
      </c>
      <c r="U34" s="68">
        <v>38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41"/>
    </row>
    <row r="35" spans="2:27" s="41" customFormat="1" ht="13.5" customHeight="1">
      <c r="B35" s="48" t="s">
        <v>369</v>
      </c>
      <c r="C35" s="164">
        <f t="shared" si="11"/>
        <v>104</v>
      </c>
      <c r="D35" s="55">
        <f t="shared" si="12"/>
        <v>98</v>
      </c>
      <c r="E35" s="55">
        <f t="shared" si="13"/>
        <v>95</v>
      </c>
      <c r="F35" s="97">
        <f t="shared" si="13"/>
        <v>3</v>
      </c>
      <c r="G35" s="97">
        <f t="shared" si="13"/>
        <v>0</v>
      </c>
      <c r="H35" s="97">
        <f t="shared" si="13"/>
        <v>0</v>
      </c>
      <c r="I35" s="97">
        <f t="shared" si="13"/>
        <v>5</v>
      </c>
      <c r="J35" s="97">
        <f t="shared" si="13"/>
        <v>1</v>
      </c>
      <c r="K35" s="55">
        <f t="shared" si="14"/>
        <v>57</v>
      </c>
      <c r="L35" s="55">
        <f t="shared" si="15"/>
        <v>51</v>
      </c>
      <c r="M35" s="68">
        <v>49</v>
      </c>
      <c r="N35" s="68">
        <v>2</v>
      </c>
      <c r="O35" s="68">
        <v>0</v>
      </c>
      <c r="P35" s="68">
        <v>0</v>
      </c>
      <c r="Q35" s="68">
        <v>5</v>
      </c>
      <c r="R35" s="68">
        <v>1</v>
      </c>
      <c r="S35" s="55">
        <f t="shared" si="16"/>
        <v>47</v>
      </c>
      <c r="T35" s="55">
        <f t="shared" si="17"/>
        <v>47</v>
      </c>
      <c r="U35" s="68">
        <v>46</v>
      </c>
      <c r="V35" s="68">
        <v>1</v>
      </c>
      <c r="W35" s="68">
        <v>0</v>
      </c>
      <c r="X35" s="68">
        <v>0</v>
      </c>
      <c r="Y35" s="68">
        <v>0</v>
      </c>
      <c r="Z35" s="68">
        <v>0</v>
      </c>
      <c r="AA35" s="41"/>
    </row>
    <row r="36" spans="2:27" s="41" customFormat="1" ht="13.5" customHeight="1">
      <c r="B36" s="48" t="s">
        <v>223</v>
      </c>
      <c r="C36" s="164">
        <f t="shared" si="11"/>
        <v>61</v>
      </c>
      <c r="D36" s="55">
        <f t="shared" si="12"/>
        <v>59</v>
      </c>
      <c r="E36" s="55">
        <f t="shared" si="13"/>
        <v>59</v>
      </c>
      <c r="F36" s="97">
        <f t="shared" si="13"/>
        <v>0</v>
      </c>
      <c r="G36" s="97">
        <f t="shared" si="13"/>
        <v>0</v>
      </c>
      <c r="H36" s="97">
        <f t="shared" si="13"/>
        <v>0</v>
      </c>
      <c r="I36" s="97">
        <f t="shared" si="13"/>
        <v>1</v>
      </c>
      <c r="J36" s="97">
        <f t="shared" si="13"/>
        <v>1</v>
      </c>
      <c r="K36" s="55">
        <f t="shared" si="14"/>
        <v>30</v>
      </c>
      <c r="L36" s="55">
        <f t="shared" si="15"/>
        <v>28</v>
      </c>
      <c r="M36" s="68">
        <v>28</v>
      </c>
      <c r="N36" s="68">
        <v>0</v>
      </c>
      <c r="O36" s="68">
        <v>0</v>
      </c>
      <c r="P36" s="68">
        <v>0</v>
      </c>
      <c r="Q36" s="68">
        <v>1</v>
      </c>
      <c r="R36" s="68">
        <v>1</v>
      </c>
      <c r="S36" s="55">
        <f t="shared" si="16"/>
        <v>31</v>
      </c>
      <c r="T36" s="55">
        <f t="shared" si="17"/>
        <v>31</v>
      </c>
      <c r="U36" s="68">
        <v>31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41"/>
    </row>
    <row r="37" spans="2:27" s="41" customFormat="1" ht="13.5" customHeight="1">
      <c r="B37" s="48" t="s">
        <v>305</v>
      </c>
      <c r="C37" s="164">
        <f t="shared" si="11"/>
        <v>122</v>
      </c>
      <c r="D37" s="55">
        <f t="shared" si="12"/>
        <v>114</v>
      </c>
      <c r="E37" s="55">
        <f t="shared" si="13"/>
        <v>112</v>
      </c>
      <c r="F37" s="97">
        <f t="shared" si="13"/>
        <v>2</v>
      </c>
      <c r="G37" s="97">
        <f t="shared" si="13"/>
        <v>0</v>
      </c>
      <c r="H37" s="97">
        <f t="shared" si="13"/>
        <v>0</v>
      </c>
      <c r="I37" s="97">
        <f t="shared" si="13"/>
        <v>7</v>
      </c>
      <c r="J37" s="97">
        <f t="shared" si="13"/>
        <v>1</v>
      </c>
      <c r="K37" s="55">
        <f t="shared" si="14"/>
        <v>72</v>
      </c>
      <c r="L37" s="55">
        <f t="shared" si="15"/>
        <v>66</v>
      </c>
      <c r="M37" s="68">
        <v>64</v>
      </c>
      <c r="N37" s="68">
        <v>2</v>
      </c>
      <c r="O37" s="68">
        <v>0</v>
      </c>
      <c r="P37" s="68">
        <v>0</v>
      </c>
      <c r="Q37" s="68">
        <v>5</v>
      </c>
      <c r="R37" s="68">
        <v>1</v>
      </c>
      <c r="S37" s="55">
        <f t="shared" si="16"/>
        <v>50</v>
      </c>
      <c r="T37" s="55">
        <f t="shared" si="17"/>
        <v>48</v>
      </c>
      <c r="U37" s="68">
        <v>48</v>
      </c>
      <c r="V37" s="68">
        <v>0</v>
      </c>
      <c r="W37" s="68">
        <v>0</v>
      </c>
      <c r="X37" s="68">
        <v>0</v>
      </c>
      <c r="Y37" s="68">
        <v>2</v>
      </c>
      <c r="Z37" s="68">
        <v>0</v>
      </c>
      <c r="AA37" s="41"/>
    </row>
    <row r="38" spans="2:27" ht="4.5" customHeight="1">
      <c r="B38" s="49"/>
      <c r="C38" s="453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338"/>
    </row>
    <row r="39" spans="2:27" ht="13.5"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2:27" ht="13.5"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</row>
    <row r="41" spans="2:27" ht="13.5"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</row>
    <row r="42" spans="2:27" ht="13.5"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</row>
    <row r="43" spans="2:27" ht="13.5"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</row>
    <row r="44" spans="2:27" ht="13.5"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</row>
    <row r="45" spans="2:27" ht="13.5"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</row>
    <row r="46" spans="2:27" ht="13.5"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</row>
    <row r="47" spans="2:27" ht="13.5"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</row>
    <row r="48" spans="2:27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</sheetData>
  <mergeCells count="10">
    <mergeCell ref="C4:J4"/>
    <mergeCell ref="K4:R4"/>
    <mergeCell ref="S4:Z4"/>
    <mergeCell ref="D5:H5"/>
    <mergeCell ref="L5:P5"/>
    <mergeCell ref="T5:X5"/>
    <mergeCell ref="D6:G6"/>
    <mergeCell ref="L6:O6"/>
    <mergeCell ref="T6:W6"/>
    <mergeCell ref="B5:B6"/>
  </mergeCells>
  <phoneticPr fontId="2"/>
  <pageMargins left="0.94488188976377951" right="0.39370078740157483" top="1.0629921259842521" bottom="0.78740157480314943" header="0.8661417322834648" footer="0.51181102362204722"/>
  <pageSetup paperSize="9" fitToWidth="1" fitToHeight="1" orientation="landscape" usePrinterDefaults="1" r:id="rId1"/>
  <headerFooter alignWithMargins="0">
    <oddHeader>&amp;L&amp;"ＭＳ 明朝,regular"第２３表　市町村別・高等学校等への進学者数＜中学校卒業後の状況＞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F37"/>
  <sheetViews>
    <sheetView zoomScale="115" zoomScaleNormal="115" workbookViewId="0">
      <selection activeCell="B2" sqref="B2"/>
    </sheetView>
  </sheetViews>
  <sheetFormatPr defaultColWidth="7" defaultRowHeight="14.25" customHeight="1"/>
  <cols>
    <col min="1" max="1" width="0.5" style="40" customWidth="1"/>
    <col min="2" max="2" width="7.5" style="40" customWidth="1"/>
    <col min="3" max="31" width="4.125" style="40" customWidth="1"/>
    <col min="32" max="32" width="6.25" style="40" customWidth="1"/>
    <col min="33" max="16384" width="7" style="40"/>
  </cols>
  <sheetData>
    <row r="1" spans="1:32" ht="4.5" customHeight="1"/>
    <row r="2" spans="1:32" ht="13.5" customHeight="1">
      <c r="B2" s="43" t="s">
        <v>456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4.5" customHeight="1"/>
    <row r="4" spans="1:32" s="42" customFormat="1" ht="13.5" customHeight="1">
      <c r="A4" s="42"/>
      <c r="B4" s="90"/>
      <c r="C4" s="350" t="s">
        <v>6</v>
      </c>
      <c r="D4" s="350"/>
      <c r="E4" s="350"/>
      <c r="F4" s="350"/>
      <c r="G4" s="350"/>
      <c r="H4" s="352" t="s">
        <v>253</v>
      </c>
      <c r="I4" s="350"/>
      <c r="J4" s="350"/>
      <c r="K4" s="350"/>
      <c r="L4" s="350"/>
      <c r="M4" s="352" t="s">
        <v>254</v>
      </c>
      <c r="N4" s="350"/>
      <c r="O4" s="350"/>
      <c r="P4" s="350"/>
      <c r="Q4" s="350"/>
      <c r="R4" s="352" t="s">
        <v>256</v>
      </c>
      <c r="S4" s="350"/>
      <c r="T4" s="350"/>
      <c r="U4" s="350"/>
      <c r="V4" s="350"/>
      <c r="W4" s="460" t="s">
        <v>382</v>
      </c>
      <c r="X4" s="461"/>
      <c r="Y4" s="461"/>
      <c r="Z4" s="461"/>
      <c r="AA4" s="462"/>
      <c r="AB4" s="460" t="s">
        <v>288</v>
      </c>
      <c r="AC4" s="461"/>
      <c r="AD4" s="461"/>
      <c r="AE4" s="462"/>
      <c r="AF4" s="207" t="s">
        <v>257</v>
      </c>
    </row>
    <row r="5" spans="1:32" s="42" customFormat="1" ht="13.5" customHeight="1">
      <c r="A5" s="42"/>
      <c r="B5" s="45" t="s">
        <v>56</v>
      </c>
      <c r="C5" s="71" t="s">
        <v>6</v>
      </c>
      <c r="D5" s="199" t="s">
        <v>336</v>
      </c>
      <c r="E5" s="274"/>
      <c r="F5" s="199" t="s">
        <v>275</v>
      </c>
      <c r="G5" s="274"/>
      <c r="H5" s="60" t="s">
        <v>6</v>
      </c>
      <c r="I5" s="199" t="s">
        <v>336</v>
      </c>
      <c r="J5" s="274"/>
      <c r="K5" s="199" t="s">
        <v>275</v>
      </c>
      <c r="L5" s="274"/>
      <c r="M5" s="60" t="s">
        <v>6</v>
      </c>
      <c r="N5" s="199" t="s">
        <v>336</v>
      </c>
      <c r="O5" s="274"/>
      <c r="P5" s="199" t="s">
        <v>275</v>
      </c>
      <c r="Q5" s="274"/>
      <c r="R5" s="60" t="s">
        <v>6</v>
      </c>
      <c r="S5" s="199" t="s">
        <v>336</v>
      </c>
      <c r="T5" s="274"/>
      <c r="U5" s="199" t="s">
        <v>275</v>
      </c>
      <c r="V5" s="274"/>
      <c r="W5" s="60" t="s">
        <v>6</v>
      </c>
      <c r="X5" s="199" t="s">
        <v>336</v>
      </c>
      <c r="Y5" s="274"/>
      <c r="Z5" s="199" t="s">
        <v>275</v>
      </c>
      <c r="AA5" s="274"/>
      <c r="AB5" s="199" t="s">
        <v>48</v>
      </c>
      <c r="AC5" s="274"/>
      <c r="AD5" s="199" t="s">
        <v>294</v>
      </c>
      <c r="AE5" s="274"/>
      <c r="AF5" s="61" t="s">
        <v>239</v>
      </c>
    </row>
    <row r="6" spans="1:32" s="42" customFormat="1" ht="13.5" customHeight="1">
      <c r="A6" s="42"/>
      <c r="B6" s="45"/>
      <c r="C6" s="211"/>
      <c r="D6" s="199" t="s">
        <v>259</v>
      </c>
      <c r="E6" s="199" t="s">
        <v>257</v>
      </c>
      <c r="F6" s="199" t="s">
        <v>48</v>
      </c>
      <c r="G6" s="199" t="s">
        <v>63</v>
      </c>
      <c r="H6" s="170"/>
      <c r="I6" s="199" t="s">
        <v>259</v>
      </c>
      <c r="J6" s="199" t="s">
        <v>257</v>
      </c>
      <c r="K6" s="199" t="s">
        <v>48</v>
      </c>
      <c r="L6" s="199" t="s">
        <v>63</v>
      </c>
      <c r="M6" s="170"/>
      <c r="N6" s="199" t="s">
        <v>259</v>
      </c>
      <c r="O6" s="199" t="s">
        <v>257</v>
      </c>
      <c r="P6" s="199" t="s">
        <v>48</v>
      </c>
      <c r="Q6" s="199" t="s">
        <v>63</v>
      </c>
      <c r="R6" s="170"/>
      <c r="S6" s="199" t="s">
        <v>259</v>
      </c>
      <c r="T6" s="199" t="s">
        <v>257</v>
      </c>
      <c r="U6" s="199" t="s">
        <v>48</v>
      </c>
      <c r="V6" s="199" t="s">
        <v>63</v>
      </c>
      <c r="W6" s="170"/>
      <c r="X6" s="199" t="s">
        <v>259</v>
      </c>
      <c r="Y6" s="199" t="s">
        <v>257</v>
      </c>
      <c r="Z6" s="199" t="s">
        <v>48</v>
      </c>
      <c r="AA6" s="199" t="s">
        <v>63</v>
      </c>
      <c r="AB6" s="199" t="s">
        <v>259</v>
      </c>
      <c r="AC6" s="199" t="s">
        <v>257</v>
      </c>
      <c r="AD6" s="199" t="s">
        <v>259</v>
      </c>
      <c r="AE6" s="199" t="s">
        <v>257</v>
      </c>
      <c r="AF6" s="170" t="s">
        <v>246</v>
      </c>
    </row>
    <row r="7" spans="1:32" s="41" customFormat="1" ht="4.5" customHeight="1">
      <c r="A7" s="42"/>
      <c r="B7" s="46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53"/>
    </row>
    <row r="8" spans="1:32" s="41" customFormat="1" ht="13.5" customHeight="1">
      <c r="A8" s="41"/>
      <c r="B8" s="93" t="s">
        <v>379</v>
      </c>
      <c r="C8" s="54">
        <f>SUM(D8:E8)</f>
        <v>11</v>
      </c>
      <c r="D8" s="54">
        <f>SUM(D10:D34)</f>
        <v>7</v>
      </c>
      <c r="E8" s="54">
        <f>SUM(E10:E34)</f>
        <v>4</v>
      </c>
      <c r="F8" s="54">
        <f>SUM(F10:F34)</f>
        <v>11</v>
      </c>
      <c r="G8" s="54">
        <f>SUM(G10:G34)</f>
        <v>0</v>
      </c>
      <c r="H8" s="54">
        <f>SUM(I8:J8)</f>
        <v>0</v>
      </c>
      <c r="I8" s="54">
        <f>SUM(I10:I34)</f>
        <v>0</v>
      </c>
      <c r="J8" s="54">
        <f>SUM(J10:J34)</f>
        <v>0</v>
      </c>
      <c r="K8" s="54">
        <f>SUM(K10:K34)</f>
        <v>0</v>
      </c>
      <c r="L8" s="54">
        <f>SUM(L10:L34)</f>
        <v>0</v>
      </c>
      <c r="M8" s="54">
        <f>SUM(N8:O8)</f>
        <v>4</v>
      </c>
      <c r="N8" s="54">
        <f>SUM(N10:N34)</f>
        <v>3</v>
      </c>
      <c r="O8" s="54">
        <f>SUM(O10:O34)</f>
        <v>1</v>
      </c>
      <c r="P8" s="54">
        <f>SUM(P10:P34)</f>
        <v>4</v>
      </c>
      <c r="Q8" s="54">
        <f>SUM(Q10:Q34)</f>
        <v>0</v>
      </c>
      <c r="R8" s="54">
        <f>SUM(S8:T8)</f>
        <v>7</v>
      </c>
      <c r="S8" s="54">
        <f>SUM(S10:S34)</f>
        <v>4</v>
      </c>
      <c r="T8" s="54">
        <f>SUM(T10:T34)</f>
        <v>3</v>
      </c>
      <c r="U8" s="54">
        <f>SUM(U10:U34)</f>
        <v>7</v>
      </c>
      <c r="V8" s="54">
        <f>SUM(V10:V34)</f>
        <v>0</v>
      </c>
      <c r="W8" s="54">
        <f>SUM(X8:Y8)</f>
        <v>0</v>
      </c>
      <c r="X8" s="54">
        <f t="shared" ref="X8:AE8" si="0">SUM(X10:X34)</f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7</v>
      </c>
      <c r="AC8" s="54">
        <f t="shared" si="0"/>
        <v>4</v>
      </c>
      <c r="AD8" s="54">
        <f t="shared" si="0"/>
        <v>0</v>
      </c>
      <c r="AE8" s="54">
        <f t="shared" si="0"/>
        <v>0</v>
      </c>
      <c r="AF8" s="449">
        <f>IF($C8=0,0,$E8/$C8*100)</f>
        <v>36.363636363636367</v>
      </c>
    </row>
    <row r="9" spans="1:32" s="41" customFormat="1" ht="4.5" customHeight="1">
      <c r="A9" s="41"/>
      <c r="B9" s="94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463"/>
    </row>
    <row r="10" spans="1:32" s="41" customFormat="1" ht="13.5" customHeight="1">
      <c r="A10" s="41"/>
      <c r="B10" s="94" t="s">
        <v>227</v>
      </c>
      <c r="C10" s="55">
        <f t="shared" ref="C10:C17" si="1">D10+E10</f>
        <v>1</v>
      </c>
      <c r="D10" s="55">
        <f t="shared" ref="D10:G17" si="2">I10+N10+S10+X10</f>
        <v>1</v>
      </c>
      <c r="E10" s="55">
        <f t="shared" si="2"/>
        <v>0</v>
      </c>
      <c r="F10" s="55">
        <f t="shared" si="2"/>
        <v>1</v>
      </c>
      <c r="G10" s="55">
        <f t="shared" si="2"/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f t="shared" ref="M10:M17" si="3">N10+O10</f>
        <v>1</v>
      </c>
      <c r="N10" s="68">
        <v>1</v>
      </c>
      <c r="O10" s="68">
        <v>0</v>
      </c>
      <c r="P10" s="68">
        <v>1</v>
      </c>
      <c r="Q10" s="68">
        <v>0</v>
      </c>
      <c r="R10" s="68">
        <f t="shared" ref="R10:R17" si="4">S10+T10</f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1</v>
      </c>
      <c r="AC10" s="68">
        <v>0</v>
      </c>
      <c r="AD10" s="68">
        <v>0</v>
      </c>
      <c r="AE10" s="68">
        <v>0</v>
      </c>
      <c r="AF10" s="464">
        <f t="shared" ref="AF10:AF17" si="5">IF($C10=0,0,$E10/$C10*100)</f>
        <v>0</v>
      </c>
    </row>
    <row r="11" spans="1:32" s="41" customFormat="1" ht="13.5" customHeight="1">
      <c r="A11" s="41"/>
      <c r="B11" s="94" t="s">
        <v>376</v>
      </c>
      <c r="C11" s="55">
        <f t="shared" si="1"/>
        <v>2</v>
      </c>
      <c r="D11" s="55">
        <f t="shared" si="2"/>
        <v>1</v>
      </c>
      <c r="E11" s="55">
        <f t="shared" si="2"/>
        <v>1</v>
      </c>
      <c r="F11" s="55">
        <f t="shared" si="2"/>
        <v>2</v>
      </c>
      <c r="G11" s="55">
        <f t="shared" si="2"/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f t="shared" si="3"/>
        <v>1</v>
      </c>
      <c r="N11" s="68">
        <v>1</v>
      </c>
      <c r="O11" s="68">
        <v>0</v>
      </c>
      <c r="P11" s="68">
        <v>1</v>
      </c>
      <c r="Q11" s="68">
        <v>0</v>
      </c>
      <c r="R11" s="68">
        <f t="shared" si="4"/>
        <v>1</v>
      </c>
      <c r="S11" s="68">
        <v>0</v>
      </c>
      <c r="T11" s="68">
        <v>1</v>
      </c>
      <c r="U11" s="68">
        <v>1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1</v>
      </c>
      <c r="AC11" s="68">
        <v>1</v>
      </c>
      <c r="AD11" s="68">
        <v>0</v>
      </c>
      <c r="AE11" s="68">
        <v>0</v>
      </c>
      <c r="AF11" s="464">
        <f t="shared" si="5"/>
        <v>50</v>
      </c>
    </row>
    <row r="12" spans="1:32" s="41" customFormat="1" ht="13.5" customHeight="1">
      <c r="A12" s="41"/>
      <c r="B12" s="94" t="s">
        <v>175</v>
      </c>
      <c r="C12" s="55">
        <f t="shared" si="1"/>
        <v>0</v>
      </c>
      <c r="D12" s="55">
        <f t="shared" si="2"/>
        <v>0</v>
      </c>
      <c r="E12" s="55">
        <f t="shared" si="2"/>
        <v>0</v>
      </c>
      <c r="F12" s="55">
        <f t="shared" si="2"/>
        <v>0</v>
      </c>
      <c r="G12" s="55">
        <f t="shared" si="2"/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f t="shared" si="3"/>
        <v>0</v>
      </c>
      <c r="N12" s="68">
        <v>0</v>
      </c>
      <c r="O12" s="68">
        <v>0</v>
      </c>
      <c r="P12" s="68">
        <v>0</v>
      </c>
      <c r="Q12" s="68">
        <v>0</v>
      </c>
      <c r="R12" s="68">
        <f t="shared" si="4"/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464">
        <f t="shared" si="5"/>
        <v>0</v>
      </c>
    </row>
    <row r="13" spans="1:32" s="41" customFormat="1" ht="13.5" customHeight="1">
      <c r="A13" s="41"/>
      <c r="B13" s="94" t="s">
        <v>332</v>
      </c>
      <c r="C13" s="55">
        <f t="shared" si="1"/>
        <v>3</v>
      </c>
      <c r="D13" s="55">
        <f t="shared" si="2"/>
        <v>3</v>
      </c>
      <c r="E13" s="55">
        <f t="shared" si="2"/>
        <v>0</v>
      </c>
      <c r="F13" s="55">
        <f t="shared" si="2"/>
        <v>3</v>
      </c>
      <c r="G13" s="55">
        <f t="shared" si="2"/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f t="shared" si="3"/>
        <v>0</v>
      </c>
      <c r="N13" s="68">
        <v>0</v>
      </c>
      <c r="O13" s="68">
        <v>0</v>
      </c>
      <c r="P13" s="68">
        <v>0</v>
      </c>
      <c r="Q13" s="68">
        <v>0</v>
      </c>
      <c r="R13" s="68">
        <f t="shared" si="4"/>
        <v>3</v>
      </c>
      <c r="S13" s="68">
        <v>3</v>
      </c>
      <c r="T13" s="68">
        <v>0</v>
      </c>
      <c r="U13" s="68">
        <v>3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3</v>
      </c>
      <c r="AC13" s="68">
        <v>0</v>
      </c>
      <c r="AD13" s="68">
        <v>0</v>
      </c>
      <c r="AE13" s="68">
        <v>0</v>
      </c>
      <c r="AF13" s="464">
        <f t="shared" si="5"/>
        <v>0</v>
      </c>
    </row>
    <row r="14" spans="1:32" s="41" customFormat="1" ht="13.5" customHeight="1">
      <c r="A14" s="41"/>
      <c r="B14" s="94" t="s">
        <v>13</v>
      </c>
      <c r="C14" s="55">
        <f t="shared" si="1"/>
        <v>0</v>
      </c>
      <c r="D14" s="55">
        <f t="shared" si="2"/>
        <v>0</v>
      </c>
      <c r="E14" s="55">
        <f t="shared" si="2"/>
        <v>0</v>
      </c>
      <c r="F14" s="55">
        <f t="shared" si="2"/>
        <v>0</v>
      </c>
      <c r="G14" s="55">
        <f t="shared" si="2"/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f t="shared" si="3"/>
        <v>0</v>
      </c>
      <c r="N14" s="68">
        <v>0</v>
      </c>
      <c r="O14" s="68">
        <v>0</v>
      </c>
      <c r="P14" s="68">
        <v>0</v>
      </c>
      <c r="Q14" s="68">
        <v>0</v>
      </c>
      <c r="R14" s="68">
        <f t="shared" si="4"/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464">
        <f t="shared" si="5"/>
        <v>0</v>
      </c>
    </row>
    <row r="15" spans="1:32" s="41" customFormat="1" ht="13.5" customHeight="1">
      <c r="A15" s="41"/>
      <c r="B15" s="94" t="s">
        <v>375</v>
      </c>
      <c r="C15" s="55">
        <f t="shared" si="1"/>
        <v>1</v>
      </c>
      <c r="D15" s="55">
        <f t="shared" si="2"/>
        <v>1</v>
      </c>
      <c r="E15" s="55">
        <f t="shared" si="2"/>
        <v>0</v>
      </c>
      <c r="F15" s="55">
        <f t="shared" si="2"/>
        <v>1</v>
      </c>
      <c r="G15" s="55">
        <f t="shared" si="2"/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f t="shared" si="3"/>
        <v>1</v>
      </c>
      <c r="N15" s="68">
        <v>1</v>
      </c>
      <c r="O15" s="68">
        <v>0</v>
      </c>
      <c r="P15" s="68">
        <v>1</v>
      </c>
      <c r="Q15" s="68">
        <v>0</v>
      </c>
      <c r="R15" s="68">
        <f t="shared" si="4"/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1</v>
      </c>
      <c r="AC15" s="68">
        <v>0</v>
      </c>
      <c r="AD15" s="68">
        <v>0</v>
      </c>
      <c r="AE15" s="68">
        <v>0</v>
      </c>
      <c r="AF15" s="464">
        <f t="shared" si="5"/>
        <v>0</v>
      </c>
    </row>
    <row r="16" spans="1:32" s="41" customFormat="1" ht="13.5" customHeight="1">
      <c r="A16" s="41"/>
      <c r="B16" s="94" t="s">
        <v>372</v>
      </c>
      <c r="C16" s="55">
        <f t="shared" si="1"/>
        <v>0</v>
      </c>
      <c r="D16" s="55">
        <f t="shared" si="2"/>
        <v>0</v>
      </c>
      <c r="E16" s="55">
        <f t="shared" si="2"/>
        <v>0</v>
      </c>
      <c r="F16" s="55">
        <f t="shared" si="2"/>
        <v>0</v>
      </c>
      <c r="G16" s="55">
        <f t="shared" si="2"/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f t="shared" si="3"/>
        <v>0</v>
      </c>
      <c r="N16" s="68">
        <v>0</v>
      </c>
      <c r="O16" s="68">
        <v>0</v>
      </c>
      <c r="P16" s="68">
        <v>0</v>
      </c>
      <c r="Q16" s="68">
        <v>0</v>
      </c>
      <c r="R16" s="68">
        <f t="shared" si="4"/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464">
        <f t="shared" si="5"/>
        <v>0</v>
      </c>
    </row>
    <row r="17" spans="2:32" s="41" customFormat="1" ht="13.5" customHeight="1">
      <c r="B17" s="94" t="s">
        <v>362</v>
      </c>
      <c r="C17" s="55">
        <f t="shared" si="1"/>
        <v>0</v>
      </c>
      <c r="D17" s="55">
        <f t="shared" si="2"/>
        <v>0</v>
      </c>
      <c r="E17" s="55">
        <f t="shared" si="2"/>
        <v>0</v>
      </c>
      <c r="F17" s="55">
        <f t="shared" si="2"/>
        <v>0</v>
      </c>
      <c r="G17" s="55">
        <f t="shared" si="2"/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f t="shared" si="3"/>
        <v>0</v>
      </c>
      <c r="N17" s="68">
        <v>0</v>
      </c>
      <c r="O17" s="68">
        <v>0</v>
      </c>
      <c r="P17" s="68">
        <v>0</v>
      </c>
      <c r="Q17" s="68">
        <v>0</v>
      </c>
      <c r="R17" s="68">
        <f t="shared" si="4"/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464">
        <f t="shared" si="5"/>
        <v>0</v>
      </c>
    </row>
    <row r="18" spans="2:32" s="41" customFormat="1" ht="4.5" customHeight="1">
      <c r="B18" s="94"/>
      <c r="C18" s="55"/>
      <c r="D18" s="55"/>
      <c r="E18" s="55"/>
      <c r="F18" s="55"/>
      <c r="G18" s="55"/>
      <c r="H18" s="97"/>
      <c r="I18" s="97"/>
      <c r="J18" s="97"/>
      <c r="K18" s="97"/>
      <c r="L18" s="97"/>
      <c r="M18" s="97"/>
      <c r="N18" s="55"/>
      <c r="O18" s="97"/>
      <c r="P18" s="55"/>
      <c r="Q18" s="97"/>
      <c r="R18" s="97"/>
      <c r="S18" s="55"/>
      <c r="T18" s="97"/>
      <c r="U18" s="55"/>
      <c r="V18" s="55"/>
      <c r="W18" s="97"/>
      <c r="X18" s="97"/>
      <c r="Y18" s="97"/>
      <c r="Z18" s="97"/>
      <c r="AA18" s="97"/>
      <c r="AB18" s="55"/>
      <c r="AC18" s="97"/>
      <c r="AD18" s="55"/>
      <c r="AE18" s="97"/>
      <c r="AF18" s="465"/>
    </row>
    <row r="19" spans="2:32" s="41" customFormat="1" ht="13.5" customHeight="1">
      <c r="B19" s="94" t="s">
        <v>330</v>
      </c>
      <c r="C19" s="55">
        <f t="shared" ref="C19:C34" si="6">D19+E19</f>
        <v>0</v>
      </c>
      <c r="D19" s="55">
        <f t="shared" ref="D19:G34" si="7">I19+N19+S19+X19</f>
        <v>0</v>
      </c>
      <c r="E19" s="55">
        <f t="shared" si="7"/>
        <v>0</v>
      </c>
      <c r="F19" s="55">
        <f t="shared" si="7"/>
        <v>0</v>
      </c>
      <c r="G19" s="55">
        <f t="shared" si="7"/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f t="shared" ref="M19:M34" si="8">N19+O19</f>
        <v>0</v>
      </c>
      <c r="N19" s="68">
        <v>0</v>
      </c>
      <c r="O19" s="68">
        <v>0</v>
      </c>
      <c r="P19" s="68">
        <v>0</v>
      </c>
      <c r="Q19" s="68">
        <v>0</v>
      </c>
      <c r="R19" s="68">
        <f t="shared" ref="R19:R34" si="9">S19+T19</f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464">
        <f t="shared" ref="AF19:AF34" si="10">IF($C19=0,0,$E19/$C19*100)</f>
        <v>0</v>
      </c>
    </row>
    <row r="20" spans="2:32" s="41" customFormat="1" ht="13.5" customHeight="1">
      <c r="B20" s="94" t="s">
        <v>374</v>
      </c>
      <c r="C20" s="55">
        <f t="shared" si="6"/>
        <v>0</v>
      </c>
      <c r="D20" s="55">
        <f t="shared" si="7"/>
        <v>0</v>
      </c>
      <c r="E20" s="55">
        <f t="shared" si="7"/>
        <v>0</v>
      </c>
      <c r="F20" s="55">
        <f t="shared" si="7"/>
        <v>0</v>
      </c>
      <c r="G20" s="55">
        <f t="shared" si="7"/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f t="shared" si="8"/>
        <v>0</v>
      </c>
      <c r="N20" s="68">
        <v>0</v>
      </c>
      <c r="O20" s="68">
        <v>0</v>
      </c>
      <c r="P20" s="68">
        <v>0</v>
      </c>
      <c r="Q20" s="68">
        <v>0</v>
      </c>
      <c r="R20" s="68">
        <f t="shared" si="9"/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464">
        <f t="shared" si="10"/>
        <v>0</v>
      </c>
    </row>
    <row r="21" spans="2:32" s="41" customFormat="1" ht="13.5" customHeight="1">
      <c r="B21" s="94" t="s">
        <v>62</v>
      </c>
      <c r="C21" s="55">
        <f t="shared" si="6"/>
        <v>0</v>
      </c>
      <c r="D21" s="55">
        <f t="shared" si="7"/>
        <v>0</v>
      </c>
      <c r="E21" s="55">
        <f t="shared" si="7"/>
        <v>0</v>
      </c>
      <c r="F21" s="55">
        <f t="shared" si="7"/>
        <v>0</v>
      </c>
      <c r="G21" s="55">
        <f t="shared" si="7"/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f t="shared" si="8"/>
        <v>0</v>
      </c>
      <c r="N21" s="68">
        <v>0</v>
      </c>
      <c r="O21" s="68">
        <v>0</v>
      </c>
      <c r="P21" s="68">
        <v>0</v>
      </c>
      <c r="Q21" s="68">
        <v>0</v>
      </c>
      <c r="R21" s="68">
        <f t="shared" si="9"/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464">
        <f t="shared" si="10"/>
        <v>0</v>
      </c>
    </row>
    <row r="22" spans="2:32" s="41" customFormat="1" ht="13.5" customHeight="1">
      <c r="B22" s="94" t="s">
        <v>368</v>
      </c>
      <c r="C22" s="55">
        <f t="shared" si="6"/>
        <v>0</v>
      </c>
      <c r="D22" s="55">
        <f t="shared" si="7"/>
        <v>0</v>
      </c>
      <c r="E22" s="55">
        <f t="shared" si="7"/>
        <v>0</v>
      </c>
      <c r="F22" s="55">
        <f t="shared" si="7"/>
        <v>0</v>
      </c>
      <c r="G22" s="55">
        <f t="shared" si="7"/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f t="shared" si="8"/>
        <v>0</v>
      </c>
      <c r="N22" s="68">
        <v>0</v>
      </c>
      <c r="O22" s="68">
        <v>0</v>
      </c>
      <c r="P22" s="68">
        <v>0</v>
      </c>
      <c r="Q22" s="68">
        <v>0</v>
      </c>
      <c r="R22" s="68">
        <f t="shared" si="9"/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464">
        <f t="shared" si="10"/>
        <v>0</v>
      </c>
    </row>
    <row r="23" spans="2:32" s="41" customFormat="1" ht="13.5" customHeight="1">
      <c r="B23" s="94" t="s">
        <v>235</v>
      </c>
      <c r="C23" s="55">
        <f t="shared" si="6"/>
        <v>0</v>
      </c>
      <c r="D23" s="55">
        <f t="shared" si="7"/>
        <v>0</v>
      </c>
      <c r="E23" s="55">
        <f t="shared" si="7"/>
        <v>0</v>
      </c>
      <c r="F23" s="55">
        <f t="shared" si="7"/>
        <v>0</v>
      </c>
      <c r="G23" s="55">
        <f t="shared" si="7"/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f t="shared" si="8"/>
        <v>0</v>
      </c>
      <c r="N23" s="68">
        <v>0</v>
      </c>
      <c r="O23" s="68">
        <v>0</v>
      </c>
      <c r="P23" s="68">
        <v>0</v>
      </c>
      <c r="Q23" s="68">
        <v>0</v>
      </c>
      <c r="R23" s="68">
        <f t="shared" si="9"/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464">
        <f t="shared" si="10"/>
        <v>0</v>
      </c>
    </row>
    <row r="24" spans="2:32" s="41" customFormat="1" ht="13.5" customHeight="1">
      <c r="B24" s="94" t="s">
        <v>373</v>
      </c>
      <c r="C24" s="55">
        <f t="shared" si="6"/>
        <v>0</v>
      </c>
      <c r="D24" s="55">
        <f t="shared" si="7"/>
        <v>0</v>
      </c>
      <c r="E24" s="55">
        <f t="shared" si="7"/>
        <v>0</v>
      </c>
      <c r="F24" s="55">
        <f t="shared" si="7"/>
        <v>0</v>
      </c>
      <c r="G24" s="55">
        <f t="shared" si="7"/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f t="shared" si="8"/>
        <v>0</v>
      </c>
      <c r="N24" s="68">
        <v>0</v>
      </c>
      <c r="O24" s="68">
        <v>0</v>
      </c>
      <c r="P24" s="68">
        <v>0</v>
      </c>
      <c r="Q24" s="68">
        <v>0</v>
      </c>
      <c r="R24" s="68">
        <f t="shared" si="9"/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464">
        <f t="shared" si="10"/>
        <v>0</v>
      </c>
    </row>
    <row r="25" spans="2:32" s="41" customFormat="1" ht="13.5" customHeight="1">
      <c r="B25" s="94" t="s">
        <v>94</v>
      </c>
      <c r="C25" s="55">
        <f t="shared" si="6"/>
        <v>0</v>
      </c>
      <c r="D25" s="55">
        <f t="shared" si="7"/>
        <v>0</v>
      </c>
      <c r="E25" s="55">
        <f t="shared" si="7"/>
        <v>0</v>
      </c>
      <c r="F25" s="55">
        <f t="shared" si="7"/>
        <v>0</v>
      </c>
      <c r="G25" s="55">
        <f t="shared" si="7"/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f t="shared" si="8"/>
        <v>0</v>
      </c>
      <c r="N25" s="68">
        <v>0</v>
      </c>
      <c r="O25" s="68">
        <v>0</v>
      </c>
      <c r="P25" s="68">
        <v>0</v>
      </c>
      <c r="Q25" s="68">
        <v>0</v>
      </c>
      <c r="R25" s="68">
        <f t="shared" si="9"/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464">
        <f t="shared" si="10"/>
        <v>0</v>
      </c>
    </row>
    <row r="26" spans="2:32" s="41" customFormat="1" ht="13.5" customHeight="1">
      <c r="B26" s="94" t="s">
        <v>370</v>
      </c>
      <c r="C26" s="55">
        <f t="shared" si="6"/>
        <v>0</v>
      </c>
      <c r="D26" s="55">
        <f t="shared" si="7"/>
        <v>0</v>
      </c>
      <c r="E26" s="55">
        <f t="shared" si="7"/>
        <v>0</v>
      </c>
      <c r="F26" s="55">
        <f t="shared" si="7"/>
        <v>0</v>
      </c>
      <c r="G26" s="55">
        <f t="shared" si="7"/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f t="shared" si="8"/>
        <v>0</v>
      </c>
      <c r="N26" s="68">
        <v>0</v>
      </c>
      <c r="O26" s="68">
        <v>0</v>
      </c>
      <c r="P26" s="68">
        <v>0</v>
      </c>
      <c r="Q26" s="68">
        <v>0</v>
      </c>
      <c r="R26" s="68">
        <f t="shared" si="9"/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464">
        <f t="shared" si="10"/>
        <v>0</v>
      </c>
    </row>
    <row r="27" spans="2:32" s="41" customFormat="1" ht="13.5" customHeight="1">
      <c r="B27" s="94" t="s">
        <v>156</v>
      </c>
      <c r="C27" s="55">
        <f t="shared" si="6"/>
        <v>0</v>
      </c>
      <c r="D27" s="55">
        <f t="shared" si="7"/>
        <v>0</v>
      </c>
      <c r="E27" s="55">
        <f t="shared" si="7"/>
        <v>0</v>
      </c>
      <c r="F27" s="55">
        <f t="shared" si="7"/>
        <v>0</v>
      </c>
      <c r="G27" s="55">
        <f t="shared" si="7"/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f t="shared" si="8"/>
        <v>0</v>
      </c>
      <c r="N27" s="68">
        <v>0</v>
      </c>
      <c r="O27" s="68">
        <v>0</v>
      </c>
      <c r="P27" s="68">
        <v>0</v>
      </c>
      <c r="Q27" s="68">
        <v>0</v>
      </c>
      <c r="R27" s="68">
        <f t="shared" si="9"/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464">
        <f t="shared" si="10"/>
        <v>0</v>
      </c>
    </row>
    <row r="28" spans="2:32" s="41" customFormat="1" ht="13.5" customHeight="1">
      <c r="B28" s="94" t="s">
        <v>354</v>
      </c>
      <c r="C28" s="55">
        <f t="shared" si="6"/>
        <v>2</v>
      </c>
      <c r="D28" s="55">
        <f t="shared" si="7"/>
        <v>0</v>
      </c>
      <c r="E28" s="55">
        <f t="shared" si="7"/>
        <v>2</v>
      </c>
      <c r="F28" s="55">
        <f t="shared" si="7"/>
        <v>2</v>
      </c>
      <c r="G28" s="55">
        <f t="shared" si="7"/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f t="shared" si="8"/>
        <v>0</v>
      </c>
      <c r="N28" s="68">
        <v>0</v>
      </c>
      <c r="O28" s="68">
        <v>0</v>
      </c>
      <c r="P28" s="68">
        <v>0</v>
      </c>
      <c r="Q28" s="68">
        <v>0</v>
      </c>
      <c r="R28" s="68">
        <f t="shared" si="9"/>
        <v>2</v>
      </c>
      <c r="S28" s="68">
        <v>0</v>
      </c>
      <c r="T28" s="68">
        <v>2</v>
      </c>
      <c r="U28" s="68">
        <v>2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2</v>
      </c>
      <c r="AD28" s="68">
        <v>0</v>
      </c>
      <c r="AE28" s="68">
        <v>0</v>
      </c>
      <c r="AF28" s="464">
        <f t="shared" si="10"/>
        <v>100</v>
      </c>
    </row>
    <row r="29" spans="2:32" s="41" customFormat="1" ht="13.5" customHeight="1">
      <c r="B29" s="94" t="s">
        <v>143</v>
      </c>
      <c r="C29" s="55">
        <f t="shared" si="6"/>
        <v>0</v>
      </c>
      <c r="D29" s="55">
        <f t="shared" si="7"/>
        <v>0</v>
      </c>
      <c r="E29" s="55">
        <f t="shared" si="7"/>
        <v>0</v>
      </c>
      <c r="F29" s="55">
        <f t="shared" si="7"/>
        <v>0</v>
      </c>
      <c r="G29" s="55">
        <f t="shared" si="7"/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f t="shared" si="8"/>
        <v>0</v>
      </c>
      <c r="N29" s="68">
        <v>0</v>
      </c>
      <c r="O29" s="68">
        <v>0</v>
      </c>
      <c r="P29" s="68">
        <v>0</v>
      </c>
      <c r="Q29" s="68">
        <v>0</v>
      </c>
      <c r="R29" s="68">
        <f t="shared" si="9"/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464">
        <f t="shared" si="10"/>
        <v>0</v>
      </c>
    </row>
    <row r="30" spans="2:32" s="41" customFormat="1" ht="13.5" customHeight="1">
      <c r="B30" s="94" t="s">
        <v>312</v>
      </c>
      <c r="C30" s="55">
        <f t="shared" si="6"/>
        <v>1</v>
      </c>
      <c r="D30" s="55">
        <f t="shared" si="7"/>
        <v>1</v>
      </c>
      <c r="E30" s="55">
        <f t="shared" si="7"/>
        <v>0</v>
      </c>
      <c r="F30" s="55">
        <f t="shared" si="7"/>
        <v>1</v>
      </c>
      <c r="G30" s="55">
        <f t="shared" si="7"/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f t="shared" si="8"/>
        <v>0</v>
      </c>
      <c r="N30" s="68">
        <v>0</v>
      </c>
      <c r="O30" s="68">
        <v>0</v>
      </c>
      <c r="P30" s="68">
        <v>0</v>
      </c>
      <c r="Q30" s="68">
        <v>0</v>
      </c>
      <c r="R30" s="68">
        <f t="shared" si="9"/>
        <v>1</v>
      </c>
      <c r="S30" s="68">
        <v>1</v>
      </c>
      <c r="T30" s="68">
        <v>0</v>
      </c>
      <c r="U30" s="68">
        <v>1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1</v>
      </c>
      <c r="AC30" s="68">
        <v>0</v>
      </c>
      <c r="AD30" s="68">
        <v>0</v>
      </c>
      <c r="AE30" s="68">
        <v>0</v>
      </c>
      <c r="AF30" s="464">
        <f t="shared" si="10"/>
        <v>0</v>
      </c>
    </row>
    <row r="31" spans="2:32" s="41" customFormat="1" ht="13.5" customHeight="1">
      <c r="B31" s="94" t="s">
        <v>151</v>
      </c>
      <c r="C31" s="55">
        <f t="shared" si="6"/>
        <v>1</v>
      </c>
      <c r="D31" s="55">
        <f t="shared" si="7"/>
        <v>0</v>
      </c>
      <c r="E31" s="55">
        <f t="shared" si="7"/>
        <v>1</v>
      </c>
      <c r="F31" s="55">
        <f t="shared" si="7"/>
        <v>1</v>
      </c>
      <c r="G31" s="55">
        <f t="shared" si="7"/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f t="shared" si="8"/>
        <v>1</v>
      </c>
      <c r="N31" s="68">
        <v>0</v>
      </c>
      <c r="O31" s="68">
        <v>1</v>
      </c>
      <c r="P31" s="68">
        <v>1</v>
      </c>
      <c r="Q31" s="68">
        <v>0</v>
      </c>
      <c r="R31" s="68">
        <f t="shared" si="9"/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v>0</v>
      </c>
      <c r="AB31" s="68">
        <v>0</v>
      </c>
      <c r="AC31" s="68">
        <v>1</v>
      </c>
      <c r="AD31" s="68">
        <v>0</v>
      </c>
      <c r="AE31" s="68">
        <v>0</v>
      </c>
      <c r="AF31" s="464">
        <f t="shared" si="10"/>
        <v>100</v>
      </c>
    </row>
    <row r="32" spans="2:32" s="41" customFormat="1" ht="13.5" customHeight="1">
      <c r="B32" s="94" t="s">
        <v>369</v>
      </c>
      <c r="C32" s="55">
        <f t="shared" si="6"/>
        <v>0</v>
      </c>
      <c r="D32" s="55">
        <f t="shared" si="7"/>
        <v>0</v>
      </c>
      <c r="E32" s="55">
        <f t="shared" si="7"/>
        <v>0</v>
      </c>
      <c r="F32" s="55">
        <f t="shared" si="7"/>
        <v>0</v>
      </c>
      <c r="G32" s="55">
        <f t="shared" si="7"/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f t="shared" si="8"/>
        <v>0</v>
      </c>
      <c r="N32" s="68">
        <v>0</v>
      </c>
      <c r="O32" s="68">
        <v>0</v>
      </c>
      <c r="P32" s="68">
        <v>0</v>
      </c>
      <c r="Q32" s="68">
        <v>0</v>
      </c>
      <c r="R32" s="68">
        <f t="shared" si="9"/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464">
        <f t="shared" si="10"/>
        <v>0</v>
      </c>
    </row>
    <row r="33" spans="1:32" s="41" customFormat="1" ht="13.5" customHeight="1">
      <c r="A33" s="41"/>
      <c r="B33" s="94" t="s">
        <v>223</v>
      </c>
      <c r="C33" s="55">
        <f t="shared" si="6"/>
        <v>0</v>
      </c>
      <c r="D33" s="55">
        <f t="shared" si="7"/>
        <v>0</v>
      </c>
      <c r="E33" s="55">
        <f t="shared" si="7"/>
        <v>0</v>
      </c>
      <c r="F33" s="55">
        <f t="shared" si="7"/>
        <v>0</v>
      </c>
      <c r="G33" s="55">
        <f t="shared" si="7"/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f t="shared" si="8"/>
        <v>0</v>
      </c>
      <c r="N33" s="68">
        <v>0</v>
      </c>
      <c r="O33" s="68">
        <v>0</v>
      </c>
      <c r="P33" s="68">
        <v>0</v>
      </c>
      <c r="Q33" s="68">
        <v>0</v>
      </c>
      <c r="R33" s="68">
        <f t="shared" si="9"/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464">
        <f t="shared" si="10"/>
        <v>0</v>
      </c>
    </row>
    <row r="34" spans="1:32" s="41" customFormat="1" ht="13.5" customHeight="1">
      <c r="A34" s="41"/>
      <c r="B34" s="94" t="s">
        <v>305</v>
      </c>
      <c r="C34" s="55">
        <f t="shared" si="6"/>
        <v>0</v>
      </c>
      <c r="D34" s="55">
        <f t="shared" si="7"/>
        <v>0</v>
      </c>
      <c r="E34" s="55">
        <f t="shared" si="7"/>
        <v>0</v>
      </c>
      <c r="F34" s="55">
        <f t="shared" si="7"/>
        <v>0</v>
      </c>
      <c r="G34" s="55">
        <f t="shared" si="7"/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f t="shared" si="8"/>
        <v>0</v>
      </c>
      <c r="N34" s="68">
        <v>0</v>
      </c>
      <c r="O34" s="68">
        <v>0</v>
      </c>
      <c r="P34" s="68">
        <v>0</v>
      </c>
      <c r="Q34" s="68">
        <v>0</v>
      </c>
      <c r="R34" s="68">
        <f t="shared" si="9"/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464">
        <f t="shared" si="10"/>
        <v>0</v>
      </c>
    </row>
    <row r="35" spans="1:32" ht="4.5" customHeight="1">
      <c r="A35" s="41"/>
      <c r="B35" s="4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</row>
    <row r="36" spans="1:32" ht="13.5">
      <c r="A36" s="41"/>
    </row>
    <row r="37" spans="1:32" ht="13.5">
      <c r="A37" s="41"/>
    </row>
    <row r="38" spans="1:32" ht="13.5"/>
    <row r="39" spans="1:32" ht="13.5"/>
    <row r="40" spans="1:32" ht="13.5"/>
    <row r="41" spans="1:32" ht="13.5"/>
    <row r="42" spans="1:32" ht="13.5"/>
    <row r="43" spans="1:32" ht="13.5"/>
    <row r="44" spans="1:32" ht="13.5"/>
    <row r="45" spans="1:32" ht="13.5"/>
    <row r="46" spans="1:32" ht="13.5"/>
    <row r="47" spans="1:32" ht="13.5"/>
    <row r="48" spans="1:32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</sheetData>
  <mergeCells count="18">
    <mergeCell ref="C4:G4"/>
    <mergeCell ref="H4:L4"/>
    <mergeCell ref="M4:Q4"/>
    <mergeCell ref="R4:V4"/>
    <mergeCell ref="W4:AA4"/>
    <mergeCell ref="AB4:AE4"/>
    <mergeCell ref="D5:E5"/>
    <mergeCell ref="F5:G5"/>
    <mergeCell ref="I5:J5"/>
    <mergeCell ref="K5:L5"/>
    <mergeCell ref="N5:O5"/>
    <mergeCell ref="P5:Q5"/>
    <mergeCell ref="S5:T5"/>
    <mergeCell ref="U5:V5"/>
    <mergeCell ref="X5:Y5"/>
    <mergeCell ref="Z5:AA5"/>
    <mergeCell ref="AB5:AC5"/>
    <mergeCell ref="AD5:AE5"/>
  </mergeCells>
  <phoneticPr fontId="2"/>
  <conditionalFormatting sqref="F8 F10:F17 F19:F34">
    <cfRule type="cellIs" dxfId="1" priority="1" stopIfTrue="1" operator="notEqual">
      <formula>AB8+AC8</formula>
    </cfRule>
  </conditionalFormatting>
  <conditionalFormatting sqref="G8 G10:G17 G19:G34">
    <cfRule type="cellIs" dxfId="0" priority="2" stopIfTrue="1" operator="notEqual">
      <formula>AD8+AE8</formula>
    </cfRule>
  </conditionalFormatting>
  <pageMargins left="0.8661417322834648" right="0.39370078740157483" top="0.8661417322834648" bottom="0.78740157480314965" header="0.70866141732283472" footer="0.51181102362204722"/>
  <pageSetup paperSize="9" fitToWidth="2" fitToHeight="1" orientation="landscape" usePrinterDefaults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Z104"/>
  <sheetViews>
    <sheetView zoomScale="115" zoomScaleNormal="115" workbookViewId="0">
      <pane ySplit="10" topLeftCell="A68" activePane="bottomLeft" state="frozen"/>
      <selection pane="bottomLeft" activeCell="B2" sqref="B2:S2"/>
    </sheetView>
  </sheetViews>
  <sheetFormatPr defaultColWidth="8" defaultRowHeight="13.5" customHeight="1"/>
  <cols>
    <col min="1" max="1" width="0.5" style="40" customWidth="1"/>
    <col min="2" max="3" width="3" style="40" customWidth="1"/>
    <col min="4" max="4" width="6" style="40" customWidth="1"/>
    <col min="5" max="10" width="7.625" style="40" customWidth="1"/>
    <col min="11" max="12" width="8.5" style="40" customWidth="1"/>
    <col min="13" max="15" width="7.625" style="40" customWidth="1"/>
    <col min="16" max="18" width="10.125" style="40" customWidth="1"/>
    <col min="19" max="19" width="9.625" style="40" customWidth="1"/>
    <col min="20" max="20" width="9.25" style="40" customWidth="1"/>
    <col min="21" max="21" width="10.75" style="40" customWidth="1"/>
    <col min="22" max="22" width="9.25" style="40" customWidth="1"/>
    <col min="23" max="16384" width="8" style="40"/>
  </cols>
  <sheetData>
    <row r="1" spans="2:26" ht="4.5" customHeight="1"/>
    <row r="2" spans="2:26" ht="13.5" customHeight="1">
      <c r="B2" s="43" t="s">
        <v>451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2:26" ht="4.5" customHeight="1"/>
    <row r="4" spans="2:26" s="374" customFormat="1" ht="12" customHeight="1">
      <c r="B4" s="466"/>
      <c r="C4" s="466"/>
      <c r="D4" s="471"/>
      <c r="E4" s="384"/>
      <c r="F4" s="384" t="s">
        <v>242</v>
      </c>
      <c r="G4" s="384" t="s">
        <v>243</v>
      </c>
      <c r="H4" s="384" t="s">
        <v>245</v>
      </c>
      <c r="I4" s="384" t="s">
        <v>414</v>
      </c>
      <c r="J4" s="384" t="s">
        <v>241</v>
      </c>
      <c r="K4" s="373"/>
      <c r="L4" s="373"/>
      <c r="M4" s="369"/>
      <c r="N4" s="384" t="s">
        <v>415</v>
      </c>
      <c r="O4" s="384" t="s">
        <v>416</v>
      </c>
      <c r="P4" s="57" t="s">
        <v>447</v>
      </c>
      <c r="Q4" s="51"/>
      <c r="R4" s="51"/>
      <c r="S4" s="44"/>
      <c r="T4" s="384"/>
      <c r="U4" s="384"/>
      <c r="V4" s="384"/>
      <c r="W4" s="374"/>
      <c r="X4" s="374"/>
      <c r="Y4" s="374"/>
      <c r="Z4" s="374"/>
    </row>
    <row r="5" spans="2:26" s="374" customFormat="1" ht="10.5" customHeight="1">
      <c r="B5" s="374" t="s">
        <v>10</v>
      </c>
      <c r="C5" s="374"/>
      <c r="D5" s="371"/>
      <c r="E5" s="410" t="s">
        <v>408</v>
      </c>
      <c r="F5" s="410" t="s">
        <v>19</v>
      </c>
      <c r="G5" s="410" t="s">
        <v>43</v>
      </c>
      <c r="H5" s="410" t="s">
        <v>43</v>
      </c>
      <c r="I5" s="410" t="s">
        <v>418</v>
      </c>
      <c r="J5" s="413" t="s">
        <v>153</v>
      </c>
      <c r="K5" s="424"/>
      <c r="L5" s="424"/>
      <c r="M5" s="371"/>
      <c r="N5" s="491" t="s">
        <v>104</v>
      </c>
      <c r="O5" s="494" t="s">
        <v>187</v>
      </c>
      <c r="P5" s="495" t="s">
        <v>342</v>
      </c>
      <c r="Q5" s="92"/>
      <c r="R5" s="501"/>
      <c r="S5" s="503" t="s">
        <v>446</v>
      </c>
      <c r="T5" s="506"/>
      <c r="U5" s="494"/>
      <c r="V5" s="413"/>
      <c r="W5" s="374"/>
      <c r="X5" s="424"/>
      <c r="Y5" s="424"/>
      <c r="Z5" s="424"/>
    </row>
    <row r="6" spans="2:26" s="374" customFormat="1" ht="10.5" customHeight="1">
      <c r="B6" s="374"/>
      <c r="C6" s="374"/>
      <c r="D6" s="371"/>
      <c r="E6" s="398"/>
      <c r="F6" s="410"/>
      <c r="G6" s="410"/>
      <c r="H6" s="410"/>
      <c r="I6" s="410"/>
      <c r="J6" s="385"/>
      <c r="K6" s="392"/>
      <c r="L6" s="392"/>
      <c r="M6" s="376"/>
      <c r="N6" s="491"/>
      <c r="O6" s="494"/>
      <c r="P6" s="496"/>
      <c r="Q6" s="498"/>
      <c r="R6" s="502"/>
      <c r="S6" s="504"/>
      <c r="T6" s="491" t="s">
        <v>19</v>
      </c>
      <c r="U6" s="494" t="s">
        <v>448</v>
      </c>
      <c r="V6" s="413" t="s">
        <v>239</v>
      </c>
      <c r="W6" s="374"/>
      <c r="X6" s="510"/>
      <c r="Y6" s="510"/>
      <c r="Z6" s="513"/>
    </row>
    <row r="7" spans="2:26" s="374" customFormat="1" ht="10.5" customHeight="1">
      <c r="B7" s="374"/>
      <c r="C7" s="374"/>
      <c r="D7" s="445"/>
      <c r="E7" s="420" t="s">
        <v>6</v>
      </c>
      <c r="F7" s="410" t="s">
        <v>38</v>
      </c>
      <c r="G7" s="422" t="s">
        <v>234</v>
      </c>
      <c r="H7" s="422" t="s">
        <v>236</v>
      </c>
      <c r="I7" s="422" t="s">
        <v>278</v>
      </c>
      <c r="J7" s="423" t="s">
        <v>442</v>
      </c>
      <c r="K7" s="425" t="s">
        <v>8</v>
      </c>
      <c r="L7" s="429"/>
      <c r="M7" s="420" t="s">
        <v>412</v>
      </c>
      <c r="N7" s="491"/>
      <c r="O7" s="491"/>
      <c r="P7" s="497" t="s">
        <v>316</v>
      </c>
      <c r="Q7" s="499" t="s">
        <v>444</v>
      </c>
      <c r="R7" s="499" t="s">
        <v>443</v>
      </c>
      <c r="S7" s="504"/>
      <c r="T7" s="491" t="s">
        <v>57</v>
      </c>
      <c r="U7" s="494" t="s">
        <v>423</v>
      </c>
      <c r="V7" s="413"/>
      <c r="W7" s="374"/>
      <c r="X7" s="510"/>
      <c r="Y7" s="510"/>
      <c r="Z7" s="510"/>
    </row>
    <row r="8" spans="2:26" s="374" customFormat="1" ht="10.5" customHeight="1">
      <c r="B8" s="374"/>
      <c r="C8" s="374"/>
      <c r="D8" s="445"/>
      <c r="E8" s="410"/>
      <c r="F8" s="410"/>
      <c r="G8" s="422"/>
      <c r="H8" s="422"/>
      <c r="I8" s="422"/>
      <c r="J8" s="422"/>
      <c r="K8" s="426"/>
      <c r="L8" s="430"/>
      <c r="M8" s="410"/>
      <c r="N8" s="491"/>
      <c r="O8" s="491"/>
      <c r="P8" s="58"/>
      <c r="Q8" s="499"/>
      <c r="R8" s="499"/>
      <c r="S8" s="504"/>
      <c r="T8" s="413" t="s">
        <v>246</v>
      </c>
      <c r="U8" s="494" t="s">
        <v>258</v>
      </c>
      <c r="V8" s="413" t="s">
        <v>246</v>
      </c>
      <c r="W8" s="374"/>
      <c r="X8" s="510"/>
      <c r="Y8" s="510"/>
      <c r="Z8" s="510"/>
    </row>
    <row r="9" spans="2:26" s="374" customFormat="1" ht="12" customHeight="1">
      <c r="B9" s="374"/>
      <c r="C9" s="374"/>
      <c r="D9" s="445"/>
      <c r="E9" s="410"/>
      <c r="F9" s="410"/>
      <c r="G9" s="410" t="s">
        <v>232</v>
      </c>
      <c r="H9" s="410" t="s">
        <v>240</v>
      </c>
      <c r="I9" s="410" t="s">
        <v>240</v>
      </c>
      <c r="J9" s="410" t="s">
        <v>323</v>
      </c>
      <c r="K9" s="427" t="s">
        <v>424</v>
      </c>
      <c r="L9" s="431" t="s">
        <v>213</v>
      </c>
      <c r="M9" s="410" t="s">
        <v>356</v>
      </c>
      <c r="N9" s="491"/>
      <c r="O9" s="491"/>
      <c r="P9" s="58"/>
      <c r="Q9" s="499"/>
      <c r="R9" s="499"/>
      <c r="S9" s="504"/>
      <c r="T9" s="413"/>
      <c r="U9" s="413"/>
      <c r="V9" s="413"/>
      <c r="W9" s="374"/>
      <c r="X9" s="510"/>
      <c r="Y9" s="510"/>
      <c r="Z9" s="510"/>
    </row>
    <row r="10" spans="2:26" s="374" customFormat="1" ht="12" customHeight="1">
      <c r="B10" s="374"/>
      <c r="C10" s="374"/>
      <c r="D10" s="472"/>
      <c r="E10" s="398"/>
      <c r="F10" s="398"/>
      <c r="G10" s="398"/>
      <c r="H10" s="398"/>
      <c r="I10" s="398"/>
      <c r="J10" s="398"/>
      <c r="K10" s="428"/>
      <c r="L10" s="432"/>
      <c r="M10" s="398"/>
      <c r="N10" s="492"/>
      <c r="O10" s="492"/>
      <c r="P10" s="59"/>
      <c r="Q10" s="500"/>
      <c r="R10" s="500"/>
      <c r="S10" s="505"/>
      <c r="T10" s="385"/>
      <c r="U10" s="385"/>
      <c r="V10" s="385"/>
      <c r="W10" s="374"/>
      <c r="X10" s="510"/>
      <c r="Y10" s="510"/>
      <c r="Z10" s="510"/>
    </row>
    <row r="11" spans="2:26" s="41" customFormat="1" ht="4.5" customHeight="1">
      <c r="B11" s="41"/>
      <c r="C11" s="41"/>
      <c r="D11" s="53"/>
      <c r="E11" s="295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41"/>
      <c r="X11" s="510"/>
      <c r="Y11" s="512"/>
      <c r="Z11" s="510"/>
    </row>
    <row r="12" spans="2:26" s="41" customFormat="1" ht="13.5" customHeight="1">
      <c r="B12" s="467"/>
      <c r="C12" s="467"/>
      <c r="D12" s="473" t="s">
        <v>6</v>
      </c>
      <c r="E12" s="476">
        <f>SUM(F12:N12)</f>
        <v>6173</v>
      </c>
      <c r="F12" s="476">
        <f t="shared" ref="F12:S12" si="0">SUM(F14:F23)</f>
        <v>3318</v>
      </c>
      <c r="G12" s="476">
        <f t="shared" si="0"/>
        <v>998</v>
      </c>
      <c r="H12" s="476">
        <f t="shared" si="0"/>
        <v>170</v>
      </c>
      <c r="I12" s="476">
        <f t="shared" si="0"/>
        <v>89</v>
      </c>
      <c r="J12" s="476">
        <f t="shared" si="0"/>
        <v>37</v>
      </c>
      <c r="K12" s="476">
        <f t="shared" si="0"/>
        <v>1376</v>
      </c>
      <c r="L12" s="476">
        <f t="shared" si="0"/>
        <v>7</v>
      </c>
      <c r="M12" s="476">
        <f t="shared" si="0"/>
        <v>36</v>
      </c>
      <c r="N12" s="476">
        <f t="shared" si="0"/>
        <v>142</v>
      </c>
      <c r="O12" s="476">
        <f t="shared" si="0"/>
        <v>0</v>
      </c>
      <c r="P12" s="476">
        <f t="shared" si="0"/>
        <v>1</v>
      </c>
      <c r="Q12" s="476">
        <f t="shared" si="0"/>
        <v>0</v>
      </c>
      <c r="R12" s="476">
        <f t="shared" si="0"/>
        <v>1</v>
      </c>
      <c r="S12" s="476">
        <f t="shared" si="0"/>
        <v>1</v>
      </c>
      <c r="T12" s="449">
        <f>IF($E12=0,0,F12/$E12*100)</f>
        <v>53.750202494735134</v>
      </c>
      <c r="U12" s="507">
        <f>J12+K12+P12+S12</f>
        <v>1415</v>
      </c>
      <c r="V12" s="449">
        <f t="shared" ref="V12:V75" si="1">IF($E12=0,0,(J12+K12+P12+S12)/$E12*100)</f>
        <v>22.922404017495545</v>
      </c>
      <c r="W12" s="41"/>
      <c r="X12" s="510"/>
      <c r="Y12" s="510"/>
      <c r="Z12" s="510"/>
    </row>
    <row r="13" spans="2:26" s="41" customFormat="1" ht="4.5" customHeight="1">
      <c r="B13" s="467"/>
      <c r="C13" s="467"/>
      <c r="D13" s="474"/>
      <c r="E13" s="477"/>
      <c r="F13" s="477"/>
      <c r="G13" s="477"/>
      <c r="H13" s="477"/>
      <c r="I13" s="477"/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450">
        <f>IF($E13=0,0,F13/$E13*100)</f>
        <v>0</v>
      </c>
      <c r="U13" s="507"/>
      <c r="V13" s="450">
        <f t="shared" si="1"/>
        <v>0</v>
      </c>
      <c r="W13" s="41"/>
      <c r="X13" s="510"/>
      <c r="Y13" s="510"/>
      <c r="Z13" s="510"/>
    </row>
    <row r="14" spans="2:26" s="41" customFormat="1" ht="14.25" customHeight="1">
      <c r="B14" s="467"/>
      <c r="C14" s="467"/>
      <c r="D14" s="474" t="s">
        <v>260</v>
      </c>
      <c r="E14" s="478">
        <f t="shared" ref="E14:E23" si="2">SUM(F14:N14)</f>
        <v>4044</v>
      </c>
      <c r="F14" s="478">
        <v>2685</v>
      </c>
      <c r="G14" s="478">
        <v>636</v>
      </c>
      <c r="H14" s="478">
        <v>151</v>
      </c>
      <c r="I14" s="478">
        <v>40</v>
      </c>
      <c r="J14" s="68">
        <v>1</v>
      </c>
      <c r="K14" s="487">
        <v>405</v>
      </c>
      <c r="L14" s="487">
        <v>2</v>
      </c>
      <c r="M14" s="487">
        <v>13</v>
      </c>
      <c r="N14" s="487">
        <v>111</v>
      </c>
      <c r="O14" s="487">
        <v>0</v>
      </c>
      <c r="P14" s="487">
        <f t="shared" ref="P14:P77" si="3">Q14+R14</f>
        <v>1</v>
      </c>
      <c r="Q14" s="487">
        <v>0</v>
      </c>
      <c r="R14" s="487">
        <v>1</v>
      </c>
      <c r="S14" s="487">
        <v>0</v>
      </c>
      <c r="T14" s="450">
        <f>IF($E14=0,0,F14/$E14*100)</f>
        <v>66.394658753709194</v>
      </c>
      <c r="U14" s="508">
        <f t="shared" ref="U14:U19" si="4">J14+K14+P14+S14</f>
        <v>407</v>
      </c>
      <c r="V14" s="450">
        <f t="shared" si="1"/>
        <v>10.06429277942631</v>
      </c>
      <c r="W14" s="41"/>
      <c r="X14" s="510"/>
      <c r="Y14" s="510"/>
      <c r="Z14" s="510"/>
    </row>
    <row r="15" spans="2:26" s="41" customFormat="1" ht="14.25" customHeight="1">
      <c r="B15" s="467"/>
      <c r="C15" s="467"/>
      <c r="D15" s="474" t="s">
        <v>262</v>
      </c>
      <c r="E15" s="478">
        <f t="shared" si="2"/>
        <v>234</v>
      </c>
      <c r="F15" s="478">
        <v>35</v>
      </c>
      <c r="G15" s="478">
        <v>53</v>
      </c>
      <c r="H15" s="478">
        <v>0</v>
      </c>
      <c r="I15" s="478">
        <v>11</v>
      </c>
      <c r="J15" s="97">
        <v>29</v>
      </c>
      <c r="K15" s="488">
        <v>89</v>
      </c>
      <c r="L15" s="488">
        <v>0</v>
      </c>
      <c r="M15" s="488">
        <v>10</v>
      </c>
      <c r="N15" s="488">
        <v>7</v>
      </c>
      <c r="O15" s="488">
        <v>0</v>
      </c>
      <c r="P15" s="487">
        <f t="shared" si="3"/>
        <v>0</v>
      </c>
      <c r="Q15" s="488">
        <v>0</v>
      </c>
      <c r="R15" s="488">
        <v>0</v>
      </c>
      <c r="S15" s="488">
        <v>0</v>
      </c>
      <c r="T15" s="450">
        <f>IF($E15=0,0,F15/$E15*100)</f>
        <v>14.957264957264957</v>
      </c>
      <c r="U15" s="508">
        <f t="shared" si="4"/>
        <v>118</v>
      </c>
      <c r="V15" s="450">
        <f t="shared" si="1"/>
        <v>50.427350427350426</v>
      </c>
      <c r="W15" s="41"/>
      <c r="X15" s="510"/>
      <c r="Y15" s="510"/>
      <c r="Z15" s="510"/>
    </row>
    <row r="16" spans="2:26" s="41" customFormat="1" ht="14.25" customHeight="1">
      <c r="B16" s="467"/>
      <c r="C16" s="467"/>
      <c r="D16" s="474" t="s">
        <v>263</v>
      </c>
      <c r="E16" s="478">
        <f t="shared" si="2"/>
        <v>532</v>
      </c>
      <c r="F16" s="478">
        <v>93</v>
      </c>
      <c r="G16" s="478">
        <v>43</v>
      </c>
      <c r="H16" s="478">
        <v>0</v>
      </c>
      <c r="I16" s="478">
        <v>9</v>
      </c>
      <c r="J16" s="68">
        <v>5</v>
      </c>
      <c r="K16" s="487">
        <v>373</v>
      </c>
      <c r="L16" s="487">
        <v>4</v>
      </c>
      <c r="M16" s="487">
        <v>0</v>
      </c>
      <c r="N16" s="487">
        <v>5</v>
      </c>
      <c r="O16" s="487">
        <v>0</v>
      </c>
      <c r="P16" s="487">
        <f t="shared" si="3"/>
        <v>0</v>
      </c>
      <c r="Q16" s="487">
        <v>0</v>
      </c>
      <c r="R16" s="487">
        <v>0</v>
      </c>
      <c r="S16" s="487">
        <v>0</v>
      </c>
      <c r="T16" s="451">
        <f t="shared" ref="T16:T23" si="5">F16/E16*100</f>
        <v>17.481203007518797</v>
      </c>
      <c r="U16" s="508">
        <f t="shared" si="4"/>
        <v>378</v>
      </c>
      <c r="V16" s="450">
        <f t="shared" si="1"/>
        <v>71.05263157894737</v>
      </c>
      <c r="W16" s="41"/>
      <c r="X16" s="510"/>
      <c r="Y16" s="510"/>
      <c r="Z16" s="510"/>
    </row>
    <row r="17" spans="2:26" s="41" customFormat="1" ht="14.25" customHeight="1">
      <c r="B17" s="467"/>
      <c r="C17" s="470"/>
      <c r="D17" s="474" t="s">
        <v>193</v>
      </c>
      <c r="E17" s="478">
        <f t="shared" si="2"/>
        <v>502</v>
      </c>
      <c r="F17" s="478">
        <v>110</v>
      </c>
      <c r="G17" s="478">
        <v>114</v>
      </c>
      <c r="H17" s="478">
        <v>1</v>
      </c>
      <c r="I17" s="478">
        <v>6</v>
      </c>
      <c r="J17" s="68">
        <v>0</v>
      </c>
      <c r="K17" s="487">
        <v>260</v>
      </c>
      <c r="L17" s="487">
        <v>1</v>
      </c>
      <c r="M17" s="487">
        <v>4</v>
      </c>
      <c r="N17" s="487">
        <v>6</v>
      </c>
      <c r="O17" s="487">
        <v>0</v>
      </c>
      <c r="P17" s="487">
        <f t="shared" si="3"/>
        <v>0</v>
      </c>
      <c r="Q17" s="487">
        <v>0</v>
      </c>
      <c r="R17" s="487">
        <v>0</v>
      </c>
      <c r="S17" s="487">
        <v>1</v>
      </c>
      <c r="T17" s="451">
        <f t="shared" si="5"/>
        <v>21.91235059760956</v>
      </c>
      <c r="U17" s="508">
        <f t="shared" si="4"/>
        <v>261</v>
      </c>
      <c r="V17" s="450">
        <f t="shared" si="1"/>
        <v>51.992031872509955</v>
      </c>
      <c r="W17" s="41"/>
      <c r="X17" s="510"/>
      <c r="Y17" s="510"/>
      <c r="Z17" s="510"/>
    </row>
    <row r="18" spans="2:26" s="41" customFormat="1" ht="14.25" customHeight="1">
      <c r="B18" s="467"/>
      <c r="C18" s="467" t="s">
        <v>6</v>
      </c>
      <c r="D18" s="474" t="s">
        <v>355</v>
      </c>
      <c r="E18" s="478">
        <f t="shared" si="2"/>
        <v>26</v>
      </c>
      <c r="F18" s="478">
        <v>6</v>
      </c>
      <c r="G18" s="478">
        <v>5</v>
      </c>
      <c r="H18" s="478">
        <v>0</v>
      </c>
      <c r="I18" s="478">
        <v>7</v>
      </c>
      <c r="J18" s="68">
        <v>0</v>
      </c>
      <c r="K18" s="487">
        <v>5</v>
      </c>
      <c r="L18" s="487">
        <v>0</v>
      </c>
      <c r="M18" s="487">
        <v>0</v>
      </c>
      <c r="N18" s="487">
        <v>3</v>
      </c>
      <c r="O18" s="487">
        <v>0</v>
      </c>
      <c r="P18" s="487">
        <f t="shared" si="3"/>
        <v>0</v>
      </c>
      <c r="Q18" s="487">
        <v>0</v>
      </c>
      <c r="R18" s="487">
        <v>0</v>
      </c>
      <c r="S18" s="487">
        <v>0</v>
      </c>
      <c r="T18" s="451">
        <f t="shared" si="5"/>
        <v>23.076923076923077</v>
      </c>
      <c r="U18" s="508">
        <f t="shared" si="4"/>
        <v>5</v>
      </c>
      <c r="V18" s="450">
        <f t="shared" si="1"/>
        <v>19.230769230769234</v>
      </c>
      <c r="W18" s="41"/>
      <c r="X18" s="510"/>
      <c r="Y18" s="510"/>
      <c r="Z18" s="510"/>
    </row>
    <row r="19" spans="2:26" s="41" customFormat="1" ht="14.25" customHeight="1">
      <c r="B19" s="467"/>
      <c r="C19" s="467"/>
      <c r="D19" s="474" t="s">
        <v>172</v>
      </c>
      <c r="E19" s="478">
        <f t="shared" si="2"/>
        <v>82</v>
      </c>
      <c r="F19" s="478">
        <v>16</v>
      </c>
      <c r="G19" s="478">
        <v>17</v>
      </c>
      <c r="H19" s="478">
        <v>0</v>
      </c>
      <c r="I19" s="478">
        <v>0</v>
      </c>
      <c r="J19" s="68">
        <v>0</v>
      </c>
      <c r="K19" s="487">
        <v>45</v>
      </c>
      <c r="L19" s="487">
        <v>0</v>
      </c>
      <c r="M19" s="487">
        <v>4</v>
      </c>
      <c r="N19" s="487">
        <v>0</v>
      </c>
      <c r="O19" s="487">
        <v>0</v>
      </c>
      <c r="P19" s="487">
        <f t="shared" si="3"/>
        <v>0</v>
      </c>
      <c r="Q19" s="487">
        <v>0</v>
      </c>
      <c r="R19" s="487">
        <v>0</v>
      </c>
      <c r="S19" s="487">
        <v>0</v>
      </c>
      <c r="T19" s="451">
        <f t="shared" si="5"/>
        <v>19.512195121951219</v>
      </c>
      <c r="U19" s="508">
        <f t="shared" si="4"/>
        <v>45</v>
      </c>
      <c r="V19" s="450">
        <f t="shared" si="1"/>
        <v>54.878048780487809</v>
      </c>
      <c r="W19" s="41"/>
      <c r="X19" s="510"/>
      <c r="Y19" s="510"/>
      <c r="Z19" s="510"/>
    </row>
    <row r="20" spans="2:26" s="41" customFormat="1" ht="14.25" customHeight="1">
      <c r="B20" s="467"/>
      <c r="C20" s="467"/>
      <c r="D20" s="474" t="s">
        <v>184</v>
      </c>
      <c r="E20" s="478">
        <f t="shared" si="2"/>
        <v>40</v>
      </c>
      <c r="F20" s="478">
        <v>39</v>
      </c>
      <c r="G20" s="478">
        <v>1</v>
      </c>
      <c r="H20" s="478">
        <v>0</v>
      </c>
      <c r="I20" s="478">
        <v>0</v>
      </c>
      <c r="J20" s="68">
        <v>0</v>
      </c>
      <c r="K20" s="487">
        <v>0</v>
      </c>
      <c r="L20" s="487">
        <v>0</v>
      </c>
      <c r="M20" s="487">
        <v>0</v>
      </c>
      <c r="N20" s="487">
        <v>0</v>
      </c>
      <c r="O20" s="487">
        <v>0</v>
      </c>
      <c r="P20" s="487">
        <f t="shared" si="3"/>
        <v>0</v>
      </c>
      <c r="Q20" s="487">
        <v>0</v>
      </c>
      <c r="R20" s="487">
        <v>0</v>
      </c>
      <c r="S20" s="487">
        <v>0</v>
      </c>
      <c r="T20" s="451">
        <f t="shared" si="5"/>
        <v>97.5</v>
      </c>
      <c r="U20" s="450">
        <f>IF($E20=0,0,(I20+J20+O20+R20)/$E20*100)</f>
        <v>0</v>
      </c>
      <c r="V20" s="450">
        <f t="shared" si="1"/>
        <v>0</v>
      </c>
      <c r="W20" s="41"/>
      <c r="X20" s="510"/>
      <c r="Y20" s="510"/>
      <c r="Z20" s="510"/>
    </row>
    <row r="21" spans="2:26" s="41" customFormat="1" ht="14.25" customHeight="1">
      <c r="B21" s="467"/>
      <c r="C21" s="467"/>
      <c r="D21" s="474" t="s">
        <v>308</v>
      </c>
      <c r="E21" s="478">
        <f t="shared" si="2"/>
        <v>34</v>
      </c>
      <c r="F21" s="478">
        <v>10</v>
      </c>
      <c r="G21" s="478">
        <v>13</v>
      </c>
      <c r="H21" s="478">
        <v>2</v>
      </c>
      <c r="I21" s="478">
        <v>0</v>
      </c>
      <c r="J21" s="68">
        <v>0</v>
      </c>
      <c r="K21" s="487">
        <v>7</v>
      </c>
      <c r="L21" s="487">
        <v>0</v>
      </c>
      <c r="M21" s="487">
        <v>2</v>
      </c>
      <c r="N21" s="487">
        <v>0</v>
      </c>
      <c r="O21" s="487">
        <v>0</v>
      </c>
      <c r="P21" s="487">
        <f t="shared" si="3"/>
        <v>0</v>
      </c>
      <c r="Q21" s="487">
        <v>0</v>
      </c>
      <c r="R21" s="487">
        <v>0</v>
      </c>
      <c r="S21" s="487">
        <v>0</v>
      </c>
      <c r="T21" s="451">
        <f t="shared" si="5"/>
        <v>29.411764705882355</v>
      </c>
      <c r="U21" s="508">
        <f>J21+K21+P21+S21</f>
        <v>7</v>
      </c>
      <c r="V21" s="450">
        <f t="shared" si="1"/>
        <v>20.588235294117645</v>
      </c>
      <c r="W21" s="41"/>
      <c r="X21" s="510"/>
      <c r="Y21" s="510"/>
      <c r="Z21" s="510"/>
    </row>
    <row r="22" spans="2:26" s="41" customFormat="1" ht="14.25" customHeight="1">
      <c r="B22" s="467"/>
      <c r="C22" s="467"/>
      <c r="D22" s="474" t="s">
        <v>230</v>
      </c>
      <c r="E22" s="478">
        <f t="shared" si="2"/>
        <v>299</v>
      </c>
      <c r="F22" s="478">
        <v>235</v>
      </c>
      <c r="G22" s="478">
        <v>14</v>
      </c>
      <c r="H22" s="478">
        <v>15</v>
      </c>
      <c r="I22" s="478">
        <v>1</v>
      </c>
      <c r="J22" s="68">
        <v>0</v>
      </c>
      <c r="K22" s="487">
        <v>30</v>
      </c>
      <c r="L22" s="487">
        <v>0</v>
      </c>
      <c r="M22" s="487">
        <v>0</v>
      </c>
      <c r="N22" s="487">
        <v>4</v>
      </c>
      <c r="O22" s="487">
        <v>0</v>
      </c>
      <c r="P22" s="487">
        <f t="shared" si="3"/>
        <v>0</v>
      </c>
      <c r="Q22" s="487">
        <v>0</v>
      </c>
      <c r="R22" s="487">
        <v>0</v>
      </c>
      <c r="S22" s="487">
        <v>0</v>
      </c>
      <c r="T22" s="451">
        <f t="shared" si="5"/>
        <v>78.595317725752508</v>
      </c>
      <c r="U22" s="508">
        <f>J22+K22+P22+S22</f>
        <v>30</v>
      </c>
      <c r="V22" s="450">
        <f t="shared" si="1"/>
        <v>10.033444816053512</v>
      </c>
      <c r="W22" s="41"/>
      <c r="X22" s="510"/>
      <c r="Y22" s="512"/>
      <c r="Z22" s="510"/>
    </row>
    <row r="23" spans="2:26" s="41" customFormat="1" ht="14.25" customHeight="1">
      <c r="B23" s="467"/>
      <c r="C23" s="467"/>
      <c r="D23" s="474" t="s">
        <v>107</v>
      </c>
      <c r="E23" s="478">
        <f t="shared" si="2"/>
        <v>380</v>
      </c>
      <c r="F23" s="478">
        <v>89</v>
      </c>
      <c r="G23" s="478">
        <v>102</v>
      </c>
      <c r="H23" s="478">
        <v>1</v>
      </c>
      <c r="I23" s="478">
        <v>15</v>
      </c>
      <c r="J23" s="68">
        <v>2</v>
      </c>
      <c r="K23" s="487">
        <v>162</v>
      </c>
      <c r="L23" s="487">
        <v>0</v>
      </c>
      <c r="M23" s="487">
        <v>3</v>
      </c>
      <c r="N23" s="487">
        <v>6</v>
      </c>
      <c r="O23" s="487">
        <v>0</v>
      </c>
      <c r="P23" s="487">
        <f t="shared" si="3"/>
        <v>0</v>
      </c>
      <c r="Q23" s="487">
        <v>0</v>
      </c>
      <c r="R23" s="487">
        <v>0</v>
      </c>
      <c r="S23" s="487">
        <v>0</v>
      </c>
      <c r="T23" s="451">
        <f t="shared" si="5"/>
        <v>23.421052631578949</v>
      </c>
      <c r="U23" s="508">
        <f>J23+K23+P23+S23</f>
        <v>164</v>
      </c>
      <c r="V23" s="450">
        <f t="shared" si="1"/>
        <v>43.15789473684211</v>
      </c>
      <c r="W23" s="41"/>
      <c r="X23" s="510"/>
      <c r="Y23" s="510"/>
      <c r="Z23" s="510"/>
    </row>
    <row r="24" spans="2:26" s="41" customFormat="1" ht="4.5" customHeight="1">
      <c r="B24" s="467"/>
      <c r="C24" s="467"/>
      <c r="D24" s="474"/>
      <c r="E24" s="479"/>
      <c r="F24" s="479"/>
      <c r="G24" s="479"/>
      <c r="H24" s="479"/>
      <c r="I24" s="479"/>
      <c r="J24" s="55"/>
      <c r="K24" s="489"/>
      <c r="L24" s="489"/>
      <c r="M24" s="489"/>
      <c r="N24" s="489"/>
      <c r="O24" s="489"/>
      <c r="P24" s="487">
        <f t="shared" si="3"/>
        <v>0</v>
      </c>
      <c r="Q24" s="489"/>
      <c r="R24" s="489"/>
      <c r="S24" s="489"/>
      <c r="T24" s="450"/>
      <c r="U24" s="508"/>
      <c r="V24" s="450">
        <f t="shared" si="1"/>
        <v>0</v>
      </c>
      <c r="W24" s="41"/>
      <c r="X24" s="510"/>
      <c r="Y24" s="510"/>
      <c r="Z24" s="510"/>
    </row>
    <row r="25" spans="2:26" s="41" customFormat="1" ht="13.5" customHeight="1">
      <c r="B25" s="467"/>
      <c r="C25" s="467"/>
      <c r="D25" s="474" t="s">
        <v>6</v>
      </c>
      <c r="E25" s="478">
        <f t="shared" ref="E25:E35" si="6">SUM(F25:N25)</f>
        <v>6043</v>
      </c>
      <c r="F25" s="478">
        <f t="shared" ref="F25:O25" si="7">SUM(F26:F35)</f>
        <v>3305</v>
      </c>
      <c r="G25" s="478">
        <f t="shared" si="7"/>
        <v>977</v>
      </c>
      <c r="H25" s="478">
        <f t="shared" si="7"/>
        <v>169</v>
      </c>
      <c r="I25" s="478">
        <f t="shared" si="7"/>
        <v>81</v>
      </c>
      <c r="J25" s="478">
        <f t="shared" si="7"/>
        <v>35</v>
      </c>
      <c r="K25" s="489">
        <f t="shared" si="7"/>
        <v>1317</v>
      </c>
      <c r="L25" s="489">
        <f t="shared" si="7"/>
        <v>1</v>
      </c>
      <c r="M25" s="489">
        <f t="shared" si="7"/>
        <v>24</v>
      </c>
      <c r="N25" s="489">
        <f t="shared" si="7"/>
        <v>134</v>
      </c>
      <c r="O25" s="489">
        <f t="shared" si="7"/>
        <v>0</v>
      </c>
      <c r="P25" s="487">
        <f t="shared" si="3"/>
        <v>0</v>
      </c>
      <c r="Q25" s="489">
        <f>SUM(Q26:Q35)</f>
        <v>0</v>
      </c>
      <c r="R25" s="489">
        <f>SUM(R26:R35)</f>
        <v>0</v>
      </c>
      <c r="S25" s="489">
        <f>SUM(S26:S35)</f>
        <v>1</v>
      </c>
      <c r="T25" s="451">
        <f t="shared" ref="T25:T35" si="8">F25/E25*100</f>
        <v>54.691378454410064</v>
      </c>
      <c r="U25" s="508">
        <f t="shared" ref="U25:U31" si="9">J25+K25+P25+S25</f>
        <v>1353</v>
      </c>
      <c r="V25" s="450">
        <f t="shared" si="1"/>
        <v>22.389541618401456</v>
      </c>
      <c r="W25" s="41"/>
      <c r="X25" s="510"/>
      <c r="Y25" s="510"/>
      <c r="Z25" s="510"/>
    </row>
    <row r="26" spans="2:26" s="41" customFormat="1" ht="13.5" customHeight="1">
      <c r="B26" s="467"/>
      <c r="C26" s="467"/>
      <c r="D26" s="474" t="s">
        <v>260</v>
      </c>
      <c r="E26" s="478">
        <f t="shared" si="6"/>
        <v>3946</v>
      </c>
      <c r="F26" s="478">
        <v>2677</v>
      </c>
      <c r="G26" s="478">
        <v>618</v>
      </c>
      <c r="H26" s="478">
        <v>150</v>
      </c>
      <c r="I26" s="478">
        <v>34</v>
      </c>
      <c r="J26" s="68">
        <v>1</v>
      </c>
      <c r="K26" s="487">
        <v>360</v>
      </c>
      <c r="L26" s="487">
        <v>0</v>
      </c>
      <c r="M26" s="487">
        <v>1</v>
      </c>
      <c r="N26" s="487">
        <v>105</v>
      </c>
      <c r="O26" s="487">
        <v>0</v>
      </c>
      <c r="P26" s="487">
        <f t="shared" si="3"/>
        <v>0</v>
      </c>
      <c r="Q26" s="487">
        <v>0</v>
      </c>
      <c r="R26" s="487">
        <v>0</v>
      </c>
      <c r="S26" s="487">
        <v>0</v>
      </c>
      <c r="T26" s="451">
        <f t="shared" si="8"/>
        <v>67.840851495184992</v>
      </c>
      <c r="U26" s="508">
        <f t="shared" si="9"/>
        <v>361</v>
      </c>
      <c r="V26" s="450">
        <f t="shared" si="1"/>
        <v>9.1485048150025339</v>
      </c>
      <c r="W26" s="41"/>
      <c r="X26" s="510"/>
      <c r="Y26" s="510"/>
      <c r="Z26" s="510"/>
    </row>
    <row r="27" spans="2:26" s="41" customFormat="1" ht="13.5" customHeight="1">
      <c r="B27" s="467"/>
      <c r="C27" s="467"/>
      <c r="D27" s="474" t="s">
        <v>262</v>
      </c>
      <c r="E27" s="478">
        <f t="shared" si="6"/>
        <v>234</v>
      </c>
      <c r="F27" s="478">
        <v>35</v>
      </c>
      <c r="G27" s="478">
        <v>53</v>
      </c>
      <c r="H27" s="478">
        <v>0</v>
      </c>
      <c r="I27" s="478">
        <v>11</v>
      </c>
      <c r="J27" s="68">
        <v>29</v>
      </c>
      <c r="K27" s="487">
        <v>89</v>
      </c>
      <c r="L27" s="487">
        <v>0</v>
      </c>
      <c r="M27" s="487">
        <v>10</v>
      </c>
      <c r="N27" s="487">
        <v>7</v>
      </c>
      <c r="O27" s="487">
        <v>0</v>
      </c>
      <c r="P27" s="487">
        <f t="shared" si="3"/>
        <v>0</v>
      </c>
      <c r="Q27" s="487">
        <v>0</v>
      </c>
      <c r="R27" s="487">
        <v>0</v>
      </c>
      <c r="S27" s="487">
        <v>0</v>
      </c>
      <c r="T27" s="451">
        <f t="shared" si="8"/>
        <v>14.957264957264957</v>
      </c>
      <c r="U27" s="508">
        <f t="shared" si="9"/>
        <v>118</v>
      </c>
      <c r="V27" s="450">
        <f t="shared" si="1"/>
        <v>50.427350427350426</v>
      </c>
      <c r="W27" s="41"/>
      <c r="X27" s="510"/>
      <c r="Y27" s="510"/>
      <c r="Z27" s="510"/>
    </row>
    <row r="28" spans="2:26" s="41" customFormat="1" ht="13.5" customHeight="1">
      <c r="B28" s="467" t="s">
        <v>6</v>
      </c>
      <c r="C28" s="470"/>
      <c r="D28" s="474" t="s">
        <v>263</v>
      </c>
      <c r="E28" s="478">
        <f t="shared" si="6"/>
        <v>500</v>
      </c>
      <c r="F28" s="478">
        <v>88</v>
      </c>
      <c r="G28" s="478">
        <v>40</v>
      </c>
      <c r="H28" s="478">
        <v>0</v>
      </c>
      <c r="I28" s="478">
        <v>7</v>
      </c>
      <c r="J28" s="68">
        <v>3</v>
      </c>
      <c r="K28" s="487">
        <v>359</v>
      </c>
      <c r="L28" s="487">
        <v>0</v>
      </c>
      <c r="M28" s="487">
        <v>0</v>
      </c>
      <c r="N28" s="487">
        <v>3</v>
      </c>
      <c r="O28" s="487">
        <v>0</v>
      </c>
      <c r="P28" s="487">
        <f t="shared" si="3"/>
        <v>0</v>
      </c>
      <c r="Q28" s="487">
        <v>0</v>
      </c>
      <c r="R28" s="487">
        <v>0</v>
      </c>
      <c r="S28" s="487">
        <v>0</v>
      </c>
      <c r="T28" s="451">
        <f t="shared" si="8"/>
        <v>17.599999999999998</v>
      </c>
      <c r="U28" s="508">
        <f t="shared" si="9"/>
        <v>362</v>
      </c>
      <c r="V28" s="450">
        <f t="shared" si="1"/>
        <v>72.399999999999991</v>
      </c>
      <c r="W28" s="41"/>
      <c r="X28" s="510"/>
      <c r="Y28" s="510"/>
      <c r="Z28" s="510"/>
    </row>
    <row r="29" spans="2:26" s="41" customFormat="1" ht="13.5" customHeight="1">
      <c r="B29" s="467"/>
      <c r="C29" s="467" t="s">
        <v>264</v>
      </c>
      <c r="D29" s="474" t="s">
        <v>193</v>
      </c>
      <c r="E29" s="478">
        <f t="shared" si="6"/>
        <v>502</v>
      </c>
      <c r="F29" s="478">
        <v>110</v>
      </c>
      <c r="G29" s="478">
        <v>114</v>
      </c>
      <c r="H29" s="478">
        <v>1</v>
      </c>
      <c r="I29" s="478">
        <v>6</v>
      </c>
      <c r="J29" s="68">
        <v>0</v>
      </c>
      <c r="K29" s="487">
        <v>260</v>
      </c>
      <c r="L29" s="487">
        <v>1</v>
      </c>
      <c r="M29" s="487">
        <v>4</v>
      </c>
      <c r="N29" s="487">
        <v>6</v>
      </c>
      <c r="O29" s="487">
        <v>0</v>
      </c>
      <c r="P29" s="487">
        <f t="shared" si="3"/>
        <v>0</v>
      </c>
      <c r="Q29" s="487">
        <v>0</v>
      </c>
      <c r="R29" s="487">
        <v>0</v>
      </c>
      <c r="S29" s="487">
        <v>1</v>
      </c>
      <c r="T29" s="451">
        <f t="shared" si="8"/>
        <v>21.91235059760956</v>
      </c>
      <c r="U29" s="508">
        <f t="shared" si="9"/>
        <v>261</v>
      </c>
      <c r="V29" s="450">
        <f t="shared" si="1"/>
        <v>51.992031872509955</v>
      </c>
      <c r="W29" s="41"/>
      <c r="X29" s="510"/>
      <c r="Y29" s="510"/>
      <c r="Z29" s="510"/>
    </row>
    <row r="30" spans="2:26" s="41" customFormat="1" ht="13.5" customHeight="1">
      <c r="B30" s="467"/>
      <c r="C30" s="467" t="s">
        <v>266</v>
      </c>
      <c r="D30" s="474" t="s">
        <v>355</v>
      </c>
      <c r="E30" s="478">
        <f t="shared" si="6"/>
        <v>26</v>
      </c>
      <c r="F30" s="478">
        <v>6</v>
      </c>
      <c r="G30" s="478">
        <v>5</v>
      </c>
      <c r="H30" s="478">
        <v>0</v>
      </c>
      <c r="I30" s="478">
        <v>7</v>
      </c>
      <c r="J30" s="68">
        <v>0</v>
      </c>
      <c r="K30" s="487">
        <v>5</v>
      </c>
      <c r="L30" s="487">
        <v>0</v>
      </c>
      <c r="M30" s="487">
        <v>0</v>
      </c>
      <c r="N30" s="487">
        <v>3</v>
      </c>
      <c r="O30" s="487">
        <v>0</v>
      </c>
      <c r="P30" s="487">
        <f t="shared" si="3"/>
        <v>0</v>
      </c>
      <c r="Q30" s="487">
        <v>0</v>
      </c>
      <c r="R30" s="487">
        <v>0</v>
      </c>
      <c r="S30" s="487">
        <v>0</v>
      </c>
      <c r="T30" s="451">
        <f t="shared" si="8"/>
        <v>23.076923076923077</v>
      </c>
      <c r="U30" s="508">
        <f t="shared" si="9"/>
        <v>5</v>
      </c>
      <c r="V30" s="450">
        <f t="shared" si="1"/>
        <v>19.230769230769234</v>
      </c>
      <c r="W30" s="41"/>
      <c r="X30" s="510"/>
      <c r="Y30" s="510"/>
      <c r="Z30" s="510"/>
    </row>
    <row r="31" spans="2:26" s="41" customFormat="1" ht="13.5" customHeight="1">
      <c r="B31" s="467"/>
      <c r="C31" s="467" t="s">
        <v>267</v>
      </c>
      <c r="D31" s="474" t="s">
        <v>172</v>
      </c>
      <c r="E31" s="478">
        <f t="shared" si="6"/>
        <v>82</v>
      </c>
      <c r="F31" s="478">
        <v>16</v>
      </c>
      <c r="G31" s="478">
        <v>17</v>
      </c>
      <c r="H31" s="478">
        <v>0</v>
      </c>
      <c r="I31" s="478">
        <v>0</v>
      </c>
      <c r="J31" s="68">
        <v>0</v>
      </c>
      <c r="K31" s="487">
        <v>45</v>
      </c>
      <c r="L31" s="487">
        <v>0</v>
      </c>
      <c r="M31" s="487">
        <v>4</v>
      </c>
      <c r="N31" s="487">
        <v>0</v>
      </c>
      <c r="O31" s="487">
        <v>0</v>
      </c>
      <c r="P31" s="487">
        <f t="shared" si="3"/>
        <v>0</v>
      </c>
      <c r="Q31" s="487">
        <v>0</v>
      </c>
      <c r="R31" s="487">
        <v>0</v>
      </c>
      <c r="S31" s="487">
        <v>0</v>
      </c>
      <c r="T31" s="451">
        <f t="shared" si="8"/>
        <v>19.512195121951219</v>
      </c>
      <c r="U31" s="508">
        <f t="shared" si="9"/>
        <v>45</v>
      </c>
      <c r="V31" s="450">
        <f t="shared" si="1"/>
        <v>54.878048780487809</v>
      </c>
      <c r="W31" s="41"/>
      <c r="X31" s="510"/>
      <c r="Y31" s="510"/>
      <c r="Z31" s="510"/>
    </row>
    <row r="32" spans="2:26" s="41" customFormat="1" ht="13.5" customHeight="1">
      <c r="B32" s="467"/>
      <c r="C32" s="467"/>
      <c r="D32" s="474" t="s">
        <v>184</v>
      </c>
      <c r="E32" s="478">
        <f t="shared" si="6"/>
        <v>40</v>
      </c>
      <c r="F32" s="478">
        <v>39</v>
      </c>
      <c r="G32" s="478">
        <v>1</v>
      </c>
      <c r="H32" s="478">
        <v>0</v>
      </c>
      <c r="I32" s="478">
        <v>0</v>
      </c>
      <c r="J32" s="68">
        <v>0</v>
      </c>
      <c r="K32" s="487">
        <v>0</v>
      </c>
      <c r="L32" s="487">
        <v>0</v>
      </c>
      <c r="M32" s="487">
        <v>0</v>
      </c>
      <c r="N32" s="487">
        <v>0</v>
      </c>
      <c r="O32" s="487">
        <v>0</v>
      </c>
      <c r="P32" s="487">
        <f t="shared" si="3"/>
        <v>0</v>
      </c>
      <c r="Q32" s="487">
        <v>0</v>
      </c>
      <c r="R32" s="487">
        <v>0</v>
      </c>
      <c r="S32" s="487">
        <v>0</v>
      </c>
      <c r="T32" s="451">
        <f t="shared" si="8"/>
        <v>97.5</v>
      </c>
      <c r="U32" s="450">
        <f>IF($E32=0,0,(I32+J32+O32+R32)/$E32*100)</f>
        <v>0</v>
      </c>
      <c r="V32" s="450">
        <f t="shared" si="1"/>
        <v>0</v>
      </c>
      <c r="W32" s="41"/>
      <c r="X32" s="510"/>
      <c r="Y32" s="510"/>
      <c r="Z32" s="510"/>
    </row>
    <row r="33" spans="2:26" s="41" customFormat="1" ht="13.5" customHeight="1">
      <c r="B33" s="467"/>
      <c r="C33" s="467"/>
      <c r="D33" s="474" t="s">
        <v>308</v>
      </c>
      <c r="E33" s="478">
        <f t="shared" si="6"/>
        <v>34</v>
      </c>
      <c r="F33" s="478">
        <v>10</v>
      </c>
      <c r="G33" s="478">
        <v>13</v>
      </c>
      <c r="H33" s="478">
        <v>2</v>
      </c>
      <c r="I33" s="478">
        <v>0</v>
      </c>
      <c r="J33" s="68">
        <v>0</v>
      </c>
      <c r="K33" s="487">
        <v>7</v>
      </c>
      <c r="L33" s="487">
        <v>0</v>
      </c>
      <c r="M33" s="487">
        <v>2</v>
      </c>
      <c r="N33" s="487">
        <v>0</v>
      </c>
      <c r="O33" s="487">
        <v>0</v>
      </c>
      <c r="P33" s="487">
        <f t="shared" si="3"/>
        <v>0</v>
      </c>
      <c r="Q33" s="487">
        <v>0</v>
      </c>
      <c r="R33" s="487">
        <v>0</v>
      </c>
      <c r="S33" s="487">
        <v>0</v>
      </c>
      <c r="T33" s="451">
        <f t="shared" si="8"/>
        <v>29.411764705882355</v>
      </c>
      <c r="U33" s="508">
        <f>J33+K33+P33+S33</f>
        <v>7</v>
      </c>
      <c r="V33" s="450">
        <f t="shared" si="1"/>
        <v>20.588235294117645</v>
      </c>
      <c r="W33" s="41"/>
      <c r="X33" s="510"/>
      <c r="Y33" s="512"/>
      <c r="Z33" s="510"/>
    </row>
    <row r="34" spans="2:26" s="41" customFormat="1" ht="13.5" customHeight="1">
      <c r="B34" s="467"/>
      <c r="C34" s="467"/>
      <c r="D34" s="474" t="s">
        <v>230</v>
      </c>
      <c r="E34" s="478">
        <f t="shared" si="6"/>
        <v>299</v>
      </c>
      <c r="F34" s="478">
        <v>235</v>
      </c>
      <c r="G34" s="478">
        <v>14</v>
      </c>
      <c r="H34" s="478">
        <v>15</v>
      </c>
      <c r="I34" s="478">
        <v>1</v>
      </c>
      <c r="J34" s="68">
        <v>0</v>
      </c>
      <c r="K34" s="487">
        <v>30</v>
      </c>
      <c r="L34" s="487">
        <v>0</v>
      </c>
      <c r="M34" s="487">
        <v>0</v>
      </c>
      <c r="N34" s="487">
        <v>4</v>
      </c>
      <c r="O34" s="487">
        <v>0</v>
      </c>
      <c r="P34" s="487">
        <f t="shared" si="3"/>
        <v>0</v>
      </c>
      <c r="Q34" s="487">
        <v>0</v>
      </c>
      <c r="R34" s="487">
        <v>0</v>
      </c>
      <c r="S34" s="487">
        <v>0</v>
      </c>
      <c r="T34" s="451">
        <f t="shared" si="8"/>
        <v>78.595317725752508</v>
      </c>
      <c r="U34" s="508">
        <f>J34+K34+P34+S34</f>
        <v>30</v>
      </c>
      <c r="V34" s="450">
        <f t="shared" si="1"/>
        <v>10.033444816053512</v>
      </c>
      <c r="W34" s="41"/>
      <c r="X34" s="510"/>
      <c r="Y34" s="510"/>
      <c r="Z34" s="510"/>
    </row>
    <row r="35" spans="2:26" s="41" customFormat="1" ht="13.5" customHeight="1">
      <c r="B35" s="467"/>
      <c r="C35" s="467"/>
      <c r="D35" s="474" t="s">
        <v>107</v>
      </c>
      <c r="E35" s="478">
        <f t="shared" si="6"/>
        <v>380</v>
      </c>
      <c r="F35" s="478">
        <v>89</v>
      </c>
      <c r="G35" s="478">
        <v>102</v>
      </c>
      <c r="H35" s="478">
        <v>1</v>
      </c>
      <c r="I35" s="478">
        <v>15</v>
      </c>
      <c r="J35" s="68">
        <v>2</v>
      </c>
      <c r="K35" s="487">
        <v>162</v>
      </c>
      <c r="L35" s="487">
        <v>0</v>
      </c>
      <c r="M35" s="487">
        <v>3</v>
      </c>
      <c r="N35" s="487">
        <v>6</v>
      </c>
      <c r="O35" s="487">
        <v>0</v>
      </c>
      <c r="P35" s="487">
        <f t="shared" si="3"/>
        <v>0</v>
      </c>
      <c r="Q35" s="487">
        <v>0</v>
      </c>
      <c r="R35" s="487">
        <v>0</v>
      </c>
      <c r="S35" s="487">
        <v>0</v>
      </c>
      <c r="T35" s="451">
        <f t="shared" si="8"/>
        <v>23.421052631578949</v>
      </c>
      <c r="U35" s="508">
        <f>J35+K35+P35+S35</f>
        <v>164</v>
      </c>
      <c r="V35" s="450">
        <f t="shared" si="1"/>
        <v>43.15789473684211</v>
      </c>
      <c r="W35" s="41"/>
      <c r="X35" s="510"/>
      <c r="Y35" s="510"/>
      <c r="Z35" s="513"/>
    </row>
    <row r="36" spans="2:26" s="41" customFormat="1" ht="4.5" customHeight="1">
      <c r="B36" s="467"/>
      <c r="C36" s="467"/>
      <c r="D36" s="474"/>
      <c r="E36" s="478"/>
      <c r="F36" s="478"/>
      <c r="G36" s="478"/>
      <c r="H36" s="478"/>
      <c r="I36" s="478"/>
      <c r="J36" s="68"/>
      <c r="K36" s="487"/>
      <c r="L36" s="487"/>
      <c r="M36" s="487"/>
      <c r="N36" s="487"/>
      <c r="O36" s="487"/>
      <c r="P36" s="487">
        <f t="shared" si="3"/>
        <v>0</v>
      </c>
      <c r="Q36" s="487"/>
      <c r="R36" s="487"/>
      <c r="S36" s="487"/>
      <c r="T36" s="451"/>
      <c r="U36" s="508"/>
      <c r="V36" s="450">
        <f t="shared" si="1"/>
        <v>0</v>
      </c>
      <c r="W36" s="41"/>
      <c r="X36" s="510"/>
      <c r="Y36" s="510"/>
      <c r="Z36" s="510"/>
    </row>
    <row r="37" spans="2:26" s="41" customFormat="1" ht="13.5" customHeight="1">
      <c r="B37" s="467"/>
      <c r="C37" s="467" t="s">
        <v>309</v>
      </c>
      <c r="D37" s="474" t="s">
        <v>6</v>
      </c>
      <c r="E37" s="478">
        <f>SUM(F37:N37)</f>
        <v>130</v>
      </c>
      <c r="F37" s="478">
        <f t="shared" ref="F37:O37" si="10">SUM(F38:F39)</f>
        <v>13</v>
      </c>
      <c r="G37" s="478">
        <f t="shared" si="10"/>
        <v>21</v>
      </c>
      <c r="H37" s="478">
        <f t="shared" si="10"/>
        <v>1</v>
      </c>
      <c r="I37" s="478">
        <f t="shared" si="10"/>
        <v>8</v>
      </c>
      <c r="J37" s="478">
        <f t="shared" si="10"/>
        <v>2</v>
      </c>
      <c r="K37" s="489">
        <f t="shared" si="10"/>
        <v>59</v>
      </c>
      <c r="L37" s="489">
        <f t="shared" si="10"/>
        <v>6</v>
      </c>
      <c r="M37" s="489">
        <f t="shared" si="10"/>
        <v>12</v>
      </c>
      <c r="N37" s="489">
        <f t="shared" si="10"/>
        <v>8</v>
      </c>
      <c r="O37" s="489">
        <f t="shared" si="10"/>
        <v>0</v>
      </c>
      <c r="P37" s="487">
        <f t="shared" si="3"/>
        <v>1</v>
      </c>
      <c r="Q37" s="489">
        <f>SUM(Q38:Q39)</f>
        <v>0</v>
      </c>
      <c r="R37" s="489">
        <f>SUM(R38:R39)</f>
        <v>1</v>
      </c>
      <c r="S37" s="489">
        <f>SUM(S38:S39)</f>
        <v>0</v>
      </c>
      <c r="T37" s="451">
        <f>F37/E37*100</f>
        <v>10</v>
      </c>
      <c r="U37" s="508">
        <f>J37+K37+P37+S37</f>
        <v>62</v>
      </c>
      <c r="V37" s="450">
        <f t="shared" si="1"/>
        <v>47.692307692307693</v>
      </c>
      <c r="W37" s="41"/>
      <c r="X37" s="510"/>
      <c r="Y37" s="510"/>
      <c r="Z37" s="510"/>
    </row>
    <row r="38" spans="2:26" s="41" customFormat="1" ht="13.5" customHeight="1">
      <c r="B38" s="467"/>
      <c r="C38" s="467" t="s">
        <v>311</v>
      </c>
      <c r="D38" s="474" t="s">
        <v>260</v>
      </c>
      <c r="E38" s="478">
        <f>SUM(F38:N38)</f>
        <v>98</v>
      </c>
      <c r="F38" s="478">
        <v>8</v>
      </c>
      <c r="G38" s="478">
        <v>18</v>
      </c>
      <c r="H38" s="478">
        <v>1</v>
      </c>
      <c r="I38" s="478">
        <v>6</v>
      </c>
      <c r="J38" s="68">
        <v>0</v>
      </c>
      <c r="K38" s="489">
        <v>45</v>
      </c>
      <c r="L38" s="487">
        <v>2</v>
      </c>
      <c r="M38" s="487">
        <v>12</v>
      </c>
      <c r="N38" s="487">
        <v>6</v>
      </c>
      <c r="O38" s="487">
        <v>0</v>
      </c>
      <c r="P38" s="487">
        <f t="shared" si="3"/>
        <v>1</v>
      </c>
      <c r="Q38" s="487">
        <v>0</v>
      </c>
      <c r="R38" s="487">
        <v>1</v>
      </c>
      <c r="S38" s="487">
        <v>0</v>
      </c>
      <c r="T38" s="451">
        <f>F38/E38*100</f>
        <v>8.1632653061224492</v>
      </c>
      <c r="U38" s="508">
        <f>J38+K38+P38+S38</f>
        <v>46</v>
      </c>
      <c r="V38" s="450">
        <f t="shared" si="1"/>
        <v>46.938775510204081</v>
      </c>
      <c r="W38" s="41"/>
      <c r="X38" s="510"/>
      <c r="Y38" s="510"/>
      <c r="Z38" s="510"/>
    </row>
    <row r="39" spans="2:26" s="41" customFormat="1" ht="13.5" customHeight="1">
      <c r="B39" s="467"/>
      <c r="C39" s="470" t="s">
        <v>409</v>
      </c>
      <c r="D39" s="474" t="s">
        <v>263</v>
      </c>
      <c r="E39" s="478">
        <f>SUM(F39:N39)</f>
        <v>32</v>
      </c>
      <c r="F39" s="478">
        <v>5</v>
      </c>
      <c r="G39" s="478">
        <v>3</v>
      </c>
      <c r="H39" s="478">
        <v>0</v>
      </c>
      <c r="I39" s="478">
        <v>2</v>
      </c>
      <c r="J39" s="68">
        <v>2</v>
      </c>
      <c r="K39" s="489">
        <v>14</v>
      </c>
      <c r="L39" s="487">
        <v>4</v>
      </c>
      <c r="M39" s="487">
        <v>0</v>
      </c>
      <c r="N39" s="487">
        <v>2</v>
      </c>
      <c r="O39" s="487">
        <v>0</v>
      </c>
      <c r="P39" s="487">
        <f t="shared" si="3"/>
        <v>0</v>
      </c>
      <c r="Q39" s="487">
        <v>0</v>
      </c>
      <c r="R39" s="487">
        <v>0</v>
      </c>
      <c r="S39" s="487">
        <v>0</v>
      </c>
      <c r="T39" s="451">
        <f>F39/E39*100</f>
        <v>15.625</v>
      </c>
      <c r="U39" s="508">
        <f>J39+K39+P39+S39</f>
        <v>16</v>
      </c>
      <c r="V39" s="450">
        <f t="shared" si="1"/>
        <v>50</v>
      </c>
      <c r="W39" s="41"/>
      <c r="X39" s="510"/>
      <c r="Y39" s="510"/>
      <c r="Z39" s="510"/>
    </row>
    <row r="40" spans="2:26" s="41" customFormat="1" ht="4.5" customHeight="1">
      <c r="B40" s="467"/>
      <c r="C40" s="467"/>
      <c r="D40" s="474"/>
      <c r="E40" s="479"/>
      <c r="F40" s="479"/>
      <c r="G40" s="479"/>
      <c r="H40" s="479"/>
      <c r="I40" s="479"/>
      <c r="J40" s="68"/>
      <c r="K40" s="487"/>
      <c r="L40" s="487"/>
      <c r="M40" s="487"/>
      <c r="N40" s="487"/>
      <c r="O40" s="487"/>
      <c r="P40" s="487">
        <f t="shared" si="3"/>
        <v>0</v>
      </c>
      <c r="Q40" s="487"/>
      <c r="R40" s="487"/>
      <c r="S40" s="487"/>
      <c r="T40" s="451"/>
      <c r="U40" s="508"/>
      <c r="V40" s="450">
        <f t="shared" si="1"/>
        <v>0</v>
      </c>
      <c r="W40" s="41"/>
      <c r="X40" s="510"/>
      <c r="Y40" s="512"/>
      <c r="Z40" s="510"/>
    </row>
    <row r="41" spans="2:26" ht="13.5" customHeight="1">
      <c r="B41" s="467"/>
      <c r="C41" s="467"/>
      <c r="D41" s="473" t="s">
        <v>6</v>
      </c>
      <c r="E41" s="478">
        <f>SUM(F41:N41)</f>
        <v>3137</v>
      </c>
      <c r="F41" s="478">
        <f t="shared" ref="F41:O41" si="11">SUM(F43:F52)</f>
        <v>1533</v>
      </c>
      <c r="G41" s="478">
        <f t="shared" si="11"/>
        <v>394</v>
      </c>
      <c r="H41" s="478">
        <f t="shared" si="11"/>
        <v>132</v>
      </c>
      <c r="I41" s="478">
        <f t="shared" si="11"/>
        <v>67</v>
      </c>
      <c r="J41" s="478">
        <f t="shared" si="11"/>
        <v>28</v>
      </c>
      <c r="K41" s="489">
        <f t="shared" si="11"/>
        <v>896</v>
      </c>
      <c r="L41" s="489">
        <f t="shared" si="11"/>
        <v>5</v>
      </c>
      <c r="M41" s="489">
        <f t="shared" si="11"/>
        <v>9</v>
      </c>
      <c r="N41" s="489">
        <f t="shared" si="11"/>
        <v>73</v>
      </c>
      <c r="O41" s="489">
        <f t="shared" si="11"/>
        <v>0</v>
      </c>
      <c r="P41" s="487">
        <f t="shared" si="3"/>
        <v>0</v>
      </c>
      <c r="Q41" s="489">
        <f>SUM(Q43:Q52)</f>
        <v>0</v>
      </c>
      <c r="R41" s="489">
        <f>SUM(R43:R52)</f>
        <v>0</v>
      </c>
      <c r="S41" s="489">
        <f>SUM(S43:S52)</f>
        <v>0</v>
      </c>
      <c r="T41" s="451">
        <f>F41/E41*100</f>
        <v>48.868345553076189</v>
      </c>
      <c r="U41" s="508">
        <f>J41+K41+P41+S41</f>
        <v>924</v>
      </c>
      <c r="V41" s="450">
        <f t="shared" si="1"/>
        <v>29.454893210073319</v>
      </c>
      <c r="X41" s="510"/>
      <c r="Y41" s="510"/>
      <c r="Z41" s="510"/>
    </row>
    <row r="42" spans="2:26" ht="4.5" customHeight="1">
      <c r="B42" s="467"/>
      <c r="C42" s="467"/>
      <c r="D42" s="474"/>
      <c r="E42" s="479"/>
      <c r="F42" s="479"/>
      <c r="G42" s="479"/>
      <c r="H42" s="479"/>
      <c r="I42" s="479"/>
      <c r="J42" s="454"/>
      <c r="K42" s="490"/>
      <c r="L42" s="490"/>
      <c r="M42" s="490"/>
      <c r="N42" s="490"/>
      <c r="O42" s="490"/>
      <c r="P42" s="487">
        <f t="shared" si="3"/>
        <v>0</v>
      </c>
      <c r="Q42" s="490"/>
      <c r="R42" s="490"/>
      <c r="S42" s="490"/>
      <c r="T42" s="451"/>
      <c r="U42" s="508"/>
      <c r="V42" s="450">
        <f t="shared" si="1"/>
        <v>0</v>
      </c>
      <c r="X42" s="510"/>
      <c r="Y42" s="510"/>
      <c r="Z42" s="510"/>
    </row>
    <row r="43" spans="2:26" ht="11.25">
      <c r="B43" s="467"/>
      <c r="C43" s="467"/>
      <c r="D43" s="474" t="s">
        <v>260</v>
      </c>
      <c r="E43" s="478">
        <f t="shared" ref="E43:E52" si="12">SUM(F43:N43)</f>
        <v>1964</v>
      </c>
      <c r="F43" s="478">
        <v>1258</v>
      </c>
      <c r="G43" s="478">
        <v>246</v>
      </c>
      <c r="H43" s="478">
        <v>121</v>
      </c>
      <c r="I43" s="478">
        <v>30</v>
      </c>
      <c r="J43" s="482">
        <v>1</v>
      </c>
      <c r="K43" s="482">
        <v>247</v>
      </c>
      <c r="L43" s="489">
        <v>1</v>
      </c>
      <c r="M43" s="489">
        <v>4</v>
      </c>
      <c r="N43" s="493">
        <v>56</v>
      </c>
      <c r="O43" s="489">
        <v>0</v>
      </c>
      <c r="P43" s="487">
        <f t="shared" si="3"/>
        <v>0</v>
      </c>
      <c r="Q43" s="489">
        <v>0</v>
      </c>
      <c r="R43" s="482">
        <v>0</v>
      </c>
      <c r="S43" s="482">
        <v>0</v>
      </c>
      <c r="T43" s="451">
        <f t="shared" ref="T43:T48" si="13">F43/E43*100</f>
        <v>64.052953156822809</v>
      </c>
      <c r="U43" s="508">
        <f t="shared" ref="U43:U48" si="14">J43+K43+P43+S43</f>
        <v>248</v>
      </c>
      <c r="V43" s="450">
        <f t="shared" si="1"/>
        <v>12.627291242362526</v>
      </c>
      <c r="X43" s="510"/>
      <c r="Y43" s="510"/>
      <c r="Z43" s="510"/>
    </row>
    <row r="44" spans="2:26" ht="11.25">
      <c r="B44" s="467"/>
      <c r="C44" s="467"/>
      <c r="D44" s="474" t="s">
        <v>262</v>
      </c>
      <c r="E44" s="478">
        <f t="shared" si="12"/>
        <v>150</v>
      </c>
      <c r="F44" s="478">
        <v>25</v>
      </c>
      <c r="G44" s="478">
        <v>30</v>
      </c>
      <c r="H44" s="478">
        <v>0</v>
      </c>
      <c r="I44" s="478">
        <v>10</v>
      </c>
      <c r="J44" s="482">
        <v>21</v>
      </c>
      <c r="K44" s="482">
        <v>58</v>
      </c>
      <c r="L44" s="489">
        <v>0</v>
      </c>
      <c r="M44" s="482">
        <v>4</v>
      </c>
      <c r="N44" s="482">
        <v>2</v>
      </c>
      <c r="O44" s="481">
        <v>0</v>
      </c>
      <c r="P44" s="487">
        <f t="shared" si="3"/>
        <v>0</v>
      </c>
      <c r="Q44" s="481">
        <v>0</v>
      </c>
      <c r="R44" s="482">
        <v>0</v>
      </c>
      <c r="S44" s="482">
        <v>0</v>
      </c>
      <c r="T44" s="451">
        <f t="shared" si="13"/>
        <v>16.666666666666664</v>
      </c>
      <c r="U44" s="508">
        <f t="shared" si="14"/>
        <v>79</v>
      </c>
      <c r="V44" s="450">
        <f t="shared" si="1"/>
        <v>52.666666666666664</v>
      </c>
      <c r="X44" s="510"/>
      <c r="Y44" s="510"/>
      <c r="Z44" s="510"/>
    </row>
    <row r="45" spans="2:26" ht="11.25">
      <c r="B45" s="467"/>
      <c r="C45" s="467"/>
      <c r="D45" s="474" t="s">
        <v>263</v>
      </c>
      <c r="E45" s="478">
        <f t="shared" si="12"/>
        <v>487</v>
      </c>
      <c r="F45" s="478">
        <v>87</v>
      </c>
      <c r="G45" s="478">
        <v>35</v>
      </c>
      <c r="H45" s="478">
        <v>0</v>
      </c>
      <c r="I45" s="478">
        <v>7</v>
      </c>
      <c r="J45" s="482">
        <v>5</v>
      </c>
      <c r="K45" s="482">
        <v>344</v>
      </c>
      <c r="L45" s="489">
        <v>4</v>
      </c>
      <c r="M45" s="481">
        <v>0</v>
      </c>
      <c r="N45" s="482">
        <v>5</v>
      </c>
      <c r="O45" s="481">
        <v>0</v>
      </c>
      <c r="P45" s="487">
        <f t="shared" si="3"/>
        <v>0</v>
      </c>
      <c r="Q45" s="481">
        <v>0</v>
      </c>
      <c r="R45" s="482">
        <v>0</v>
      </c>
      <c r="S45" s="482">
        <v>0</v>
      </c>
      <c r="T45" s="451">
        <f t="shared" si="13"/>
        <v>17.864476386036962</v>
      </c>
      <c r="U45" s="508">
        <f t="shared" si="14"/>
        <v>349</v>
      </c>
      <c r="V45" s="450">
        <f t="shared" si="1"/>
        <v>71.663244353182748</v>
      </c>
      <c r="X45" s="510"/>
      <c r="Y45" s="510"/>
      <c r="Z45" s="510"/>
    </row>
    <row r="46" spans="2:26" ht="11.25">
      <c r="B46" s="467"/>
      <c r="C46" s="470"/>
      <c r="D46" s="474" t="s">
        <v>193</v>
      </c>
      <c r="E46" s="478">
        <f t="shared" si="12"/>
        <v>170</v>
      </c>
      <c r="F46" s="478">
        <v>29</v>
      </c>
      <c r="G46" s="478">
        <v>34</v>
      </c>
      <c r="H46" s="478">
        <v>0</v>
      </c>
      <c r="I46" s="478">
        <v>2</v>
      </c>
      <c r="J46" s="481">
        <v>0</v>
      </c>
      <c r="K46" s="482">
        <v>104</v>
      </c>
      <c r="L46" s="489">
        <v>0</v>
      </c>
      <c r="M46" s="481">
        <v>0</v>
      </c>
      <c r="N46" s="482">
        <v>1</v>
      </c>
      <c r="O46" s="481">
        <v>0</v>
      </c>
      <c r="P46" s="487">
        <f t="shared" si="3"/>
        <v>0</v>
      </c>
      <c r="Q46" s="481">
        <v>0</v>
      </c>
      <c r="R46" s="482">
        <v>0</v>
      </c>
      <c r="S46" s="482">
        <v>0</v>
      </c>
      <c r="T46" s="451">
        <f t="shared" si="13"/>
        <v>17.058823529411764</v>
      </c>
      <c r="U46" s="508">
        <f t="shared" si="14"/>
        <v>104</v>
      </c>
      <c r="V46" s="450">
        <f t="shared" si="1"/>
        <v>61.176470588235297</v>
      </c>
      <c r="X46" s="510"/>
      <c r="Y46" s="510"/>
      <c r="Z46" s="510"/>
    </row>
    <row r="47" spans="2:26" ht="11.25">
      <c r="B47" s="467"/>
      <c r="C47" s="467" t="s">
        <v>6</v>
      </c>
      <c r="D47" s="474" t="s">
        <v>355</v>
      </c>
      <c r="E47" s="478">
        <f t="shared" si="12"/>
        <v>23</v>
      </c>
      <c r="F47" s="478">
        <v>5</v>
      </c>
      <c r="G47" s="478">
        <v>5</v>
      </c>
      <c r="H47" s="478">
        <v>0</v>
      </c>
      <c r="I47" s="478">
        <v>6</v>
      </c>
      <c r="J47" s="481">
        <v>0</v>
      </c>
      <c r="K47" s="482">
        <v>4</v>
      </c>
      <c r="L47" s="489">
        <v>0</v>
      </c>
      <c r="M47" s="481">
        <v>0</v>
      </c>
      <c r="N47" s="482">
        <v>3</v>
      </c>
      <c r="O47" s="481">
        <v>0</v>
      </c>
      <c r="P47" s="487">
        <f t="shared" si="3"/>
        <v>0</v>
      </c>
      <c r="Q47" s="481">
        <v>0</v>
      </c>
      <c r="R47" s="482">
        <v>0</v>
      </c>
      <c r="S47" s="482">
        <v>0</v>
      </c>
      <c r="T47" s="451">
        <f t="shared" si="13"/>
        <v>21.739130434782609</v>
      </c>
      <c r="U47" s="508">
        <f t="shared" si="14"/>
        <v>4</v>
      </c>
      <c r="V47" s="450">
        <f t="shared" si="1"/>
        <v>17.391304347826086</v>
      </c>
      <c r="X47" s="510"/>
      <c r="Y47" s="510"/>
      <c r="Z47" s="510"/>
    </row>
    <row r="48" spans="2:26" ht="11.25">
      <c r="B48" s="467"/>
      <c r="C48" s="467"/>
      <c r="D48" s="474" t="s">
        <v>172</v>
      </c>
      <c r="E48" s="478">
        <f t="shared" si="12"/>
        <v>20</v>
      </c>
      <c r="F48" s="478">
        <v>3</v>
      </c>
      <c r="G48" s="478">
        <v>1</v>
      </c>
      <c r="H48" s="478">
        <v>0</v>
      </c>
      <c r="I48" s="478">
        <v>0</v>
      </c>
      <c r="J48" s="481">
        <v>0</v>
      </c>
      <c r="K48" s="482">
        <v>16</v>
      </c>
      <c r="L48" s="489">
        <v>0</v>
      </c>
      <c r="M48" s="481">
        <v>0</v>
      </c>
      <c r="N48" s="481">
        <v>0</v>
      </c>
      <c r="O48" s="481">
        <v>0</v>
      </c>
      <c r="P48" s="487">
        <f t="shared" si="3"/>
        <v>0</v>
      </c>
      <c r="Q48" s="481">
        <v>0</v>
      </c>
      <c r="R48" s="482">
        <v>0</v>
      </c>
      <c r="S48" s="482">
        <v>0</v>
      </c>
      <c r="T48" s="451">
        <f t="shared" si="13"/>
        <v>15</v>
      </c>
      <c r="U48" s="508">
        <f t="shared" si="14"/>
        <v>16</v>
      </c>
      <c r="V48" s="450">
        <f t="shared" si="1"/>
        <v>80</v>
      </c>
      <c r="X48" s="510"/>
      <c r="Y48" s="510"/>
      <c r="Z48" s="510"/>
    </row>
    <row r="49" spans="2:26" ht="11.25">
      <c r="B49" s="467"/>
      <c r="C49" s="467"/>
      <c r="D49" s="474" t="s">
        <v>184</v>
      </c>
      <c r="E49" s="478">
        <f t="shared" si="12"/>
        <v>0</v>
      </c>
      <c r="F49" s="478">
        <v>0</v>
      </c>
      <c r="G49" s="478">
        <v>0</v>
      </c>
      <c r="H49" s="478">
        <v>0</v>
      </c>
      <c r="I49" s="478">
        <v>0</v>
      </c>
      <c r="J49" s="481">
        <v>0</v>
      </c>
      <c r="K49" s="481">
        <v>0</v>
      </c>
      <c r="L49" s="489">
        <v>0</v>
      </c>
      <c r="M49" s="481">
        <v>0</v>
      </c>
      <c r="N49" s="481">
        <v>0</v>
      </c>
      <c r="O49" s="481">
        <v>0</v>
      </c>
      <c r="P49" s="487">
        <f t="shared" si="3"/>
        <v>0</v>
      </c>
      <c r="Q49" s="481">
        <v>0</v>
      </c>
      <c r="R49" s="482">
        <v>0</v>
      </c>
      <c r="S49" s="482">
        <v>0</v>
      </c>
      <c r="T49" s="451">
        <v>0</v>
      </c>
      <c r="U49" s="450">
        <f>IF($E49=0,0,(I49+J49+O49+R49)/$E49*100)</f>
        <v>0</v>
      </c>
      <c r="V49" s="450">
        <f t="shared" si="1"/>
        <v>0</v>
      </c>
      <c r="X49" s="510"/>
      <c r="Y49" s="510"/>
      <c r="Z49" s="510"/>
    </row>
    <row r="50" spans="2:26" ht="11.25">
      <c r="B50" s="467"/>
      <c r="C50" s="467"/>
      <c r="D50" s="474" t="s">
        <v>308</v>
      </c>
      <c r="E50" s="478">
        <f t="shared" si="12"/>
        <v>10</v>
      </c>
      <c r="F50" s="478">
        <v>1</v>
      </c>
      <c r="G50" s="478">
        <v>5</v>
      </c>
      <c r="H50" s="478">
        <v>0</v>
      </c>
      <c r="I50" s="478">
        <v>0</v>
      </c>
      <c r="J50" s="481">
        <v>0</v>
      </c>
      <c r="K50" s="482">
        <v>4</v>
      </c>
      <c r="L50" s="489">
        <v>0</v>
      </c>
      <c r="M50" s="481">
        <v>0</v>
      </c>
      <c r="N50" s="481">
        <v>0</v>
      </c>
      <c r="O50" s="481">
        <v>0</v>
      </c>
      <c r="P50" s="487">
        <f t="shared" si="3"/>
        <v>0</v>
      </c>
      <c r="Q50" s="481">
        <v>0</v>
      </c>
      <c r="R50" s="482">
        <v>0</v>
      </c>
      <c r="S50" s="482">
        <v>0</v>
      </c>
      <c r="T50" s="451">
        <f>F50/E50*100</f>
        <v>10</v>
      </c>
      <c r="U50" s="508">
        <f>J50+K50+P50+S50</f>
        <v>4</v>
      </c>
      <c r="V50" s="450">
        <f t="shared" si="1"/>
        <v>40</v>
      </c>
      <c r="X50" s="510"/>
      <c r="Y50" s="510"/>
      <c r="Z50" s="510"/>
    </row>
    <row r="51" spans="2:26" ht="11.25">
      <c r="B51" s="467"/>
      <c r="C51" s="467"/>
      <c r="D51" s="474" t="s">
        <v>230</v>
      </c>
      <c r="E51" s="478">
        <f t="shared" si="12"/>
        <v>120</v>
      </c>
      <c r="F51" s="478">
        <v>83</v>
      </c>
      <c r="G51" s="478">
        <v>3</v>
      </c>
      <c r="H51" s="478">
        <v>11</v>
      </c>
      <c r="I51" s="478">
        <v>1</v>
      </c>
      <c r="J51" s="481">
        <v>0</v>
      </c>
      <c r="K51" s="482">
        <v>19</v>
      </c>
      <c r="L51" s="489">
        <v>0</v>
      </c>
      <c r="M51" s="481">
        <v>0</v>
      </c>
      <c r="N51" s="481">
        <v>3</v>
      </c>
      <c r="O51" s="481">
        <v>0</v>
      </c>
      <c r="P51" s="487">
        <f t="shared" si="3"/>
        <v>0</v>
      </c>
      <c r="Q51" s="481">
        <v>0</v>
      </c>
      <c r="R51" s="482">
        <v>0</v>
      </c>
      <c r="S51" s="482">
        <v>0</v>
      </c>
      <c r="T51" s="451">
        <f>F51/E51*100</f>
        <v>69.166666666666671</v>
      </c>
      <c r="U51" s="508">
        <f>J51+K51+P51+S51</f>
        <v>19</v>
      </c>
      <c r="V51" s="450">
        <f t="shared" si="1"/>
        <v>15.833333333333332</v>
      </c>
      <c r="X51" s="510"/>
      <c r="Y51" s="512"/>
      <c r="Z51" s="510"/>
    </row>
    <row r="52" spans="2:26" ht="11.25">
      <c r="B52" s="467"/>
      <c r="C52" s="467"/>
      <c r="D52" s="474" t="s">
        <v>107</v>
      </c>
      <c r="E52" s="478">
        <f t="shared" si="12"/>
        <v>193</v>
      </c>
      <c r="F52" s="478">
        <v>42</v>
      </c>
      <c r="G52" s="478">
        <v>35</v>
      </c>
      <c r="H52" s="478">
        <v>0</v>
      </c>
      <c r="I52" s="478">
        <v>11</v>
      </c>
      <c r="J52" s="482">
        <v>1</v>
      </c>
      <c r="K52" s="482">
        <v>100</v>
      </c>
      <c r="L52" s="489">
        <v>0</v>
      </c>
      <c r="M52" s="482">
        <v>1</v>
      </c>
      <c r="N52" s="482">
        <v>3</v>
      </c>
      <c r="O52" s="481">
        <v>0</v>
      </c>
      <c r="P52" s="487">
        <f t="shared" si="3"/>
        <v>0</v>
      </c>
      <c r="Q52" s="481">
        <v>0</v>
      </c>
      <c r="R52" s="482">
        <v>0</v>
      </c>
      <c r="S52" s="482">
        <v>0</v>
      </c>
      <c r="T52" s="451">
        <f>F52/E52*100</f>
        <v>21.761658031088082</v>
      </c>
      <c r="U52" s="508">
        <f>J52+K52+P52+S52</f>
        <v>101</v>
      </c>
      <c r="V52" s="450">
        <f t="shared" si="1"/>
        <v>52.331606217616574</v>
      </c>
      <c r="X52" s="510"/>
      <c r="Y52" s="510"/>
      <c r="Z52" s="510"/>
    </row>
    <row r="53" spans="2:26" ht="4.5" customHeight="1">
      <c r="B53" s="467"/>
      <c r="C53" s="467"/>
      <c r="D53" s="474"/>
      <c r="E53" s="479"/>
      <c r="F53" s="479"/>
      <c r="G53" s="479"/>
      <c r="H53" s="479"/>
      <c r="I53" s="479"/>
      <c r="J53" s="483"/>
      <c r="K53" s="485"/>
      <c r="L53" s="485"/>
      <c r="M53" s="482"/>
      <c r="N53" s="482"/>
      <c r="O53" s="482"/>
      <c r="P53" s="487">
        <f t="shared" si="3"/>
        <v>0</v>
      </c>
      <c r="Q53" s="482"/>
      <c r="R53" s="482"/>
      <c r="S53" s="485"/>
      <c r="T53" s="451"/>
      <c r="U53" s="508"/>
      <c r="V53" s="450">
        <f t="shared" si="1"/>
        <v>0</v>
      </c>
      <c r="X53" s="510"/>
      <c r="Y53" s="510"/>
      <c r="Z53" s="510"/>
    </row>
    <row r="54" spans="2:26" ht="11.25">
      <c r="B54" s="467"/>
      <c r="C54" s="467"/>
      <c r="D54" s="474" t="s">
        <v>6</v>
      </c>
      <c r="E54" s="478">
        <f t="shared" ref="E54:E64" si="15">SUM(F54:N54)</f>
        <v>3049</v>
      </c>
      <c r="F54" s="478">
        <f t="shared" ref="F54:O54" si="16">SUM(F55:F64)</f>
        <v>1525</v>
      </c>
      <c r="G54" s="478">
        <f t="shared" si="16"/>
        <v>378</v>
      </c>
      <c r="H54" s="478">
        <f t="shared" si="16"/>
        <v>132</v>
      </c>
      <c r="I54" s="478">
        <f t="shared" si="16"/>
        <v>61</v>
      </c>
      <c r="J54" s="484">
        <f t="shared" si="16"/>
        <v>26</v>
      </c>
      <c r="K54" s="481">
        <f t="shared" si="16"/>
        <v>854</v>
      </c>
      <c r="L54" s="481">
        <f t="shared" si="16"/>
        <v>0</v>
      </c>
      <c r="M54" s="481">
        <f t="shared" si="16"/>
        <v>5</v>
      </c>
      <c r="N54" s="481">
        <f t="shared" si="16"/>
        <v>68</v>
      </c>
      <c r="O54" s="481">
        <f t="shared" si="16"/>
        <v>0</v>
      </c>
      <c r="P54" s="487">
        <f t="shared" si="3"/>
        <v>0</v>
      </c>
      <c r="Q54" s="481">
        <f>SUM(Q55:Q64)</f>
        <v>0</v>
      </c>
      <c r="R54" s="481">
        <f>SUM(R55:R64)</f>
        <v>0</v>
      </c>
      <c r="S54" s="489">
        <f>SUM(S55:S64)</f>
        <v>0</v>
      </c>
      <c r="T54" s="451">
        <f t="shared" ref="T54:T60" si="17">F54/E54*100</f>
        <v>50.016398819285016</v>
      </c>
      <c r="U54" s="508">
        <f t="shared" ref="U54:U60" si="18">J54+K54+P54+S54</f>
        <v>880</v>
      </c>
      <c r="V54" s="450">
        <f t="shared" si="1"/>
        <v>28.861921941620206</v>
      </c>
      <c r="X54" s="510"/>
      <c r="Y54" s="510"/>
      <c r="Z54" s="510"/>
    </row>
    <row r="55" spans="2:26" ht="11.25">
      <c r="B55" s="467"/>
      <c r="C55" s="467"/>
      <c r="D55" s="474" t="s">
        <v>260</v>
      </c>
      <c r="E55" s="478">
        <f t="shared" si="15"/>
        <v>1908</v>
      </c>
      <c r="F55" s="478">
        <v>1255</v>
      </c>
      <c r="G55" s="478">
        <v>233</v>
      </c>
      <c r="H55" s="478">
        <v>121</v>
      </c>
      <c r="I55" s="478">
        <v>26</v>
      </c>
      <c r="J55" s="482">
        <v>1</v>
      </c>
      <c r="K55" s="482">
        <v>219</v>
      </c>
      <c r="L55" s="482">
        <v>0</v>
      </c>
      <c r="M55" s="482">
        <v>0</v>
      </c>
      <c r="N55" s="482">
        <v>53</v>
      </c>
      <c r="O55" s="482">
        <v>0</v>
      </c>
      <c r="P55" s="487">
        <f t="shared" si="3"/>
        <v>0</v>
      </c>
      <c r="Q55" s="482">
        <v>0</v>
      </c>
      <c r="R55" s="482">
        <v>0</v>
      </c>
      <c r="S55" s="493">
        <v>0</v>
      </c>
      <c r="T55" s="451">
        <f t="shared" si="17"/>
        <v>65.775681341719078</v>
      </c>
      <c r="U55" s="508">
        <f t="shared" si="18"/>
        <v>220</v>
      </c>
      <c r="V55" s="450">
        <f t="shared" si="1"/>
        <v>11.530398322851152</v>
      </c>
      <c r="X55" s="510"/>
      <c r="Y55" s="510"/>
      <c r="Z55" s="510"/>
    </row>
    <row r="56" spans="2:26" ht="11.25">
      <c r="B56" s="467"/>
      <c r="C56" s="467"/>
      <c r="D56" s="474" t="s">
        <v>262</v>
      </c>
      <c r="E56" s="478">
        <f t="shared" si="15"/>
        <v>150</v>
      </c>
      <c r="F56" s="478">
        <v>25</v>
      </c>
      <c r="G56" s="478">
        <v>30</v>
      </c>
      <c r="H56" s="478">
        <v>0</v>
      </c>
      <c r="I56" s="478">
        <v>10</v>
      </c>
      <c r="J56" s="482">
        <v>21</v>
      </c>
      <c r="K56" s="482">
        <v>58</v>
      </c>
      <c r="L56" s="482">
        <v>0</v>
      </c>
      <c r="M56" s="482">
        <v>4</v>
      </c>
      <c r="N56" s="482">
        <v>2</v>
      </c>
      <c r="O56" s="482">
        <v>0</v>
      </c>
      <c r="P56" s="487">
        <f t="shared" si="3"/>
        <v>0</v>
      </c>
      <c r="Q56" s="482">
        <v>0</v>
      </c>
      <c r="R56" s="482">
        <v>0</v>
      </c>
      <c r="S56" s="493">
        <v>0</v>
      </c>
      <c r="T56" s="451">
        <f t="shared" si="17"/>
        <v>16.666666666666664</v>
      </c>
      <c r="U56" s="508">
        <f t="shared" si="18"/>
        <v>79</v>
      </c>
      <c r="V56" s="450">
        <f t="shared" si="1"/>
        <v>52.666666666666664</v>
      </c>
      <c r="X56" s="510"/>
      <c r="Y56" s="510"/>
      <c r="Z56" s="510"/>
    </row>
    <row r="57" spans="2:26" ht="11.25">
      <c r="B57" s="467" t="s">
        <v>2</v>
      </c>
      <c r="C57" s="470"/>
      <c r="D57" s="474" t="s">
        <v>263</v>
      </c>
      <c r="E57" s="478">
        <f t="shared" si="15"/>
        <v>455</v>
      </c>
      <c r="F57" s="478">
        <v>82</v>
      </c>
      <c r="G57" s="478">
        <v>32</v>
      </c>
      <c r="H57" s="478">
        <v>0</v>
      </c>
      <c r="I57" s="478">
        <v>5</v>
      </c>
      <c r="J57" s="482">
        <v>3</v>
      </c>
      <c r="K57" s="482">
        <v>330</v>
      </c>
      <c r="L57" s="482">
        <v>0</v>
      </c>
      <c r="M57" s="482">
        <v>0</v>
      </c>
      <c r="N57" s="482">
        <v>3</v>
      </c>
      <c r="O57" s="482">
        <v>0</v>
      </c>
      <c r="P57" s="487">
        <f t="shared" si="3"/>
        <v>0</v>
      </c>
      <c r="Q57" s="482">
        <v>0</v>
      </c>
      <c r="R57" s="482">
        <v>0</v>
      </c>
      <c r="S57" s="493">
        <v>0</v>
      </c>
      <c r="T57" s="451">
        <f t="shared" si="17"/>
        <v>18.021978021978022</v>
      </c>
      <c r="U57" s="508">
        <f t="shared" si="18"/>
        <v>333</v>
      </c>
      <c r="V57" s="450">
        <f t="shared" si="1"/>
        <v>73.186813186813183</v>
      </c>
      <c r="X57" s="510"/>
      <c r="Y57" s="510"/>
      <c r="Z57" s="510"/>
    </row>
    <row r="58" spans="2:26" ht="11.25">
      <c r="B58" s="467"/>
      <c r="C58" s="467" t="s">
        <v>264</v>
      </c>
      <c r="D58" s="474" t="s">
        <v>193</v>
      </c>
      <c r="E58" s="478">
        <f t="shared" si="15"/>
        <v>170</v>
      </c>
      <c r="F58" s="478">
        <v>29</v>
      </c>
      <c r="G58" s="478">
        <v>34</v>
      </c>
      <c r="H58" s="478">
        <v>0</v>
      </c>
      <c r="I58" s="478">
        <v>2</v>
      </c>
      <c r="J58" s="482">
        <v>0</v>
      </c>
      <c r="K58" s="482">
        <v>104</v>
      </c>
      <c r="L58" s="482">
        <v>0</v>
      </c>
      <c r="M58" s="482">
        <v>0</v>
      </c>
      <c r="N58" s="482">
        <v>1</v>
      </c>
      <c r="O58" s="482">
        <v>0</v>
      </c>
      <c r="P58" s="487">
        <f t="shared" si="3"/>
        <v>0</v>
      </c>
      <c r="Q58" s="482">
        <v>0</v>
      </c>
      <c r="R58" s="482">
        <v>0</v>
      </c>
      <c r="S58" s="493">
        <v>0</v>
      </c>
      <c r="T58" s="451">
        <f t="shared" si="17"/>
        <v>17.058823529411764</v>
      </c>
      <c r="U58" s="508">
        <f t="shared" si="18"/>
        <v>104</v>
      </c>
      <c r="V58" s="450">
        <f t="shared" si="1"/>
        <v>61.176470588235297</v>
      </c>
      <c r="X58" s="510"/>
      <c r="Y58" s="510"/>
      <c r="Z58" s="510"/>
    </row>
    <row r="59" spans="2:26" ht="11.25">
      <c r="B59" s="467"/>
      <c r="C59" s="467" t="s">
        <v>266</v>
      </c>
      <c r="D59" s="474" t="s">
        <v>355</v>
      </c>
      <c r="E59" s="478">
        <f t="shared" si="15"/>
        <v>23</v>
      </c>
      <c r="F59" s="478">
        <v>5</v>
      </c>
      <c r="G59" s="478">
        <v>5</v>
      </c>
      <c r="H59" s="478">
        <v>0</v>
      </c>
      <c r="I59" s="478">
        <v>6</v>
      </c>
      <c r="J59" s="482">
        <v>0</v>
      </c>
      <c r="K59" s="482">
        <v>4</v>
      </c>
      <c r="L59" s="482">
        <v>0</v>
      </c>
      <c r="M59" s="482">
        <v>0</v>
      </c>
      <c r="N59" s="482">
        <v>3</v>
      </c>
      <c r="O59" s="482">
        <v>0</v>
      </c>
      <c r="P59" s="487">
        <f t="shared" si="3"/>
        <v>0</v>
      </c>
      <c r="Q59" s="482">
        <v>0</v>
      </c>
      <c r="R59" s="482">
        <v>0</v>
      </c>
      <c r="S59" s="493">
        <v>0</v>
      </c>
      <c r="T59" s="451">
        <f t="shared" si="17"/>
        <v>21.739130434782609</v>
      </c>
      <c r="U59" s="508">
        <f t="shared" si="18"/>
        <v>4</v>
      </c>
      <c r="V59" s="450">
        <f t="shared" si="1"/>
        <v>17.391304347826086</v>
      </c>
      <c r="X59" s="510"/>
      <c r="Y59" s="510"/>
      <c r="Z59" s="510"/>
    </row>
    <row r="60" spans="2:26" ht="11.25">
      <c r="B60" s="467"/>
      <c r="C60" s="467" t="s">
        <v>267</v>
      </c>
      <c r="D60" s="474" t="s">
        <v>172</v>
      </c>
      <c r="E60" s="478">
        <f t="shared" si="15"/>
        <v>20</v>
      </c>
      <c r="F60" s="478">
        <v>3</v>
      </c>
      <c r="G60" s="478">
        <v>1</v>
      </c>
      <c r="H60" s="478">
        <v>0</v>
      </c>
      <c r="I60" s="478">
        <v>0</v>
      </c>
      <c r="J60" s="482">
        <v>0</v>
      </c>
      <c r="K60" s="482">
        <v>16</v>
      </c>
      <c r="L60" s="482">
        <v>0</v>
      </c>
      <c r="M60" s="482">
        <v>0</v>
      </c>
      <c r="N60" s="482">
        <v>0</v>
      </c>
      <c r="O60" s="482">
        <v>0</v>
      </c>
      <c r="P60" s="487">
        <f t="shared" si="3"/>
        <v>0</v>
      </c>
      <c r="Q60" s="482">
        <v>0</v>
      </c>
      <c r="R60" s="482">
        <v>0</v>
      </c>
      <c r="S60" s="493">
        <v>0</v>
      </c>
      <c r="T60" s="451">
        <f t="shared" si="17"/>
        <v>15</v>
      </c>
      <c r="U60" s="508">
        <f t="shared" si="18"/>
        <v>16</v>
      </c>
      <c r="V60" s="450">
        <f t="shared" si="1"/>
        <v>80</v>
      </c>
      <c r="X60" s="510"/>
      <c r="Y60" s="510"/>
      <c r="Z60" s="510"/>
    </row>
    <row r="61" spans="2:26" ht="11.25">
      <c r="B61" s="467"/>
      <c r="C61" s="467"/>
      <c r="D61" s="474" t="s">
        <v>184</v>
      </c>
      <c r="E61" s="478">
        <f t="shared" si="15"/>
        <v>0</v>
      </c>
      <c r="F61" s="478">
        <v>0</v>
      </c>
      <c r="G61" s="478">
        <v>0</v>
      </c>
      <c r="H61" s="478">
        <v>0</v>
      </c>
      <c r="I61" s="478">
        <v>0</v>
      </c>
      <c r="J61" s="482">
        <v>0</v>
      </c>
      <c r="K61" s="482">
        <v>0</v>
      </c>
      <c r="L61" s="482">
        <v>0</v>
      </c>
      <c r="M61" s="482">
        <v>0</v>
      </c>
      <c r="N61" s="482">
        <v>0</v>
      </c>
      <c r="O61" s="482">
        <v>0</v>
      </c>
      <c r="P61" s="487">
        <f t="shared" si="3"/>
        <v>0</v>
      </c>
      <c r="Q61" s="482">
        <v>0</v>
      </c>
      <c r="R61" s="482">
        <v>0</v>
      </c>
      <c r="S61" s="493">
        <v>0</v>
      </c>
      <c r="T61" s="451">
        <v>0</v>
      </c>
      <c r="U61" s="450">
        <f>IF($E61=0,0,(I61+J61+O61+R61)/$E61*100)</f>
        <v>0</v>
      </c>
      <c r="V61" s="450">
        <f t="shared" si="1"/>
        <v>0</v>
      </c>
      <c r="X61" s="510"/>
      <c r="Y61" s="510"/>
      <c r="Z61" s="510"/>
    </row>
    <row r="62" spans="2:26" ht="11.25">
      <c r="B62" s="467"/>
      <c r="C62" s="467"/>
      <c r="D62" s="474" t="s">
        <v>308</v>
      </c>
      <c r="E62" s="478">
        <f t="shared" si="15"/>
        <v>10</v>
      </c>
      <c r="F62" s="478">
        <v>1</v>
      </c>
      <c r="G62" s="478">
        <v>5</v>
      </c>
      <c r="H62" s="478">
        <v>0</v>
      </c>
      <c r="I62" s="478">
        <v>0</v>
      </c>
      <c r="J62" s="482">
        <v>0</v>
      </c>
      <c r="K62" s="482">
        <v>4</v>
      </c>
      <c r="L62" s="482">
        <v>0</v>
      </c>
      <c r="M62" s="482">
        <v>0</v>
      </c>
      <c r="N62" s="482">
        <v>0</v>
      </c>
      <c r="O62" s="482">
        <v>0</v>
      </c>
      <c r="P62" s="487">
        <f t="shared" si="3"/>
        <v>0</v>
      </c>
      <c r="Q62" s="482">
        <v>0</v>
      </c>
      <c r="R62" s="482">
        <v>0</v>
      </c>
      <c r="S62" s="493">
        <v>0</v>
      </c>
      <c r="T62" s="451">
        <f>F62/E62*100</f>
        <v>10</v>
      </c>
      <c r="U62" s="508">
        <f>J62+K62+P62+S62</f>
        <v>4</v>
      </c>
      <c r="V62" s="450">
        <f t="shared" si="1"/>
        <v>40</v>
      </c>
      <c r="X62" s="510"/>
      <c r="Y62" s="510"/>
      <c r="Z62" s="510"/>
    </row>
    <row r="63" spans="2:26" ht="11.25">
      <c r="B63" s="467"/>
      <c r="C63" s="467"/>
      <c r="D63" s="474" t="s">
        <v>230</v>
      </c>
      <c r="E63" s="478">
        <f t="shared" si="15"/>
        <v>120</v>
      </c>
      <c r="F63" s="478">
        <v>83</v>
      </c>
      <c r="G63" s="478">
        <v>3</v>
      </c>
      <c r="H63" s="478">
        <v>11</v>
      </c>
      <c r="I63" s="478">
        <v>1</v>
      </c>
      <c r="J63" s="482">
        <v>0</v>
      </c>
      <c r="K63" s="482">
        <v>19</v>
      </c>
      <c r="L63" s="482">
        <v>0</v>
      </c>
      <c r="M63" s="482">
        <v>0</v>
      </c>
      <c r="N63" s="482">
        <v>3</v>
      </c>
      <c r="O63" s="482">
        <v>0</v>
      </c>
      <c r="P63" s="487">
        <f t="shared" si="3"/>
        <v>0</v>
      </c>
      <c r="Q63" s="482">
        <v>0</v>
      </c>
      <c r="R63" s="482">
        <v>0</v>
      </c>
      <c r="S63" s="493">
        <v>0</v>
      </c>
      <c r="T63" s="451">
        <f>F63/E63*100</f>
        <v>69.166666666666671</v>
      </c>
      <c r="U63" s="508">
        <f>J63+K63+P63+S63</f>
        <v>19</v>
      </c>
      <c r="V63" s="450">
        <f t="shared" si="1"/>
        <v>15.833333333333332</v>
      </c>
      <c r="X63" s="510"/>
      <c r="Y63" s="510"/>
      <c r="Z63" s="510"/>
    </row>
    <row r="64" spans="2:26" ht="11.25">
      <c r="B64" s="467"/>
      <c r="C64" s="467"/>
      <c r="D64" s="474" t="s">
        <v>107</v>
      </c>
      <c r="E64" s="478">
        <f t="shared" si="15"/>
        <v>193</v>
      </c>
      <c r="F64" s="478">
        <v>42</v>
      </c>
      <c r="G64" s="478">
        <v>35</v>
      </c>
      <c r="H64" s="478">
        <v>0</v>
      </c>
      <c r="I64" s="478">
        <v>11</v>
      </c>
      <c r="J64" s="482">
        <v>1</v>
      </c>
      <c r="K64" s="482">
        <v>100</v>
      </c>
      <c r="L64" s="482">
        <v>0</v>
      </c>
      <c r="M64" s="482">
        <v>1</v>
      </c>
      <c r="N64" s="482">
        <v>3</v>
      </c>
      <c r="O64" s="482">
        <v>0</v>
      </c>
      <c r="P64" s="487">
        <f t="shared" si="3"/>
        <v>0</v>
      </c>
      <c r="Q64" s="482">
        <v>0</v>
      </c>
      <c r="R64" s="482">
        <v>0</v>
      </c>
      <c r="S64" s="493">
        <v>0</v>
      </c>
      <c r="T64" s="451">
        <f>F64/E64*100</f>
        <v>21.761658031088082</v>
      </c>
      <c r="U64" s="508">
        <f>J64+K64+P64+S64</f>
        <v>101</v>
      </c>
      <c r="V64" s="450">
        <f t="shared" si="1"/>
        <v>52.331606217616574</v>
      </c>
      <c r="X64" s="510"/>
      <c r="Y64" s="510"/>
      <c r="Z64" s="513"/>
    </row>
    <row r="65" spans="2:26" ht="4.5" customHeight="1">
      <c r="B65" s="467"/>
      <c r="C65" s="467"/>
      <c r="D65" s="474"/>
      <c r="E65" s="478">
        <v>0</v>
      </c>
      <c r="F65" s="478"/>
      <c r="G65" s="478"/>
      <c r="H65" s="478"/>
      <c r="I65" s="478"/>
      <c r="J65" s="485"/>
      <c r="K65" s="485"/>
      <c r="L65" s="485"/>
      <c r="M65" s="482"/>
      <c r="N65" s="482"/>
      <c r="O65" s="482"/>
      <c r="P65" s="487">
        <f t="shared" si="3"/>
        <v>0</v>
      </c>
      <c r="Q65" s="482"/>
      <c r="R65" s="482"/>
      <c r="S65" s="485"/>
      <c r="T65" s="451"/>
      <c r="U65" s="508"/>
      <c r="V65" s="450">
        <f t="shared" si="1"/>
        <v>0</v>
      </c>
      <c r="X65" s="510"/>
      <c r="Y65" s="510"/>
      <c r="Z65" s="510"/>
    </row>
    <row r="66" spans="2:26" ht="13.5" customHeight="1">
      <c r="B66" s="467"/>
      <c r="C66" s="467" t="s">
        <v>309</v>
      </c>
      <c r="D66" s="474" t="s">
        <v>6</v>
      </c>
      <c r="E66" s="478">
        <f>SUM(F66:N66)</f>
        <v>88</v>
      </c>
      <c r="F66" s="478">
        <f t="shared" ref="F66:O66" si="19">SUM(F67:F68)</f>
        <v>8</v>
      </c>
      <c r="G66" s="478">
        <f t="shared" si="19"/>
        <v>16</v>
      </c>
      <c r="H66" s="478">
        <f t="shared" si="19"/>
        <v>0</v>
      </c>
      <c r="I66" s="478">
        <f t="shared" si="19"/>
        <v>6</v>
      </c>
      <c r="J66" s="478">
        <f t="shared" si="19"/>
        <v>2</v>
      </c>
      <c r="K66" s="489">
        <f t="shared" si="19"/>
        <v>42</v>
      </c>
      <c r="L66" s="489">
        <f t="shared" si="19"/>
        <v>5</v>
      </c>
      <c r="M66" s="481">
        <f t="shared" si="19"/>
        <v>4</v>
      </c>
      <c r="N66" s="481">
        <f t="shared" si="19"/>
        <v>5</v>
      </c>
      <c r="O66" s="481">
        <f t="shared" si="19"/>
        <v>0</v>
      </c>
      <c r="P66" s="487">
        <f t="shared" si="3"/>
        <v>0</v>
      </c>
      <c r="Q66" s="481">
        <f>SUM(Q67:Q68)</f>
        <v>0</v>
      </c>
      <c r="R66" s="481">
        <f>SUM(R67:R68)</f>
        <v>0</v>
      </c>
      <c r="S66" s="489">
        <f>SUM(S67:S68)</f>
        <v>0</v>
      </c>
      <c r="T66" s="451">
        <f>F66/E66*100</f>
        <v>9.0909090909090917</v>
      </c>
      <c r="U66" s="508">
        <f>J66+K66+P66+S66</f>
        <v>44</v>
      </c>
      <c r="V66" s="450">
        <f t="shared" si="1"/>
        <v>50</v>
      </c>
      <c r="W66" s="509"/>
      <c r="X66" s="509"/>
      <c r="Y66" s="510"/>
      <c r="Z66" s="510"/>
    </row>
    <row r="67" spans="2:26" ht="13.5" customHeight="1">
      <c r="B67" s="467"/>
      <c r="C67" s="467" t="s">
        <v>311</v>
      </c>
      <c r="D67" s="474" t="s">
        <v>260</v>
      </c>
      <c r="E67" s="478">
        <f>SUM(F67:N67)</f>
        <v>56</v>
      </c>
      <c r="F67" s="478">
        <v>3</v>
      </c>
      <c r="G67" s="478">
        <v>13</v>
      </c>
      <c r="H67" s="478">
        <v>0</v>
      </c>
      <c r="I67" s="478">
        <v>4</v>
      </c>
      <c r="J67" s="486">
        <v>0</v>
      </c>
      <c r="K67" s="482">
        <v>28</v>
      </c>
      <c r="L67" s="482">
        <v>1</v>
      </c>
      <c r="M67" s="482">
        <v>4</v>
      </c>
      <c r="N67" s="482">
        <v>3</v>
      </c>
      <c r="O67" s="482">
        <v>0</v>
      </c>
      <c r="P67" s="487">
        <f t="shared" si="3"/>
        <v>0</v>
      </c>
      <c r="Q67" s="482">
        <v>0</v>
      </c>
      <c r="R67" s="482">
        <v>0</v>
      </c>
      <c r="S67" s="482">
        <v>0</v>
      </c>
      <c r="T67" s="451">
        <f>F67/E67*100</f>
        <v>5.3571428571428568</v>
      </c>
      <c r="U67" s="508">
        <f>J67+K67+P67+S67</f>
        <v>28</v>
      </c>
      <c r="V67" s="450">
        <f t="shared" si="1"/>
        <v>50</v>
      </c>
      <c r="X67" s="510"/>
      <c r="Y67" s="510"/>
      <c r="Z67" s="510"/>
    </row>
    <row r="68" spans="2:26" ht="13.5" customHeight="1">
      <c r="B68" s="467"/>
      <c r="C68" s="467" t="s">
        <v>409</v>
      </c>
      <c r="D68" s="474" t="s">
        <v>380</v>
      </c>
      <c r="E68" s="478">
        <f>SUM(F68:N68)</f>
        <v>32</v>
      </c>
      <c r="F68" s="478">
        <v>5</v>
      </c>
      <c r="G68" s="478">
        <v>3</v>
      </c>
      <c r="H68" s="478">
        <v>0</v>
      </c>
      <c r="I68" s="478">
        <v>2</v>
      </c>
      <c r="J68" s="486">
        <v>2</v>
      </c>
      <c r="K68" s="482">
        <v>14</v>
      </c>
      <c r="L68" s="482">
        <v>4</v>
      </c>
      <c r="M68" s="482">
        <v>0</v>
      </c>
      <c r="N68" s="482">
        <v>2</v>
      </c>
      <c r="O68" s="482">
        <v>0</v>
      </c>
      <c r="P68" s="487">
        <f t="shared" si="3"/>
        <v>0</v>
      </c>
      <c r="Q68" s="482">
        <v>0</v>
      </c>
      <c r="R68" s="482">
        <v>0</v>
      </c>
      <c r="S68" s="482">
        <v>0</v>
      </c>
      <c r="T68" s="451">
        <f>F68/E68*100</f>
        <v>15.625</v>
      </c>
      <c r="U68" s="508">
        <f>J68+K68+P68+S68</f>
        <v>16</v>
      </c>
      <c r="V68" s="450">
        <f t="shared" si="1"/>
        <v>50</v>
      </c>
      <c r="X68" s="510"/>
      <c r="Y68" s="510"/>
      <c r="Z68" s="510"/>
    </row>
    <row r="69" spans="2:26" ht="4.5" customHeight="1">
      <c r="B69" s="467"/>
      <c r="C69" s="467"/>
      <c r="D69" s="474"/>
      <c r="E69" s="479"/>
      <c r="F69" s="479"/>
      <c r="G69" s="479"/>
      <c r="H69" s="479"/>
      <c r="I69" s="479"/>
      <c r="J69" s="483"/>
      <c r="K69" s="485"/>
      <c r="L69" s="485"/>
      <c r="M69" s="482"/>
      <c r="N69" s="482"/>
      <c r="O69" s="482"/>
      <c r="P69" s="487">
        <f t="shared" si="3"/>
        <v>0</v>
      </c>
      <c r="Q69" s="482"/>
      <c r="R69" s="482"/>
      <c r="S69" s="485"/>
      <c r="T69" s="451"/>
      <c r="U69" s="508"/>
      <c r="V69" s="450">
        <f t="shared" si="1"/>
        <v>0</v>
      </c>
      <c r="X69" s="510"/>
      <c r="Y69" s="512"/>
      <c r="Z69" s="510"/>
    </row>
    <row r="70" spans="2:26" ht="13.5" customHeight="1">
      <c r="B70" s="467"/>
      <c r="C70" s="467"/>
      <c r="D70" s="473" t="s">
        <v>6</v>
      </c>
      <c r="E70" s="478">
        <f>SUM(F70:N70)</f>
        <v>3036</v>
      </c>
      <c r="F70" s="478">
        <f t="shared" ref="F70:O70" si="20">SUM(F72:F81)</f>
        <v>1785</v>
      </c>
      <c r="G70" s="478">
        <f t="shared" si="20"/>
        <v>604</v>
      </c>
      <c r="H70" s="478">
        <f t="shared" si="20"/>
        <v>38</v>
      </c>
      <c r="I70" s="478">
        <f t="shared" si="20"/>
        <v>22</v>
      </c>
      <c r="J70" s="478">
        <f t="shared" si="20"/>
        <v>9</v>
      </c>
      <c r="K70" s="489">
        <f t="shared" si="20"/>
        <v>480</v>
      </c>
      <c r="L70" s="489">
        <f t="shared" si="20"/>
        <v>2</v>
      </c>
      <c r="M70" s="481">
        <f t="shared" si="20"/>
        <v>27</v>
      </c>
      <c r="N70" s="481">
        <f t="shared" si="20"/>
        <v>69</v>
      </c>
      <c r="O70" s="481">
        <f t="shared" si="20"/>
        <v>0</v>
      </c>
      <c r="P70" s="487">
        <f t="shared" si="3"/>
        <v>1</v>
      </c>
      <c r="Q70" s="481">
        <f>SUM(Q72:Q81)</f>
        <v>0</v>
      </c>
      <c r="R70" s="481">
        <f>SUM(R72:R81)</f>
        <v>1</v>
      </c>
      <c r="S70" s="489">
        <f>SUM(S72:S81)</f>
        <v>1</v>
      </c>
      <c r="T70" s="451">
        <f>F70/E70*100</f>
        <v>58.794466403162062</v>
      </c>
      <c r="U70" s="508">
        <f>J70+K70+P70+S70</f>
        <v>491</v>
      </c>
      <c r="V70" s="450">
        <f t="shared" si="1"/>
        <v>16.172595520421606</v>
      </c>
      <c r="X70" s="510"/>
      <c r="Y70" s="510"/>
      <c r="Z70" s="510"/>
    </row>
    <row r="71" spans="2:26" ht="4.5" customHeight="1">
      <c r="B71" s="467"/>
      <c r="C71" s="467"/>
      <c r="D71" s="474"/>
      <c r="E71" s="479"/>
      <c r="F71" s="479"/>
      <c r="G71" s="479"/>
      <c r="H71" s="479"/>
      <c r="I71" s="479"/>
      <c r="J71" s="483"/>
      <c r="K71" s="485"/>
      <c r="L71" s="485"/>
      <c r="M71" s="482"/>
      <c r="N71" s="482"/>
      <c r="O71" s="482"/>
      <c r="P71" s="487">
        <f t="shared" si="3"/>
        <v>0</v>
      </c>
      <c r="Q71" s="482"/>
      <c r="R71" s="482"/>
      <c r="S71" s="485"/>
      <c r="T71" s="451"/>
      <c r="U71" s="508"/>
      <c r="V71" s="450">
        <f t="shared" si="1"/>
        <v>0</v>
      </c>
      <c r="X71" s="510"/>
      <c r="Y71" s="510"/>
      <c r="Z71" s="510"/>
    </row>
    <row r="72" spans="2:26" ht="13.5" customHeight="1">
      <c r="B72" s="467"/>
      <c r="C72" s="467"/>
      <c r="D72" s="474" t="s">
        <v>260</v>
      </c>
      <c r="E72" s="478">
        <f t="shared" ref="E72:E81" si="21">SUM(F72:N72)</f>
        <v>2080</v>
      </c>
      <c r="F72" s="478">
        <v>1427</v>
      </c>
      <c r="G72" s="478">
        <v>390</v>
      </c>
      <c r="H72" s="478">
        <v>30</v>
      </c>
      <c r="I72" s="478">
        <v>10</v>
      </c>
      <c r="J72" s="482">
        <v>0</v>
      </c>
      <c r="K72" s="482">
        <v>158</v>
      </c>
      <c r="L72" s="482">
        <v>1</v>
      </c>
      <c r="M72" s="482">
        <v>9</v>
      </c>
      <c r="N72" s="482">
        <v>55</v>
      </c>
      <c r="O72" s="482">
        <v>0</v>
      </c>
      <c r="P72" s="487">
        <f t="shared" si="3"/>
        <v>1</v>
      </c>
      <c r="Q72" s="482">
        <v>0</v>
      </c>
      <c r="R72" s="482">
        <v>1</v>
      </c>
      <c r="S72" s="482">
        <v>0</v>
      </c>
      <c r="T72" s="451">
        <f t="shared" ref="T72:T81" si="22">F72/E72*100</f>
        <v>68.605769230769226</v>
      </c>
      <c r="U72" s="508">
        <f t="shared" ref="U72:U77" si="23">J72+K72+P72+S72</f>
        <v>159</v>
      </c>
      <c r="V72" s="450">
        <f t="shared" si="1"/>
        <v>7.6442307692307701</v>
      </c>
      <c r="X72" s="510"/>
      <c r="Y72" s="510"/>
      <c r="Z72" s="510"/>
    </row>
    <row r="73" spans="2:26" ht="13.5" customHeight="1">
      <c r="B73" s="467"/>
      <c r="C73" s="467"/>
      <c r="D73" s="474" t="s">
        <v>262</v>
      </c>
      <c r="E73" s="478">
        <f t="shared" si="21"/>
        <v>84</v>
      </c>
      <c r="F73" s="478">
        <v>10</v>
      </c>
      <c r="G73" s="478">
        <v>23</v>
      </c>
      <c r="H73" s="478">
        <v>0</v>
      </c>
      <c r="I73" s="478">
        <v>1</v>
      </c>
      <c r="J73" s="482">
        <v>8</v>
      </c>
      <c r="K73" s="482">
        <v>31</v>
      </c>
      <c r="L73" s="482">
        <v>0</v>
      </c>
      <c r="M73" s="482">
        <v>6</v>
      </c>
      <c r="N73" s="482">
        <v>5</v>
      </c>
      <c r="O73" s="482">
        <v>0</v>
      </c>
      <c r="P73" s="487">
        <f t="shared" si="3"/>
        <v>0</v>
      </c>
      <c r="Q73" s="482">
        <v>0</v>
      </c>
      <c r="R73" s="482">
        <v>0</v>
      </c>
      <c r="S73" s="482">
        <v>0</v>
      </c>
      <c r="T73" s="451">
        <f t="shared" si="22"/>
        <v>11.904761904761903</v>
      </c>
      <c r="U73" s="508">
        <f t="shared" si="23"/>
        <v>39</v>
      </c>
      <c r="V73" s="450">
        <f t="shared" si="1"/>
        <v>46.428571428571431</v>
      </c>
      <c r="X73" s="510"/>
      <c r="Y73" s="510"/>
      <c r="Z73" s="510"/>
    </row>
    <row r="74" spans="2:26" ht="13.5" customHeight="1">
      <c r="B74" s="467"/>
      <c r="C74" s="467"/>
      <c r="D74" s="474" t="s">
        <v>263</v>
      </c>
      <c r="E74" s="478">
        <f t="shared" si="21"/>
        <v>45</v>
      </c>
      <c r="F74" s="478">
        <v>6</v>
      </c>
      <c r="G74" s="478">
        <v>8</v>
      </c>
      <c r="H74" s="478">
        <v>0</v>
      </c>
      <c r="I74" s="478">
        <v>2</v>
      </c>
      <c r="J74" s="482">
        <v>0</v>
      </c>
      <c r="K74" s="482">
        <v>29</v>
      </c>
      <c r="L74" s="482">
        <v>0</v>
      </c>
      <c r="M74" s="482">
        <v>0</v>
      </c>
      <c r="N74" s="482">
        <v>0</v>
      </c>
      <c r="O74" s="482">
        <v>0</v>
      </c>
      <c r="P74" s="487">
        <f t="shared" si="3"/>
        <v>0</v>
      </c>
      <c r="Q74" s="482">
        <v>0</v>
      </c>
      <c r="R74" s="482">
        <v>0</v>
      </c>
      <c r="S74" s="482">
        <v>0</v>
      </c>
      <c r="T74" s="451">
        <f t="shared" si="22"/>
        <v>13.333333333333334</v>
      </c>
      <c r="U74" s="508">
        <f t="shared" si="23"/>
        <v>29</v>
      </c>
      <c r="V74" s="450">
        <f t="shared" si="1"/>
        <v>64.444444444444443</v>
      </c>
      <c r="X74" s="510"/>
      <c r="Y74" s="510"/>
      <c r="Z74" s="510"/>
    </row>
    <row r="75" spans="2:26" ht="13.5" customHeight="1">
      <c r="B75" s="467"/>
      <c r="C75" s="470"/>
      <c r="D75" s="474" t="s">
        <v>193</v>
      </c>
      <c r="E75" s="478">
        <f t="shared" si="21"/>
        <v>332</v>
      </c>
      <c r="F75" s="478">
        <v>81</v>
      </c>
      <c r="G75" s="478">
        <v>80</v>
      </c>
      <c r="H75" s="478">
        <v>1</v>
      </c>
      <c r="I75" s="478">
        <v>4</v>
      </c>
      <c r="J75" s="482">
        <v>0</v>
      </c>
      <c r="K75" s="482">
        <v>156</v>
      </c>
      <c r="L75" s="482">
        <v>1</v>
      </c>
      <c r="M75" s="482">
        <v>4</v>
      </c>
      <c r="N75" s="482">
        <v>5</v>
      </c>
      <c r="O75" s="482">
        <v>0</v>
      </c>
      <c r="P75" s="487">
        <f t="shared" si="3"/>
        <v>0</v>
      </c>
      <c r="Q75" s="482">
        <v>0</v>
      </c>
      <c r="R75" s="482">
        <v>0</v>
      </c>
      <c r="S75" s="482">
        <v>1</v>
      </c>
      <c r="T75" s="451">
        <f t="shared" si="22"/>
        <v>24.397590361445783</v>
      </c>
      <c r="U75" s="508">
        <f t="shared" si="23"/>
        <v>157</v>
      </c>
      <c r="V75" s="450">
        <f t="shared" si="1"/>
        <v>47.289156626506021</v>
      </c>
      <c r="X75" s="510"/>
      <c r="Y75" s="510"/>
      <c r="Z75" s="510"/>
    </row>
    <row r="76" spans="2:26" ht="13.5" customHeight="1">
      <c r="B76" s="467"/>
      <c r="C76" s="467" t="s">
        <v>6</v>
      </c>
      <c r="D76" s="474" t="s">
        <v>355</v>
      </c>
      <c r="E76" s="478">
        <f t="shared" si="21"/>
        <v>3</v>
      </c>
      <c r="F76" s="478">
        <v>1</v>
      </c>
      <c r="G76" s="478">
        <v>0</v>
      </c>
      <c r="H76" s="478">
        <v>0</v>
      </c>
      <c r="I76" s="478">
        <v>1</v>
      </c>
      <c r="J76" s="482">
        <v>0</v>
      </c>
      <c r="K76" s="482">
        <v>1</v>
      </c>
      <c r="L76" s="482">
        <v>0</v>
      </c>
      <c r="M76" s="482">
        <v>0</v>
      </c>
      <c r="N76" s="482">
        <v>0</v>
      </c>
      <c r="O76" s="482">
        <v>0</v>
      </c>
      <c r="P76" s="487">
        <f t="shared" si="3"/>
        <v>0</v>
      </c>
      <c r="Q76" s="482">
        <v>0</v>
      </c>
      <c r="R76" s="482">
        <v>0</v>
      </c>
      <c r="S76" s="482">
        <v>0</v>
      </c>
      <c r="T76" s="451">
        <f t="shared" si="22"/>
        <v>33.333333333333329</v>
      </c>
      <c r="U76" s="508">
        <f t="shared" si="23"/>
        <v>1</v>
      </c>
      <c r="V76" s="450">
        <f t="shared" ref="V76:V97" si="24">IF($E76=0,0,(J76+K76+P76+S76)/$E76*100)</f>
        <v>33.333333333333329</v>
      </c>
      <c r="X76" s="510"/>
      <c r="Y76" s="510"/>
      <c r="Z76" s="510"/>
    </row>
    <row r="77" spans="2:26" ht="13.5" customHeight="1">
      <c r="B77" s="467"/>
      <c r="C77" s="467"/>
      <c r="D77" s="474" t="s">
        <v>172</v>
      </c>
      <c r="E77" s="478">
        <f t="shared" si="21"/>
        <v>62</v>
      </c>
      <c r="F77" s="478">
        <v>13</v>
      </c>
      <c r="G77" s="478">
        <v>16</v>
      </c>
      <c r="H77" s="478">
        <v>0</v>
      </c>
      <c r="I77" s="478">
        <v>0</v>
      </c>
      <c r="J77" s="482">
        <v>0</v>
      </c>
      <c r="K77" s="482">
        <v>29</v>
      </c>
      <c r="L77" s="482">
        <v>0</v>
      </c>
      <c r="M77" s="482">
        <v>4</v>
      </c>
      <c r="N77" s="482">
        <v>0</v>
      </c>
      <c r="O77" s="482">
        <v>0</v>
      </c>
      <c r="P77" s="487">
        <f t="shared" si="3"/>
        <v>0</v>
      </c>
      <c r="Q77" s="482">
        <v>0</v>
      </c>
      <c r="R77" s="482">
        <v>0</v>
      </c>
      <c r="S77" s="482">
        <v>0</v>
      </c>
      <c r="T77" s="451">
        <f t="shared" si="22"/>
        <v>20.967741935483872</v>
      </c>
      <c r="U77" s="508">
        <f t="shared" si="23"/>
        <v>29</v>
      </c>
      <c r="V77" s="450">
        <f t="shared" si="24"/>
        <v>46.774193548387096</v>
      </c>
      <c r="X77" s="510"/>
      <c r="Y77" s="510"/>
      <c r="Z77" s="510"/>
    </row>
    <row r="78" spans="2:26" ht="13.5" customHeight="1">
      <c r="B78" s="467"/>
      <c r="C78" s="467"/>
      <c r="D78" s="474" t="s">
        <v>184</v>
      </c>
      <c r="E78" s="478">
        <f t="shared" si="21"/>
        <v>40</v>
      </c>
      <c r="F78" s="478">
        <v>39</v>
      </c>
      <c r="G78" s="478">
        <v>1</v>
      </c>
      <c r="H78" s="478">
        <v>0</v>
      </c>
      <c r="I78" s="478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7">
        <f t="shared" ref="P78:P97" si="25">Q78+R78</f>
        <v>0</v>
      </c>
      <c r="Q78" s="482">
        <v>0</v>
      </c>
      <c r="R78" s="482">
        <v>0</v>
      </c>
      <c r="S78" s="482">
        <v>0</v>
      </c>
      <c r="T78" s="451">
        <f t="shared" si="22"/>
        <v>97.5</v>
      </c>
      <c r="U78" s="450">
        <f>IF($E78=0,0,(I78+J78+O78+R78)/$E78*100)</f>
        <v>0</v>
      </c>
      <c r="V78" s="450">
        <f t="shared" si="24"/>
        <v>0</v>
      </c>
      <c r="X78" s="510"/>
      <c r="Y78" s="510"/>
      <c r="Z78" s="510"/>
    </row>
    <row r="79" spans="2:26" ht="13.5" customHeight="1">
      <c r="B79" s="467"/>
      <c r="C79" s="467"/>
      <c r="D79" s="474" t="s">
        <v>308</v>
      </c>
      <c r="E79" s="478">
        <f t="shared" si="21"/>
        <v>24</v>
      </c>
      <c r="F79" s="478">
        <v>9</v>
      </c>
      <c r="G79" s="478">
        <v>8</v>
      </c>
      <c r="H79" s="478">
        <v>2</v>
      </c>
      <c r="I79" s="478">
        <v>0</v>
      </c>
      <c r="J79" s="482">
        <v>0</v>
      </c>
      <c r="K79" s="482">
        <v>3</v>
      </c>
      <c r="L79" s="482">
        <v>0</v>
      </c>
      <c r="M79" s="482">
        <v>2</v>
      </c>
      <c r="N79" s="482">
        <v>0</v>
      </c>
      <c r="O79" s="482">
        <v>0</v>
      </c>
      <c r="P79" s="487">
        <f t="shared" si="25"/>
        <v>0</v>
      </c>
      <c r="Q79" s="482">
        <v>0</v>
      </c>
      <c r="R79" s="482">
        <v>0</v>
      </c>
      <c r="S79" s="482">
        <v>0</v>
      </c>
      <c r="T79" s="451">
        <f t="shared" si="22"/>
        <v>37.5</v>
      </c>
      <c r="U79" s="508">
        <f>J79+K79+P79+S79</f>
        <v>3</v>
      </c>
      <c r="V79" s="450">
        <f t="shared" si="24"/>
        <v>12.5</v>
      </c>
      <c r="X79" s="510"/>
      <c r="Y79" s="510"/>
      <c r="Z79" s="510"/>
    </row>
    <row r="80" spans="2:26" ht="13.5" customHeight="1">
      <c r="B80" s="467"/>
      <c r="C80" s="467"/>
      <c r="D80" s="474" t="s">
        <v>230</v>
      </c>
      <c r="E80" s="478">
        <f t="shared" si="21"/>
        <v>179</v>
      </c>
      <c r="F80" s="478">
        <v>152</v>
      </c>
      <c r="G80" s="478">
        <v>11</v>
      </c>
      <c r="H80" s="478">
        <v>4</v>
      </c>
      <c r="I80" s="478">
        <v>0</v>
      </c>
      <c r="J80" s="482">
        <v>0</v>
      </c>
      <c r="K80" s="482">
        <v>11</v>
      </c>
      <c r="L80" s="482">
        <v>0</v>
      </c>
      <c r="M80" s="482">
        <v>0</v>
      </c>
      <c r="N80" s="482">
        <v>1</v>
      </c>
      <c r="O80" s="482">
        <v>0</v>
      </c>
      <c r="P80" s="487">
        <f t="shared" si="25"/>
        <v>0</v>
      </c>
      <c r="Q80" s="482">
        <v>0</v>
      </c>
      <c r="R80" s="482">
        <v>0</v>
      </c>
      <c r="S80" s="482">
        <v>0</v>
      </c>
      <c r="T80" s="451">
        <f t="shared" si="22"/>
        <v>84.916201117318437</v>
      </c>
      <c r="U80" s="508">
        <f>J80+K80+P80+S80</f>
        <v>11</v>
      </c>
      <c r="V80" s="450">
        <f t="shared" si="24"/>
        <v>6.1452513966480442</v>
      </c>
      <c r="X80" s="510"/>
      <c r="Y80" s="512"/>
      <c r="Z80" s="510"/>
    </row>
    <row r="81" spans="2:26" ht="13.5" customHeight="1">
      <c r="B81" s="467"/>
      <c r="C81" s="467"/>
      <c r="D81" s="474" t="s">
        <v>107</v>
      </c>
      <c r="E81" s="478">
        <f t="shared" si="21"/>
        <v>187</v>
      </c>
      <c r="F81" s="478">
        <v>47</v>
      </c>
      <c r="G81" s="478">
        <v>67</v>
      </c>
      <c r="H81" s="478">
        <v>1</v>
      </c>
      <c r="I81" s="478">
        <v>4</v>
      </c>
      <c r="J81" s="482">
        <v>1</v>
      </c>
      <c r="K81" s="482">
        <v>62</v>
      </c>
      <c r="L81" s="482">
        <v>0</v>
      </c>
      <c r="M81" s="482">
        <v>2</v>
      </c>
      <c r="N81" s="482">
        <v>3</v>
      </c>
      <c r="O81" s="482">
        <v>0</v>
      </c>
      <c r="P81" s="487">
        <f t="shared" si="25"/>
        <v>0</v>
      </c>
      <c r="Q81" s="482">
        <v>0</v>
      </c>
      <c r="R81" s="482">
        <v>0</v>
      </c>
      <c r="S81" s="482">
        <v>0</v>
      </c>
      <c r="T81" s="451">
        <f t="shared" si="22"/>
        <v>25.133689839572192</v>
      </c>
      <c r="U81" s="508">
        <f>J81+K81+P81+S81</f>
        <v>63</v>
      </c>
      <c r="V81" s="450">
        <f t="shared" si="24"/>
        <v>33.689839572192511</v>
      </c>
      <c r="X81" s="510"/>
      <c r="Y81" s="510"/>
      <c r="Z81" s="510"/>
    </row>
    <row r="82" spans="2:26" ht="4.5" customHeight="1">
      <c r="B82" s="467"/>
      <c r="C82" s="467"/>
      <c r="D82" s="474"/>
      <c r="E82" s="479"/>
      <c r="F82" s="479"/>
      <c r="G82" s="479"/>
      <c r="H82" s="479"/>
      <c r="I82" s="479"/>
      <c r="J82" s="483"/>
      <c r="K82" s="485"/>
      <c r="L82" s="485"/>
      <c r="M82" s="482"/>
      <c r="N82" s="482"/>
      <c r="O82" s="482"/>
      <c r="P82" s="487">
        <f t="shared" si="25"/>
        <v>0</v>
      </c>
      <c r="Q82" s="482"/>
      <c r="R82" s="482"/>
      <c r="S82" s="485"/>
      <c r="T82" s="451"/>
      <c r="U82" s="508"/>
      <c r="V82" s="450">
        <f t="shared" si="24"/>
        <v>0</v>
      </c>
      <c r="X82" s="510"/>
      <c r="Y82" s="510"/>
      <c r="Z82" s="510"/>
    </row>
    <row r="83" spans="2:26" ht="13.5" customHeight="1">
      <c r="B83" s="467"/>
      <c r="C83" s="467"/>
      <c r="D83" s="474" t="s">
        <v>6</v>
      </c>
      <c r="E83" s="478">
        <f t="shared" ref="E83:E93" si="26">SUM(F83:N83)</f>
        <v>2994</v>
      </c>
      <c r="F83" s="478">
        <f t="shared" ref="F83:O83" si="27">SUM(F84:F93)</f>
        <v>1780</v>
      </c>
      <c r="G83" s="478">
        <f t="shared" si="27"/>
        <v>599</v>
      </c>
      <c r="H83" s="478">
        <f t="shared" si="27"/>
        <v>37</v>
      </c>
      <c r="I83" s="478">
        <f t="shared" si="27"/>
        <v>20</v>
      </c>
      <c r="J83" s="478">
        <f t="shared" si="27"/>
        <v>9</v>
      </c>
      <c r="K83" s="489">
        <f t="shared" si="27"/>
        <v>463</v>
      </c>
      <c r="L83" s="489">
        <f t="shared" si="27"/>
        <v>1</v>
      </c>
      <c r="M83" s="481">
        <f t="shared" si="27"/>
        <v>19</v>
      </c>
      <c r="N83" s="481">
        <f t="shared" si="27"/>
        <v>66</v>
      </c>
      <c r="O83" s="481">
        <f t="shared" si="27"/>
        <v>0</v>
      </c>
      <c r="P83" s="487">
        <f t="shared" si="25"/>
        <v>0</v>
      </c>
      <c r="Q83" s="481">
        <f>SUM(Q84:Q93)</f>
        <v>0</v>
      </c>
      <c r="R83" s="481">
        <f>SUM(R84:R93)</f>
        <v>0</v>
      </c>
      <c r="S83" s="489">
        <f>SUM(S84:S93)</f>
        <v>1</v>
      </c>
      <c r="T83" s="451">
        <f t="shared" ref="T83:T93" si="28">F83/E83*100</f>
        <v>59.452237808951239</v>
      </c>
      <c r="U83" s="508">
        <f t="shared" ref="U83:U89" si="29">J83+K83+P83+S83</f>
        <v>473</v>
      </c>
      <c r="V83" s="450">
        <f t="shared" si="24"/>
        <v>15.798263193052772</v>
      </c>
      <c r="X83" s="510"/>
      <c r="Y83" s="510"/>
      <c r="Z83" s="510"/>
    </row>
    <row r="84" spans="2:26" ht="13.5" customHeight="1">
      <c r="B84" s="467"/>
      <c r="C84" s="467"/>
      <c r="D84" s="474" t="s">
        <v>260</v>
      </c>
      <c r="E84" s="478">
        <f t="shared" si="26"/>
        <v>2038</v>
      </c>
      <c r="F84" s="478">
        <v>1422</v>
      </c>
      <c r="G84" s="478">
        <v>385</v>
      </c>
      <c r="H84" s="478">
        <v>29</v>
      </c>
      <c r="I84" s="478">
        <v>8</v>
      </c>
      <c r="J84" s="482">
        <v>0</v>
      </c>
      <c r="K84" s="482">
        <v>141</v>
      </c>
      <c r="L84" s="482">
        <v>0</v>
      </c>
      <c r="M84" s="482">
        <v>1</v>
      </c>
      <c r="N84" s="482">
        <v>52</v>
      </c>
      <c r="O84" s="482">
        <v>0</v>
      </c>
      <c r="P84" s="487">
        <f t="shared" si="25"/>
        <v>0</v>
      </c>
      <c r="Q84" s="482">
        <v>0</v>
      </c>
      <c r="R84" s="482">
        <v>0</v>
      </c>
      <c r="S84" s="482">
        <v>0</v>
      </c>
      <c r="T84" s="451">
        <f t="shared" si="28"/>
        <v>69.774288518155061</v>
      </c>
      <c r="U84" s="508">
        <f t="shared" si="29"/>
        <v>141</v>
      </c>
      <c r="V84" s="450">
        <f t="shared" si="24"/>
        <v>6.9185475956820408</v>
      </c>
      <c r="X84" s="510"/>
      <c r="Y84" s="510"/>
      <c r="Z84" s="510"/>
    </row>
    <row r="85" spans="2:26" ht="13.5" customHeight="1">
      <c r="B85" s="467"/>
      <c r="C85" s="467"/>
      <c r="D85" s="474" t="s">
        <v>262</v>
      </c>
      <c r="E85" s="478">
        <f t="shared" si="26"/>
        <v>84</v>
      </c>
      <c r="F85" s="478">
        <v>10</v>
      </c>
      <c r="G85" s="478">
        <v>23</v>
      </c>
      <c r="H85" s="478">
        <v>0</v>
      </c>
      <c r="I85" s="478">
        <v>1</v>
      </c>
      <c r="J85" s="482">
        <v>8</v>
      </c>
      <c r="K85" s="482">
        <v>31</v>
      </c>
      <c r="L85" s="482">
        <v>0</v>
      </c>
      <c r="M85" s="482">
        <v>6</v>
      </c>
      <c r="N85" s="482">
        <v>5</v>
      </c>
      <c r="O85" s="482">
        <v>0</v>
      </c>
      <c r="P85" s="487">
        <f t="shared" si="25"/>
        <v>0</v>
      </c>
      <c r="Q85" s="482">
        <v>0</v>
      </c>
      <c r="R85" s="482">
        <v>0</v>
      </c>
      <c r="S85" s="482">
        <v>0</v>
      </c>
      <c r="T85" s="451">
        <f t="shared" si="28"/>
        <v>11.904761904761903</v>
      </c>
      <c r="U85" s="508">
        <f t="shared" si="29"/>
        <v>39</v>
      </c>
      <c r="V85" s="450">
        <f t="shared" si="24"/>
        <v>46.428571428571431</v>
      </c>
      <c r="X85" s="510"/>
      <c r="Y85" s="510"/>
      <c r="Z85" s="510"/>
    </row>
    <row r="86" spans="2:26" ht="13.5" customHeight="1">
      <c r="B86" s="467" t="s">
        <v>294</v>
      </c>
      <c r="C86" s="470"/>
      <c r="D86" s="474" t="s">
        <v>263</v>
      </c>
      <c r="E86" s="478">
        <f t="shared" si="26"/>
        <v>45</v>
      </c>
      <c r="F86" s="478">
        <v>6</v>
      </c>
      <c r="G86" s="478">
        <v>8</v>
      </c>
      <c r="H86" s="478">
        <v>0</v>
      </c>
      <c r="I86" s="478">
        <v>2</v>
      </c>
      <c r="J86" s="482">
        <v>0</v>
      </c>
      <c r="K86" s="482">
        <v>29</v>
      </c>
      <c r="L86" s="482">
        <v>0</v>
      </c>
      <c r="M86" s="482">
        <v>0</v>
      </c>
      <c r="N86" s="482">
        <v>0</v>
      </c>
      <c r="O86" s="482">
        <v>0</v>
      </c>
      <c r="P86" s="487">
        <f t="shared" si="25"/>
        <v>0</v>
      </c>
      <c r="Q86" s="482">
        <v>0</v>
      </c>
      <c r="R86" s="482">
        <v>0</v>
      </c>
      <c r="S86" s="482">
        <v>0</v>
      </c>
      <c r="T86" s="451">
        <f t="shared" si="28"/>
        <v>13.333333333333334</v>
      </c>
      <c r="U86" s="508">
        <f t="shared" si="29"/>
        <v>29</v>
      </c>
      <c r="V86" s="450">
        <f t="shared" si="24"/>
        <v>64.444444444444443</v>
      </c>
      <c r="X86" s="510"/>
      <c r="Y86" s="510"/>
      <c r="Z86" s="510"/>
    </row>
    <row r="87" spans="2:26" ht="13.5" customHeight="1">
      <c r="B87" s="467"/>
      <c r="C87" s="467" t="s">
        <v>264</v>
      </c>
      <c r="D87" s="474" t="s">
        <v>193</v>
      </c>
      <c r="E87" s="478">
        <f t="shared" si="26"/>
        <v>332</v>
      </c>
      <c r="F87" s="478">
        <v>81</v>
      </c>
      <c r="G87" s="478">
        <v>80</v>
      </c>
      <c r="H87" s="478">
        <v>1</v>
      </c>
      <c r="I87" s="478">
        <v>4</v>
      </c>
      <c r="J87" s="482">
        <v>0</v>
      </c>
      <c r="K87" s="482">
        <v>156</v>
      </c>
      <c r="L87" s="482">
        <v>1</v>
      </c>
      <c r="M87" s="482">
        <v>4</v>
      </c>
      <c r="N87" s="482">
        <v>5</v>
      </c>
      <c r="O87" s="482">
        <v>0</v>
      </c>
      <c r="P87" s="487">
        <f t="shared" si="25"/>
        <v>0</v>
      </c>
      <c r="Q87" s="482">
        <v>0</v>
      </c>
      <c r="R87" s="482">
        <v>0</v>
      </c>
      <c r="S87" s="482">
        <v>1</v>
      </c>
      <c r="T87" s="451">
        <f t="shared" si="28"/>
        <v>24.397590361445783</v>
      </c>
      <c r="U87" s="508">
        <f t="shared" si="29"/>
        <v>157</v>
      </c>
      <c r="V87" s="450">
        <f t="shared" si="24"/>
        <v>47.289156626506021</v>
      </c>
      <c r="X87" s="510"/>
      <c r="Y87" s="510"/>
      <c r="Z87" s="510"/>
    </row>
    <row r="88" spans="2:26" ht="13.5" customHeight="1">
      <c r="B88" s="467"/>
      <c r="C88" s="467" t="s">
        <v>266</v>
      </c>
      <c r="D88" s="474" t="s">
        <v>355</v>
      </c>
      <c r="E88" s="478">
        <f t="shared" si="26"/>
        <v>3</v>
      </c>
      <c r="F88" s="478">
        <v>1</v>
      </c>
      <c r="G88" s="478">
        <v>0</v>
      </c>
      <c r="H88" s="478">
        <v>0</v>
      </c>
      <c r="I88" s="478">
        <v>1</v>
      </c>
      <c r="J88" s="482">
        <v>0</v>
      </c>
      <c r="K88" s="482">
        <v>1</v>
      </c>
      <c r="L88" s="482">
        <v>0</v>
      </c>
      <c r="M88" s="482">
        <v>0</v>
      </c>
      <c r="N88" s="482">
        <v>0</v>
      </c>
      <c r="O88" s="482">
        <v>0</v>
      </c>
      <c r="P88" s="487">
        <f t="shared" si="25"/>
        <v>0</v>
      </c>
      <c r="Q88" s="482">
        <v>0</v>
      </c>
      <c r="R88" s="482">
        <v>0</v>
      </c>
      <c r="S88" s="482">
        <v>0</v>
      </c>
      <c r="T88" s="451">
        <f t="shared" si="28"/>
        <v>33.333333333333329</v>
      </c>
      <c r="U88" s="508">
        <f t="shared" si="29"/>
        <v>1</v>
      </c>
      <c r="V88" s="450">
        <f t="shared" si="24"/>
        <v>33.333333333333329</v>
      </c>
      <c r="X88" s="510"/>
      <c r="Y88" s="510"/>
      <c r="Z88" s="510"/>
    </row>
    <row r="89" spans="2:26" ht="13.5" customHeight="1">
      <c r="B89" s="467"/>
      <c r="C89" s="467" t="s">
        <v>267</v>
      </c>
      <c r="D89" s="474" t="s">
        <v>172</v>
      </c>
      <c r="E89" s="478">
        <f t="shared" si="26"/>
        <v>62</v>
      </c>
      <c r="F89" s="478">
        <v>13</v>
      </c>
      <c r="G89" s="478">
        <v>16</v>
      </c>
      <c r="H89" s="478">
        <v>0</v>
      </c>
      <c r="I89" s="478">
        <v>0</v>
      </c>
      <c r="J89" s="482">
        <v>0</v>
      </c>
      <c r="K89" s="482">
        <v>29</v>
      </c>
      <c r="L89" s="482">
        <v>0</v>
      </c>
      <c r="M89" s="482">
        <v>4</v>
      </c>
      <c r="N89" s="482">
        <v>0</v>
      </c>
      <c r="O89" s="482">
        <v>0</v>
      </c>
      <c r="P89" s="487">
        <f t="shared" si="25"/>
        <v>0</v>
      </c>
      <c r="Q89" s="482">
        <v>0</v>
      </c>
      <c r="R89" s="482">
        <v>0</v>
      </c>
      <c r="S89" s="482">
        <v>0</v>
      </c>
      <c r="T89" s="451">
        <f t="shared" si="28"/>
        <v>20.967741935483872</v>
      </c>
      <c r="U89" s="508">
        <f t="shared" si="29"/>
        <v>29</v>
      </c>
      <c r="V89" s="450">
        <f t="shared" si="24"/>
        <v>46.774193548387096</v>
      </c>
      <c r="X89" s="510"/>
      <c r="Y89" s="510"/>
      <c r="Z89" s="510"/>
    </row>
    <row r="90" spans="2:26" ht="13.5" customHeight="1">
      <c r="B90" s="467"/>
      <c r="C90" s="467"/>
      <c r="D90" s="474" t="s">
        <v>184</v>
      </c>
      <c r="E90" s="478">
        <f t="shared" si="26"/>
        <v>40</v>
      </c>
      <c r="F90" s="478">
        <v>39</v>
      </c>
      <c r="G90" s="478">
        <v>1</v>
      </c>
      <c r="H90" s="478">
        <v>0</v>
      </c>
      <c r="I90" s="478">
        <v>0</v>
      </c>
      <c r="J90" s="482">
        <v>0</v>
      </c>
      <c r="K90" s="482">
        <v>0</v>
      </c>
      <c r="L90" s="482">
        <v>0</v>
      </c>
      <c r="M90" s="482">
        <v>0</v>
      </c>
      <c r="N90" s="482">
        <v>0</v>
      </c>
      <c r="O90" s="482">
        <v>0</v>
      </c>
      <c r="P90" s="487">
        <f t="shared" si="25"/>
        <v>0</v>
      </c>
      <c r="Q90" s="482">
        <v>0</v>
      </c>
      <c r="R90" s="482">
        <v>0</v>
      </c>
      <c r="S90" s="482">
        <v>0</v>
      </c>
      <c r="T90" s="451">
        <f t="shared" si="28"/>
        <v>97.5</v>
      </c>
      <c r="U90" s="450">
        <f>IF($E90=0,0,(I90+J90+O90+R90)/$E90*100)</f>
        <v>0</v>
      </c>
      <c r="V90" s="450">
        <f t="shared" si="24"/>
        <v>0</v>
      </c>
      <c r="X90" s="510"/>
      <c r="Y90" s="510"/>
      <c r="Z90" s="510"/>
    </row>
    <row r="91" spans="2:26" ht="13.5" customHeight="1">
      <c r="B91" s="467"/>
      <c r="C91" s="467"/>
      <c r="D91" s="474" t="s">
        <v>308</v>
      </c>
      <c r="E91" s="478">
        <f t="shared" si="26"/>
        <v>24</v>
      </c>
      <c r="F91" s="478">
        <v>9</v>
      </c>
      <c r="G91" s="478">
        <v>8</v>
      </c>
      <c r="H91" s="478">
        <v>2</v>
      </c>
      <c r="I91" s="478">
        <v>0</v>
      </c>
      <c r="J91" s="482">
        <v>0</v>
      </c>
      <c r="K91" s="482">
        <v>3</v>
      </c>
      <c r="L91" s="482">
        <v>0</v>
      </c>
      <c r="M91" s="482">
        <v>2</v>
      </c>
      <c r="N91" s="482">
        <v>0</v>
      </c>
      <c r="O91" s="482">
        <v>0</v>
      </c>
      <c r="P91" s="487">
        <f t="shared" si="25"/>
        <v>0</v>
      </c>
      <c r="Q91" s="482">
        <v>0</v>
      </c>
      <c r="R91" s="482">
        <v>0</v>
      </c>
      <c r="S91" s="482">
        <v>0</v>
      </c>
      <c r="T91" s="451">
        <f t="shared" si="28"/>
        <v>37.5</v>
      </c>
      <c r="U91" s="508">
        <f>J91+K91+P91+S91</f>
        <v>3</v>
      </c>
      <c r="V91" s="450">
        <f t="shared" si="24"/>
        <v>12.5</v>
      </c>
      <c r="X91" s="510"/>
      <c r="Y91" s="510"/>
      <c r="Z91" s="510"/>
    </row>
    <row r="92" spans="2:26" ht="13.5" customHeight="1">
      <c r="B92" s="467"/>
      <c r="C92" s="467"/>
      <c r="D92" s="474" t="s">
        <v>230</v>
      </c>
      <c r="E92" s="478">
        <f t="shared" si="26"/>
        <v>179</v>
      </c>
      <c r="F92" s="478">
        <v>152</v>
      </c>
      <c r="G92" s="478">
        <v>11</v>
      </c>
      <c r="H92" s="478">
        <v>4</v>
      </c>
      <c r="I92" s="478">
        <v>0</v>
      </c>
      <c r="J92" s="482">
        <v>0</v>
      </c>
      <c r="K92" s="482">
        <v>11</v>
      </c>
      <c r="L92" s="482">
        <v>0</v>
      </c>
      <c r="M92" s="482">
        <v>0</v>
      </c>
      <c r="N92" s="482">
        <v>1</v>
      </c>
      <c r="O92" s="482">
        <v>0</v>
      </c>
      <c r="P92" s="487">
        <f t="shared" si="25"/>
        <v>0</v>
      </c>
      <c r="Q92" s="482">
        <v>0</v>
      </c>
      <c r="R92" s="482">
        <v>0</v>
      </c>
      <c r="S92" s="482">
        <v>0</v>
      </c>
      <c r="T92" s="451">
        <f t="shared" si="28"/>
        <v>84.916201117318437</v>
      </c>
      <c r="U92" s="508">
        <f>J92+K92+P92+S92</f>
        <v>11</v>
      </c>
      <c r="V92" s="450">
        <f t="shared" si="24"/>
        <v>6.1452513966480442</v>
      </c>
      <c r="X92" s="511"/>
      <c r="Y92" s="511"/>
      <c r="Z92" s="511"/>
    </row>
    <row r="93" spans="2:26" ht="13.5" customHeight="1">
      <c r="B93" s="467"/>
      <c r="C93" s="467"/>
      <c r="D93" s="474" t="s">
        <v>107</v>
      </c>
      <c r="E93" s="478">
        <f t="shared" si="26"/>
        <v>187</v>
      </c>
      <c r="F93" s="478">
        <v>47</v>
      </c>
      <c r="G93" s="478">
        <v>67</v>
      </c>
      <c r="H93" s="478">
        <v>1</v>
      </c>
      <c r="I93" s="478">
        <v>4</v>
      </c>
      <c r="J93" s="482">
        <v>1</v>
      </c>
      <c r="K93" s="482">
        <v>62</v>
      </c>
      <c r="L93" s="482">
        <v>0</v>
      </c>
      <c r="M93" s="482">
        <v>2</v>
      </c>
      <c r="N93" s="482">
        <v>3</v>
      </c>
      <c r="O93" s="482">
        <v>0</v>
      </c>
      <c r="P93" s="487">
        <f t="shared" si="25"/>
        <v>0</v>
      </c>
      <c r="Q93" s="482">
        <v>0</v>
      </c>
      <c r="R93" s="482">
        <v>0</v>
      </c>
      <c r="S93" s="482">
        <v>0</v>
      </c>
      <c r="T93" s="451">
        <f t="shared" si="28"/>
        <v>25.133689839572192</v>
      </c>
      <c r="U93" s="508">
        <f>J93+K93+P93+S93</f>
        <v>63</v>
      </c>
      <c r="V93" s="450">
        <f t="shared" si="24"/>
        <v>33.689839572192511</v>
      </c>
    </row>
    <row r="94" spans="2:26" ht="4.5" customHeight="1">
      <c r="B94" s="467"/>
      <c r="C94" s="467"/>
      <c r="D94" s="474"/>
      <c r="E94" s="479"/>
      <c r="F94" s="479"/>
      <c r="G94" s="479"/>
      <c r="H94" s="479"/>
      <c r="I94" s="479"/>
      <c r="J94" s="483"/>
      <c r="K94" s="485"/>
      <c r="L94" s="485"/>
      <c r="M94" s="482"/>
      <c r="N94" s="482"/>
      <c r="O94" s="482"/>
      <c r="P94" s="487">
        <f t="shared" si="25"/>
        <v>0</v>
      </c>
      <c r="Q94" s="482"/>
      <c r="R94" s="482"/>
      <c r="S94" s="485"/>
      <c r="T94" s="451"/>
      <c r="U94" s="508"/>
      <c r="V94" s="450">
        <f t="shared" si="24"/>
        <v>0</v>
      </c>
    </row>
    <row r="95" spans="2:26" ht="13.5" customHeight="1">
      <c r="B95" s="467"/>
      <c r="C95" s="467" t="s">
        <v>309</v>
      </c>
      <c r="D95" s="474" t="s">
        <v>6</v>
      </c>
      <c r="E95" s="478">
        <f>SUM(F95:N95)</f>
        <v>42</v>
      </c>
      <c r="F95" s="478">
        <f t="shared" ref="F95:O95" si="30">SUM(F96:F97)</f>
        <v>5</v>
      </c>
      <c r="G95" s="478">
        <f t="shared" si="30"/>
        <v>5</v>
      </c>
      <c r="H95" s="478">
        <f t="shared" si="30"/>
        <v>1</v>
      </c>
      <c r="I95" s="478">
        <f t="shared" si="30"/>
        <v>2</v>
      </c>
      <c r="J95" s="478">
        <f t="shared" si="30"/>
        <v>0</v>
      </c>
      <c r="K95" s="489">
        <f t="shared" si="30"/>
        <v>17</v>
      </c>
      <c r="L95" s="489">
        <f t="shared" si="30"/>
        <v>1</v>
      </c>
      <c r="M95" s="481">
        <f t="shared" si="30"/>
        <v>8</v>
      </c>
      <c r="N95" s="481">
        <f t="shared" si="30"/>
        <v>3</v>
      </c>
      <c r="O95" s="481">
        <f t="shared" si="30"/>
        <v>0</v>
      </c>
      <c r="P95" s="487">
        <f t="shared" si="25"/>
        <v>1</v>
      </c>
      <c r="Q95" s="481">
        <f>SUM(Q96:Q97)</f>
        <v>0</v>
      </c>
      <c r="R95" s="481">
        <f>SUM(R96:R97)</f>
        <v>1</v>
      </c>
      <c r="S95" s="489">
        <f>SUM(S96:S97)</f>
        <v>0</v>
      </c>
      <c r="T95" s="451">
        <f>F95/E95*100</f>
        <v>11.904761904761903</v>
      </c>
      <c r="U95" s="508">
        <f>J95+K95+P95+S95</f>
        <v>18</v>
      </c>
      <c r="V95" s="450">
        <f t="shared" si="24"/>
        <v>42.857142857142854</v>
      </c>
    </row>
    <row r="96" spans="2:26" ht="13.5" customHeight="1">
      <c r="B96" s="467"/>
      <c r="C96" s="467" t="s">
        <v>311</v>
      </c>
      <c r="D96" s="474" t="s">
        <v>260</v>
      </c>
      <c r="E96" s="478">
        <f>SUM(F96:N96)</f>
        <v>42</v>
      </c>
      <c r="F96" s="478">
        <v>5</v>
      </c>
      <c r="G96" s="478">
        <v>5</v>
      </c>
      <c r="H96" s="478">
        <v>1</v>
      </c>
      <c r="I96" s="478">
        <v>2</v>
      </c>
      <c r="J96" s="482">
        <v>0</v>
      </c>
      <c r="K96" s="482">
        <v>17</v>
      </c>
      <c r="L96" s="482">
        <v>1</v>
      </c>
      <c r="M96" s="482">
        <v>8</v>
      </c>
      <c r="N96" s="482">
        <v>3</v>
      </c>
      <c r="O96" s="482">
        <v>0</v>
      </c>
      <c r="P96" s="487">
        <f t="shared" si="25"/>
        <v>1</v>
      </c>
      <c r="Q96" s="482">
        <v>0</v>
      </c>
      <c r="R96" s="482">
        <v>1</v>
      </c>
      <c r="S96" s="482">
        <v>0</v>
      </c>
      <c r="T96" s="451">
        <f>F96/E96*100</f>
        <v>11.904761904761903</v>
      </c>
      <c r="U96" s="508">
        <f>J96+K96+P96+S96</f>
        <v>18</v>
      </c>
      <c r="V96" s="450">
        <f t="shared" si="24"/>
        <v>42.857142857142854</v>
      </c>
    </row>
    <row r="97" spans="2:24" ht="13.5" customHeight="1">
      <c r="B97" s="467"/>
      <c r="C97" s="467" t="s">
        <v>409</v>
      </c>
      <c r="D97" s="474" t="s">
        <v>263</v>
      </c>
      <c r="E97" s="478">
        <f>SUM(F97:N97)</f>
        <v>0</v>
      </c>
      <c r="F97" s="478">
        <v>0</v>
      </c>
      <c r="G97" s="478">
        <v>0</v>
      </c>
      <c r="H97" s="478">
        <v>0</v>
      </c>
      <c r="I97" s="478">
        <v>0</v>
      </c>
      <c r="J97" s="482">
        <v>0</v>
      </c>
      <c r="K97" s="482">
        <v>0</v>
      </c>
      <c r="L97" s="482">
        <v>0</v>
      </c>
      <c r="M97" s="482">
        <v>0</v>
      </c>
      <c r="N97" s="482">
        <v>0</v>
      </c>
      <c r="O97" s="482">
        <v>0</v>
      </c>
      <c r="P97" s="487">
        <f t="shared" si="25"/>
        <v>0</v>
      </c>
      <c r="Q97" s="482">
        <v>0</v>
      </c>
      <c r="R97" s="482">
        <v>0</v>
      </c>
      <c r="S97" s="482">
        <v>0</v>
      </c>
      <c r="T97" s="451">
        <v>0</v>
      </c>
      <c r="U97" s="450">
        <f>IF($E97=0,0,(I97+J97+O97+R97)/$E97*100)</f>
        <v>0</v>
      </c>
      <c r="V97" s="450">
        <f t="shared" si="24"/>
        <v>0</v>
      </c>
    </row>
    <row r="98" spans="2:24" ht="4.5" customHeight="1">
      <c r="B98" s="468"/>
      <c r="C98" s="468"/>
      <c r="D98" s="47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338"/>
      <c r="X98" s="338"/>
    </row>
    <row r="99" spans="2:24" ht="13.5" customHeight="1"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</row>
    <row r="100" spans="2:24" ht="13.5" customHeight="1">
      <c r="B100" s="419" t="s">
        <v>460</v>
      </c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</row>
    <row r="101" spans="2:24" ht="13.5" customHeight="1">
      <c r="B101" s="419" t="s">
        <v>402</v>
      </c>
      <c r="C101" s="454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</row>
    <row r="102" spans="2:24" ht="13.5" customHeight="1">
      <c r="B102" s="469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</row>
    <row r="103" spans="2:24" ht="13.5" customHeight="1">
      <c r="B103" s="454"/>
      <c r="C103" s="454"/>
      <c r="D103" s="454"/>
      <c r="E103" s="454"/>
      <c r="F103" s="454"/>
      <c r="G103" s="454"/>
      <c r="H103" s="454"/>
      <c r="I103" s="454"/>
      <c r="J103" s="454"/>
      <c r="K103" s="454"/>
      <c r="L103" s="454"/>
      <c r="M103" s="454"/>
      <c r="N103" s="454"/>
      <c r="O103" s="454"/>
      <c r="P103" s="454"/>
      <c r="Q103" s="454"/>
      <c r="R103" s="454"/>
      <c r="S103" s="454"/>
      <c r="T103" s="454"/>
      <c r="U103" s="454"/>
      <c r="V103" s="454"/>
    </row>
    <row r="104" spans="2:24" ht="13.5" customHeight="1"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</row>
  </sheetData>
  <mergeCells count="33">
    <mergeCell ref="B2:S2"/>
    <mergeCell ref="J4:M4"/>
    <mergeCell ref="P4:S4"/>
    <mergeCell ref="B5:D6"/>
    <mergeCell ref="E5:E6"/>
    <mergeCell ref="F5:F6"/>
    <mergeCell ref="G5:G6"/>
    <mergeCell ref="H5:H6"/>
    <mergeCell ref="I5:I6"/>
    <mergeCell ref="J5:M6"/>
    <mergeCell ref="N5:N10"/>
    <mergeCell ref="O5:O10"/>
    <mergeCell ref="P5:R6"/>
    <mergeCell ref="S5:S10"/>
    <mergeCell ref="E7:E10"/>
    <mergeCell ref="F7:F8"/>
    <mergeCell ref="G7:G8"/>
    <mergeCell ref="H7:H8"/>
    <mergeCell ref="I7:I8"/>
    <mergeCell ref="J7:J8"/>
    <mergeCell ref="K7:L8"/>
    <mergeCell ref="M7:M8"/>
    <mergeCell ref="P7:P10"/>
    <mergeCell ref="Q7:Q10"/>
    <mergeCell ref="R7:R10"/>
    <mergeCell ref="F9:F10"/>
    <mergeCell ref="G9:G10"/>
    <mergeCell ref="H9:H10"/>
    <mergeCell ref="I9:I10"/>
    <mergeCell ref="J9:J10"/>
    <mergeCell ref="K9:K10"/>
    <mergeCell ref="L9:L10"/>
    <mergeCell ref="M9:M10"/>
  </mergeCells>
  <phoneticPr fontId="2"/>
  <pageMargins left="0.59055118110236227" right="0.39370078740157483" top="0.8661417322834648" bottom="0.78740157480314965" header="0.59055118110236227" footer="0.51181102362204722"/>
  <pageSetup paperSize="9" scale="53" fitToWidth="1" fitToHeight="1" orientation="portrait" usePrinterDefaults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L95"/>
  <sheetViews>
    <sheetView zoomScale="130" zoomScaleNormal="130" workbookViewId="0">
      <pane xSplit="5" ySplit="6" topLeftCell="F7" activePane="bottomRight" state="frozen"/>
      <selection pane="topRight"/>
      <selection pane="bottomLeft"/>
      <selection pane="bottomRight" activeCell="B2" sqref="B2:L2"/>
    </sheetView>
  </sheetViews>
  <sheetFormatPr defaultColWidth="12" defaultRowHeight="13.35" customHeight="1"/>
  <cols>
    <col min="1" max="1" width="0.5" style="514" customWidth="1"/>
    <col min="2" max="3" width="3.125" style="514" customWidth="1"/>
    <col min="4" max="4" width="6.625" style="514" customWidth="1"/>
    <col min="5" max="11" width="11.125" style="514" customWidth="1"/>
    <col min="12" max="16384" width="12" style="514"/>
  </cols>
  <sheetData>
    <row r="1" spans="2:12" ht="4.5" customHeight="1"/>
    <row r="2" spans="2:12" ht="13.5" customHeight="1">
      <c r="B2" s="516" t="s">
        <v>244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12" ht="4.5" customHeight="1"/>
    <row r="4" spans="2:12" s="515" customFormat="1" ht="13.5" customHeight="1">
      <c r="B4" s="517" t="s">
        <v>47</v>
      </c>
      <c r="C4" s="517"/>
      <c r="D4" s="521"/>
      <c r="E4" s="524" t="s">
        <v>6</v>
      </c>
      <c r="F4" s="531" t="s">
        <v>30</v>
      </c>
      <c r="G4" s="531" t="s">
        <v>52</v>
      </c>
      <c r="H4" s="531" t="s">
        <v>247</v>
      </c>
      <c r="I4" s="531" t="s">
        <v>39</v>
      </c>
      <c r="J4" s="531" t="s">
        <v>304</v>
      </c>
      <c r="K4" s="531" t="s">
        <v>247</v>
      </c>
      <c r="L4" s="515"/>
    </row>
    <row r="5" spans="2:12" s="515" customFormat="1" ht="13.5" customHeight="1">
      <c r="B5" s="518"/>
      <c r="C5" s="518"/>
      <c r="D5" s="522"/>
      <c r="E5" s="525"/>
      <c r="F5" s="36" t="s">
        <v>269</v>
      </c>
      <c r="G5" s="36" t="s">
        <v>272</v>
      </c>
      <c r="H5" s="36" t="s">
        <v>274</v>
      </c>
      <c r="I5" s="36" t="s">
        <v>276</v>
      </c>
      <c r="J5" s="36" t="s">
        <v>280</v>
      </c>
      <c r="K5" s="36" t="s">
        <v>265</v>
      </c>
      <c r="L5" s="515"/>
    </row>
    <row r="6" spans="2:12" ht="4.5" customHeight="1">
      <c r="B6" s="519"/>
      <c r="C6" s="519"/>
      <c r="D6" s="519"/>
      <c r="E6" s="526"/>
      <c r="F6" s="519"/>
      <c r="G6" s="519"/>
      <c r="H6" s="519"/>
      <c r="I6" s="519"/>
      <c r="J6" s="519"/>
      <c r="K6" s="519"/>
    </row>
    <row r="7" spans="2:12" ht="12" customHeight="1">
      <c r="D7" s="523" t="s">
        <v>6</v>
      </c>
      <c r="E7" s="527">
        <f>SUM(F7:K7)</f>
        <v>3318</v>
      </c>
      <c r="F7" s="532">
        <f t="shared" ref="F7:K7" si="0">SUM(F9:F18)</f>
        <v>3008</v>
      </c>
      <c r="G7" s="532">
        <f t="shared" si="0"/>
        <v>270</v>
      </c>
      <c r="H7" s="532">
        <f t="shared" si="0"/>
        <v>0</v>
      </c>
      <c r="I7" s="532">
        <f t="shared" si="0"/>
        <v>39</v>
      </c>
      <c r="J7" s="532">
        <f t="shared" si="0"/>
        <v>0</v>
      </c>
      <c r="K7" s="532">
        <f t="shared" si="0"/>
        <v>1</v>
      </c>
    </row>
    <row r="8" spans="2:12" ht="4.5" customHeight="1">
      <c r="E8" s="528"/>
      <c r="F8" s="533"/>
      <c r="G8" s="533"/>
      <c r="H8" s="533"/>
      <c r="I8" s="533"/>
      <c r="J8" s="533"/>
      <c r="K8" s="533"/>
    </row>
    <row r="9" spans="2:12" ht="12" customHeight="1">
      <c r="D9" s="514" t="s">
        <v>260</v>
      </c>
      <c r="E9" s="529">
        <f t="shared" ref="E9:E18" si="1">SUM(F9:K9)</f>
        <v>2685</v>
      </c>
      <c r="F9" s="534">
        <v>2519</v>
      </c>
      <c r="G9" s="534">
        <v>165</v>
      </c>
      <c r="H9" s="534">
        <v>0</v>
      </c>
      <c r="I9" s="534">
        <v>0</v>
      </c>
      <c r="J9" s="534">
        <v>0</v>
      </c>
      <c r="K9" s="534">
        <v>1</v>
      </c>
    </row>
    <row r="10" spans="2:12" ht="12" customHeight="1">
      <c r="D10" s="514" t="s">
        <v>262</v>
      </c>
      <c r="E10" s="529">
        <f t="shared" si="1"/>
        <v>35</v>
      </c>
      <c r="F10" s="534">
        <v>16</v>
      </c>
      <c r="G10" s="534">
        <v>19</v>
      </c>
      <c r="H10" s="534">
        <v>0</v>
      </c>
      <c r="I10" s="534">
        <v>0</v>
      </c>
      <c r="J10" s="534">
        <v>0</v>
      </c>
      <c r="K10" s="534">
        <v>0</v>
      </c>
    </row>
    <row r="11" spans="2:12" ht="12" customHeight="1">
      <c r="D11" s="514" t="s">
        <v>263</v>
      </c>
      <c r="E11" s="529">
        <f t="shared" si="1"/>
        <v>93</v>
      </c>
      <c r="F11" s="534">
        <v>86</v>
      </c>
      <c r="G11" s="534">
        <v>7</v>
      </c>
      <c r="H11" s="534">
        <v>0</v>
      </c>
      <c r="I11" s="534">
        <v>0</v>
      </c>
      <c r="J11" s="534">
        <v>0</v>
      </c>
      <c r="K11" s="534">
        <v>0</v>
      </c>
    </row>
    <row r="12" spans="2:12" ht="12" customHeight="1">
      <c r="D12" s="514" t="s">
        <v>193</v>
      </c>
      <c r="E12" s="529">
        <f t="shared" si="1"/>
        <v>110</v>
      </c>
      <c r="F12" s="534">
        <v>84</v>
      </c>
      <c r="G12" s="534">
        <v>26</v>
      </c>
      <c r="H12" s="534">
        <v>0</v>
      </c>
      <c r="I12" s="534">
        <v>0</v>
      </c>
      <c r="J12" s="534">
        <v>0</v>
      </c>
      <c r="K12" s="534">
        <v>0</v>
      </c>
    </row>
    <row r="13" spans="2:12" ht="12" customHeight="1">
      <c r="C13" s="514" t="s">
        <v>6</v>
      </c>
      <c r="D13" s="514" t="s">
        <v>355</v>
      </c>
      <c r="E13" s="529">
        <f t="shared" si="1"/>
        <v>6</v>
      </c>
      <c r="F13" s="534">
        <v>5</v>
      </c>
      <c r="G13" s="534">
        <v>1</v>
      </c>
      <c r="H13" s="534">
        <v>0</v>
      </c>
      <c r="I13" s="534">
        <v>0</v>
      </c>
      <c r="J13" s="534">
        <v>0</v>
      </c>
      <c r="K13" s="534">
        <v>0</v>
      </c>
    </row>
    <row r="14" spans="2:12" ht="12" customHeight="1">
      <c r="D14" s="514" t="s">
        <v>172</v>
      </c>
      <c r="E14" s="529">
        <f t="shared" si="1"/>
        <v>16</v>
      </c>
      <c r="F14" s="534">
        <v>9</v>
      </c>
      <c r="G14" s="534">
        <v>7</v>
      </c>
      <c r="H14" s="534">
        <v>0</v>
      </c>
      <c r="I14" s="534">
        <v>0</v>
      </c>
      <c r="J14" s="534">
        <v>0</v>
      </c>
      <c r="K14" s="534">
        <v>0</v>
      </c>
    </row>
    <row r="15" spans="2:12" ht="12" customHeight="1">
      <c r="D15" s="514" t="s">
        <v>184</v>
      </c>
      <c r="E15" s="529">
        <f t="shared" si="1"/>
        <v>39</v>
      </c>
      <c r="F15" s="534">
        <v>0</v>
      </c>
      <c r="G15" s="534">
        <v>0</v>
      </c>
      <c r="H15" s="534">
        <v>0</v>
      </c>
      <c r="I15" s="534">
        <v>39</v>
      </c>
      <c r="J15" s="534">
        <v>0</v>
      </c>
      <c r="K15" s="534">
        <v>0</v>
      </c>
    </row>
    <row r="16" spans="2:12" ht="12" customHeight="1">
      <c r="D16" s="514" t="s">
        <v>308</v>
      </c>
      <c r="E16" s="529">
        <f t="shared" si="1"/>
        <v>10</v>
      </c>
      <c r="F16" s="534">
        <v>5</v>
      </c>
      <c r="G16" s="534">
        <v>5</v>
      </c>
      <c r="H16" s="534">
        <v>0</v>
      </c>
      <c r="I16" s="534">
        <v>0</v>
      </c>
      <c r="J16" s="534">
        <v>0</v>
      </c>
      <c r="K16" s="534">
        <v>0</v>
      </c>
    </row>
    <row r="17" spans="2:11" ht="12" customHeight="1">
      <c r="D17" s="514" t="s">
        <v>230</v>
      </c>
      <c r="E17" s="529">
        <f t="shared" si="1"/>
        <v>235</v>
      </c>
      <c r="F17" s="534">
        <v>219</v>
      </c>
      <c r="G17" s="534">
        <v>16</v>
      </c>
      <c r="H17" s="534">
        <v>0</v>
      </c>
      <c r="I17" s="534">
        <v>0</v>
      </c>
      <c r="J17" s="534">
        <v>0</v>
      </c>
      <c r="K17" s="534">
        <v>0</v>
      </c>
    </row>
    <row r="18" spans="2:11" ht="12" customHeight="1">
      <c r="D18" s="514" t="s">
        <v>107</v>
      </c>
      <c r="E18" s="529">
        <f t="shared" si="1"/>
        <v>89</v>
      </c>
      <c r="F18" s="534">
        <v>65</v>
      </c>
      <c r="G18" s="534">
        <v>24</v>
      </c>
      <c r="H18" s="534">
        <v>0</v>
      </c>
      <c r="I18" s="534">
        <v>0</v>
      </c>
      <c r="J18" s="534">
        <v>0</v>
      </c>
      <c r="K18" s="534">
        <v>0</v>
      </c>
    </row>
    <row r="19" spans="2:11" ht="4.5" customHeight="1">
      <c r="E19" s="528"/>
      <c r="F19" s="533"/>
      <c r="G19" s="533"/>
      <c r="H19" s="533"/>
      <c r="I19" s="533"/>
      <c r="J19" s="533"/>
      <c r="K19" s="535"/>
    </row>
    <row r="20" spans="2:11" ht="12" customHeight="1">
      <c r="D20" s="514" t="s">
        <v>6</v>
      </c>
      <c r="E20" s="529">
        <f t="shared" ref="E20:E30" si="2">SUM(F20:K20)</f>
        <v>3305</v>
      </c>
      <c r="F20" s="534">
        <f t="shared" ref="F20:K20" si="3">SUM(F21:F30)</f>
        <v>2998</v>
      </c>
      <c r="G20" s="534">
        <f t="shared" si="3"/>
        <v>267</v>
      </c>
      <c r="H20" s="534">
        <f t="shared" si="3"/>
        <v>0</v>
      </c>
      <c r="I20" s="534">
        <f t="shared" si="3"/>
        <v>39</v>
      </c>
      <c r="J20" s="534">
        <f t="shared" si="3"/>
        <v>0</v>
      </c>
      <c r="K20" s="534">
        <f t="shared" si="3"/>
        <v>1</v>
      </c>
    </row>
    <row r="21" spans="2:11" ht="12" customHeight="1">
      <c r="D21" s="514" t="s">
        <v>260</v>
      </c>
      <c r="E21" s="529">
        <f t="shared" si="2"/>
        <v>2677</v>
      </c>
      <c r="F21" s="534">
        <v>2513</v>
      </c>
      <c r="G21" s="534">
        <v>163</v>
      </c>
      <c r="H21" s="534">
        <v>0</v>
      </c>
      <c r="I21" s="534">
        <v>0</v>
      </c>
      <c r="J21" s="534">
        <v>0</v>
      </c>
      <c r="K21" s="534">
        <v>1</v>
      </c>
    </row>
    <row r="22" spans="2:11" ht="12" customHeight="1">
      <c r="D22" s="514" t="s">
        <v>262</v>
      </c>
      <c r="E22" s="529">
        <f t="shared" si="2"/>
        <v>35</v>
      </c>
      <c r="F22" s="534">
        <v>16</v>
      </c>
      <c r="G22" s="534">
        <v>19</v>
      </c>
      <c r="H22" s="534">
        <v>0</v>
      </c>
      <c r="I22" s="534">
        <v>0</v>
      </c>
      <c r="J22" s="534">
        <v>0</v>
      </c>
      <c r="K22" s="534">
        <v>0</v>
      </c>
    </row>
    <row r="23" spans="2:11" ht="12" customHeight="1">
      <c r="B23" s="514" t="s">
        <v>6</v>
      </c>
      <c r="D23" s="514" t="s">
        <v>263</v>
      </c>
      <c r="E23" s="529">
        <f t="shared" si="2"/>
        <v>88</v>
      </c>
      <c r="F23" s="534">
        <v>82</v>
      </c>
      <c r="G23" s="534">
        <v>6</v>
      </c>
      <c r="H23" s="534">
        <v>0</v>
      </c>
      <c r="I23" s="534">
        <v>0</v>
      </c>
      <c r="J23" s="534">
        <v>0</v>
      </c>
      <c r="K23" s="534">
        <v>0</v>
      </c>
    </row>
    <row r="24" spans="2:11" ht="12" customHeight="1">
      <c r="C24" s="514" t="s">
        <v>264</v>
      </c>
      <c r="D24" s="514" t="s">
        <v>193</v>
      </c>
      <c r="E24" s="529">
        <f t="shared" si="2"/>
        <v>110</v>
      </c>
      <c r="F24" s="534">
        <v>84</v>
      </c>
      <c r="G24" s="534">
        <v>26</v>
      </c>
      <c r="H24" s="534">
        <v>0</v>
      </c>
      <c r="I24" s="534">
        <v>0</v>
      </c>
      <c r="J24" s="534">
        <v>0</v>
      </c>
      <c r="K24" s="534">
        <v>0</v>
      </c>
    </row>
    <row r="25" spans="2:11" ht="12" customHeight="1">
      <c r="C25" s="514" t="s">
        <v>266</v>
      </c>
      <c r="D25" s="514" t="s">
        <v>355</v>
      </c>
      <c r="E25" s="529">
        <f t="shared" si="2"/>
        <v>6</v>
      </c>
      <c r="F25" s="534">
        <v>5</v>
      </c>
      <c r="G25" s="534">
        <v>1</v>
      </c>
      <c r="H25" s="534">
        <v>0</v>
      </c>
      <c r="I25" s="534">
        <v>0</v>
      </c>
      <c r="J25" s="534">
        <v>0</v>
      </c>
      <c r="K25" s="534">
        <v>0</v>
      </c>
    </row>
    <row r="26" spans="2:11" ht="12" customHeight="1">
      <c r="C26" s="514" t="s">
        <v>267</v>
      </c>
      <c r="D26" s="514" t="s">
        <v>172</v>
      </c>
      <c r="E26" s="529">
        <f t="shared" si="2"/>
        <v>16</v>
      </c>
      <c r="F26" s="534">
        <v>9</v>
      </c>
      <c r="G26" s="534">
        <v>7</v>
      </c>
      <c r="H26" s="534">
        <v>0</v>
      </c>
      <c r="I26" s="534">
        <v>0</v>
      </c>
      <c r="J26" s="534">
        <v>0</v>
      </c>
      <c r="K26" s="534">
        <v>0</v>
      </c>
    </row>
    <row r="27" spans="2:11" ht="12" customHeight="1">
      <c r="D27" s="514" t="s">
        <v>184</v>
      </c>
      <c r="E27" s="529">
        <f t="shared" si="2"/>
        <v>39</v>
      </c>
      <c r="F27" s="534">
        <v>0</v>
      </c>
      <c r="G27" s="534">
        <v>0</v>
      </c>
      <c r="H27" s="534">
        <v>0</v>
      </c>
      <c r="I27" s="534">
        <v>39</v>
      </c>
      <c r="J27" s="534">
        <v>0</v>
      </c>
      <c r="K27" s="534">
        <v>0</v>
      </c>
    </row>
    <row r="28" spans="2:11" ht="12" customHeight="1">
      <c r="D28" s="514" t="s">
        <v>308</v>
      </c>
      <c r="E28" s="529">
        <f t="shared" si="2"/>
        <v>10</v>
      </c>
      <c r="F28" s="534">
        <v>5</v>
      </c>
      <c r="G28" s="534">
        <v>5</v>
      </c>
      <c r="H28" s="534">
        <v>0</v>
      </c>
      <c r="I28" s="534">
        <v>0</v>
      </c>
      <c r="J28" s="534">
        <v>0</v>
      </c>
      <c r="K28" s="534">
        <v>0</v>
      </c>
    </row>
    <row r="29" spans="2:11" ht="12" customHeight="1">
      <c r="D29" s="514" t="s">
        <v>230</v>
      </c>
      <c r="E29" s="529">
        <f t="shared" si="2"/>
        <v>235</v>
      </c>
      <c r="F29" s="534">
        <v>219</v>
      </c>
      <c r="G29" s="534">
        <v>16</v>
      </c>
      <c r="H29" s="534">
        <v>0</v>
      </c>
      <c r="I29" s="534">
        <v>0</v>
      </c>
      <c r="J29" s="534">
        <v>0</v>
      </c>
      <c r="K29" s="534">
        <v>0</v>
      </c>
    </row>
    <row r="30" spans="2:11" ht="12" customHeight="1">
      <c r="D30" s="514" t="s">
        <v>107</v>
      </c>
      <c r="E30" s="529">
        <f t="shared" si="2"/>
        <v>89</v>
      </c>
      <c r="F30" s="534">
        <v>65</v>
      </c>
      <c r="G30" s="534">
        <v>24</v>
      </c>
      <c r="H30" s="534">
        <v>0</v>
      </c>
      <c r="I30" s="534">
        <v>0</v>
      </c>
      <c r="J30" s="534">
        <v>0</v>
      </c>
      <c r="K30" s="534">
        <v>0</v>
      </c>
    </row>
    <row r="31" spans="2:11" ht="4.5" customHeight="1">
      <c r="E31" s="528"/>
      <c r="F31" s="534"/>
      <c r="G31" s="534"/>
      <c r="H31" s="534"/>
      <c r="I31" s="534"/>
      <c r="J31" s="534"/>
      <c r="K31" s="534"/>
    </row>
    <row r="32" spans="2:11" ht="12" customHeight="1">
      <c r="C32" s="514" t="s">
        <v>309</v>
      </c>
      <c r="D32" s="514" t="s">
        <v>6</v>
      </c>
      <c r="E32" s="529">
        <f>SUM(F32:K32)</f>
        <v>13</v>
      </c>
      <c r="F32" s="534">
        <f>SUM(F33:F34)</f>
        <v>10</v>
      </c>
      <c r="G32" s="534">
        <f>SUM(G33:G34)</f>
        <v>3</v>
      </c>
      <c r="H32" s="534">
        <v>0</v>
      </c>
      <c r="I32" s="534">
        <v>0</v>
      </c>
      <c r="J32" s="534">
        <v>0</v>
      </c>
      <c r="K32" s="534">
        <v>0</v>
      </c>
    </row>
    <row r="33" spans="3:11" ht="12" customHeight="1">
      <c r="C33" s="514" t="s">
        <v>311</v>
      </c>
      <c r="D33" s="514" t="s">
        <v>260</v>
      </c>
      <c r="E33" s="529">
        <f>SUM(F33:K33)</f>
        <v>8</v>
      </c>
      <c r="F33" s="534">
        <v>6</v>
      </c>
      <c r="G33" s="534">
        <v>2</v>
      </c>
      <c r="H33" s="534">
        <v>0</v>
      </c>
      <c r="I33" s="534">
        <v>0</v>
      </c>
      <c r="J33" s="534">
        <v>0</v>
      </c>
      <c r="K33" s="534">
        <v>0</v>
      </c>
    </row>
    <row r="34" spans="3:11" ht="12" customHeight="1">
      <c r="C34" s="514" t="s">
        <v>267</v>
      </c>
      <c r="D34" s="514" t="s">
        <v>263</v>
      </c>
      <c r="E34" s="529">
        <f>SUM(F34:K34)</f>
        <v>5</v>
      </c>
      <c r="F34" s="534">
        <v>4</v>
      </c>
      <c r="G34" s="534">
        <v>1</v>
      </c>
      <c r="H34" s="534">
        <v>0</v>
      </c>
      <c r="I34" s="534">
        <v>0</v>
      </c>
      <c r="J34" s="534">
        <v>0</v>
      </c>
      <c r="K34" s="534">
        <v>0</v>
      </c>
    </row>
    <row r="35" spans="3:11" ht="4.5" customHeight="1">
      <c r="E35" s="528"/>
      <c r="F35" s="533"/>
      <c r="G35" s="533"/>
      <c r="H35" s="533"/>
      <c r="I35" s="533"/>
      <c r="J35" s="533"/>
      <c r="K35" s="533"/>
    </row>
    <row r="36" spans="3:11" ht="4.5" customHeight="1">
      <c r="E36" s="528"/>
      <c r="F36" s="533"/>
      <c r="G36" s="533"/>
      <c r="H36" s="533"/>
      <c r="I36" s="533"/>
      <c r="J36" s="533"/>
      <c r="K36" s="533"/>
    </row>
    <row r="37" spans="3:11" ht="12" customHeight="1">
      <c r="D37" s="523" t="s">
        <v>6</v>
      </c>
      <c r="E37" s="527">
        <f>SUM(F37:K37)</f>
        <v>1533</v>
      </c>
      <c r="F37" s="532">
        <f t="shared" ref="F37:K37" si="4">SUM(F39:F48)</f>
        <v>1469</v>
      </c>
      <c r="G37" s="532">
        <f t="shared" si="4"/>
        <v>64</v>
      </c>
      <c r="H37" s="532">
        <f t="shared" si="4"/>
        <v>0</v>
      </c>
      <c r="I37" s="532">
        <f t="shared" si="4"/>
        <v>0</v>
      </c>
      <c r="J37" s="532">
        <f t="shared" si="4"/>
        <v>0</v>
      </c>
      <c r="K37" s="532">
        <f t="shared" si="4"/>
        <v>0</v>
      </c>
    </row>
    <row r="38" spans="3:11" ht="4.5" customHeight="1">
      <c r="E38" s="527"/>
      <c r="F38" s="533"/>
      <c r="G38" s="533"/>
      <c r="H38" s="533"/>
      <c r="I38" s="533"/>
      <c r="J38" s="533"/>
      <c r="K38" s="533"/>
    </row>
    <row r="39" spans="3:11" ht="12" customHeight="1">
      <c r="D39" s="514" t="s">
        <v>260</v>
      </c>
      <c r="E39" s="529">
        <f t="shared" ref="E39:E48" si="5">SUM(F39:K39)</f>
        <v>1258</v>
      </c>
      <c r="F39" s="534">
        <v>1224</v>
      </c>
      <c r="G39" s="534">
        <v>34</v>
      </c>
      <c r="H39" s="534">
        <v>0</v>
      </c>
      <c r="I39" s="534">
        <v>0</v>
      </c>
      <c r="J39" s="534">
        <v>0</v>
      </c>
      <c r="K39" s="534">
        <v>0</v>
      </c>
    </row>
    <row r="40" spans="3:11" ht="12" customHeight="1">
      <c r="D40" s="514" t="s">
        <v>262</v>
      </c>
      <c r="E40" s="529">
        <f t="shared" si="5"/>
        <v>25</v>
      </c>
      <c r="F40" s="534">
        <v>13</v>
      </c>
      <c r="G40" s="534">
        <v>12</v>
      </c>
      <c r="H40" s="534">
        <v>0</v>
      </c>
      <c r="I40" s="534">
        <v>0</v>
      </c>
      <c r="J40" s="534">
        <v>0</v>
      </c>
      <c r="K40" s="534">
        <v>0</v>
      </c>
    </row>
    <row r="41" spans="3:11" ht="12" customHeight="1">
      <c r="D41" s="514" t="s">
        <v>263</v>
      </c>
      <c r="E41" s="529">
        <f t="shared" si="5"/>
        <v>87</v>
      </c>
      <c r="F41" s="534">
        <v>81</v>
      </c>
      <c r="G41" s="534">
        <v>6</v>
      </c>
      <c r="H41" s="534">
        <v>0</v>
      </c>
      <c r="I41" s="534">
        <v>0</v>
      </c>
      <c r="J41" s="534">
        <v>0</v>
      </c>
      <c r="K41" s="534">
        <v>0</v>
      </c>
    </row>
    <row r="42" spans="3:11" ht="12" customHeight="1">
      <c r="D42" s="514" t="s">
        <v>193</v>
      </c>
      <c r="E42" s="529">
        <f t="shared" si="5"/>
        <v>29</v>
      </c>
      <c r="F42" s="534">
        <v>26</v>
      </c>
      <c r="G42" s="534">
        <v>3</v>
      </c>
      <c r="H42" s="534">
        <v>0</v>
      </c>
      <c r="I42" s="534">
        <v>0</v>
      </c>
      <c r="J42" s="534">
        <v>0</v>
      </c>
      <c r="K42" s="534">
        <v>0</v>
      </c>
    </row>
    <row r="43" spans="3:11" ht="12" customHeight="1">
      <c r="C43" s="514" t="s">
        <v>6</v>
      </c>
      <c r="D43" s="514" t="s">
        <v>355</v>
      </c>
      <c r="E43" s="529">
        <f t="shared" si="5"/>
        <v>5</v>
      </c>
      <c r="F43" s="534">
        <v>5</v>
      </c>
      <c r="G43" s="534">
        <v>0</v>
      </c>
      <c r="H43" s="534">
        <v>0</v>
      </c>
      <c r="I43" s="534">
        <v>0</v>
      </c>
      <c r="J43" s="534">
        <v>0</v>
      </c>
      <c r="K43" s="534">
        <v>0</v>
      </c>
    </row>
    <row r="44" spans="3:11" ht="12" customHeight="1">
      <c r="D44" s="514" t="s">
        <v>172</v>
      </c>
      <c r="E44" s="529">
        <f t="shared" si="5"/>
        <v>3</v>
      </c>
      <c r="F44" s="534">
        <v>2</v>
      </c>
      <c r="G44" s="534">
        <v>1</v>
      </c>
      <c r="H44" s="534">
        <v>0</v>
      </c>
      <c r="I44" s="534">
        <v>0</v>
      </c>
      <c r="J44" s="534">
        <v>0</v>
      </c>
      <c r="K44" s="534">
        <v>0</v>
      </c>
    </row>
    <row r="45" spans="3:11" ht="12" customHeight="1">
      <c r="D45" s="514" t="s">
        <v>184</v>
      </c>
      <c r="E45" s="529">
        <f t="shared" si="5"/>
        <v>0</v>
      </c>
      <c r="F45" s="534">
        <v>0</v>
      </c>
      <c r="G45" s="534">
        <v>0</v>
      </c>
      <c r="H45" s="534">
        <v>0</v>
      </c>
      <c r="I45" s="534">
        <v>0</v>
      </c>
      <c r="J45" s="534">
        <v>0</v>
      </c>
      <c r="K45" s="534">
        <v>0</v>
      </c>
    </row>
    <row r="46" spans="3:11" ht="12" customHeight="1">
      <c r="D46" s="514" t="s">
        <v>308</v>
      </c>
      <c r="E46" s="529">
        <f t="shared" si="5"/>
        <v>1</v>
      </c>
      <c r="F46" s="534">
        <v>1</v>
      </c>
      <c r="G46" s="534">
        <v>0</v>
      </c>
      <c r="H46" s="534">
        <v>0</v>
      </c>
      <c r="I46" s="534">
        <v>0</v>
      </c>
      <c r="J46" s="534">
        <v>0</v>
      </c>
      <c r="K46" s="534">
        <v>0</v>
      </c>
    </row>
    <row r="47" spans="3:11" ht="12" customHeight="1">
      <c r="D47" s="514" t="s">
        <v>230</v>
      </c>
      <c r="E47" s="529">
        <f t="shared" si="5"/>
        <v>83</v>
      </c>
      <c r="F47" s="534">
        <v>81</v>
      </c>
      <c r="G47" s="534">
        <v>2</v>
      </c>
      <c r="H47" s="534">
        <v>0</v>
      </c>
      <c r="I47" s="534">
        <v>0</v>
      </c>
      <c r="J47" s="534">
        <v>0</v>
      </c>
      <c r="K47" s="534">
        <v>0</v>
      </c>
    </row>
    <row r="48" spans="3:11" ht="12" customHeight="1">
      <c r="D48" s="514" t="s">
        <v>107</v>
      </c>
      <c r="E48" s="529">
        <f t="shared" si="5"/>
        <v>42</v>
      </c>
      <c r="F48" s="534">
        <v>36</v>
      </c>
      <c r="G48" s="534">
        <v>6</v>
      </c>
      <c r="H48" s="534">
        <v>0</v>
      </c>
      <c r="I48" s="534">
        <v>0</v>
      </c>
      <c r="J48" s="534">
        <v>0</v>
      </c>
      <c r="K48" s="534">
        <v>0</v>
      </c>
    </row>
    <row r="49" spans="2:11" ht="4.5" customHeight="1">
      <c r="E49" s="529"/>
      <c r="F49" s="534"/>
      <c r="G49" s="534"/>
      <c r="H49" s="534"/>
      <c r="I49" s="534"/>
      <c r="J49" s="534"/>
      <c r="K49" s="534"/>
    </row>
    <row r="50" spans="2:11" ht="12" customHeight="1">
      <c r="D50" s="514" t="s">
        <v>6</v>
      </c>
      <c r="E50" s="529">
        <f t="shared" ref="E50:E60" si="6">SUM(F50:K50)</f>
        <v>1525</v>
      </c>
      <c r="F50" s="534">
        <f t="shared" ref="F50:K50" si="7">SUM(F51:F60)</f>
        <v>1463</v>
      </c>
      <c r="G50" s="534">
        <f t="shared" si="7"/>
        <v>62</v>
      </c>
      <c r="H50" s="534">
        <f t="shared" si="7"/>
        <v>0</v>
      </c>
      <c r="I50" s="534">
        <f t="shared" si="7"/>
        <v>0</v>
      </c>
      <c r="J50" s="534">
        <f t="shared" si="7"/>
        <v>0</v>
      </c>
      <c r="K50" s="534">
        <f t="shared" si="7"/>
        <v>0</v>
      </c>
    </row>
    <row r="51" spans="2:11" ht="12" customHeight="1">
      <c r="D51" s="514" t="s">
        <v>260</v>
      </c>
      <c r="E51" s="529">
        <f t="shared" si="6"/>
        <v>1255</v>
      </c>
      <c r="F51" s="534">
        <v>1222</v>
      </c>
      <c r="G51" s="534">
        <v>33</v>
      </c>
      <c r="H51" s="534">
        <v>0</v>
      </c>
      <c r="I51" s="534">
        <v>0</v>
      </c>
      <c r="J51" s="534">
        <v>0</v>
      </c>
      <c r="K51" s="534">
        <v>0</v>
      </c>
    </row>
    <row r="52" spans="2:11" ht="12" customHeight="1">
      <c r="D52" s="514" t="s">
        <v>262</v>
      </c>
      <c r="E52" s="529">
        <f t="shared" si="6"/>
        <v>25</v>
      </c>
      <c r="F52" s="534">
        <v>13</v>
      </c>
      <c r="G52" s="534">
        <v>12</v>
      </c>
      <c r="H52" s="534">
        <v>0</v>
      </c>
      <c r="I52" s="534">
        <v>0</v>
      </c>
      <c r="J52" s="534">
        <v>0</v>
      </c>
      <c r="K52" s="534">
        <v>0</v>
      </c>
    </row>
    <row r="53" spans="2:11" ht="12" customHeight="1">
      <c r="B53" s="514" t="s">
        <v>2</v>
      </c>
      <c r="D53" s="514" t="s">
        <v>263</v>
      </c>
      <c r="E53" s="529">
        <f t="shared" si="6"/>
        <v>82</v>
      </c>
      <c r="F53" s="534">
        <v>77</v>
      </c>
      <c r="G53" s="534">
        <v>5</v>
      </c>
      <c r="H53" s="534">
        <v>0</v>
      </c>
      <c r="I53" s="534">
        <v>0</v>
      </c>
      <c r="J53" s="534">
        <v>0</v>
      </c>
      <c r="K53" s="534">
        <v>0</v>
      </c>
    </row>
    <row r="54" spans="2:11" ht="12" customHeight="1">
      <c r="C54" s="514" t="s">
        <v>264</v>
      </c>
      <c r="D54" s="514" t="s">
        <v>193</v>
      </c>
      <c r="E54" s="529">
        <f t="shared" si="6"/>
        <v>29</v>
      </c>
      <c r="F54" s="534">
        <v>26</v>
      </c>
      <c r="G54" s="534">
        <v>3</v>
      </c>
      <c r="H54" s="534">
        <v>0</v>
      </c>
      <c r="I54" s="534">
        <v>0</v>
      </c>
      <c r="J54" s="534">
        <v>0</v>
      </c>
      <c r="K54" s="534">
        <v>0</v>
      </c>
    </row>
    <row r="55" spans="2:11" ht="12" customHeight="1">
      <c r="C55" s="514" t="s">
        <v>266</v>
      </c>
      <c r="D55" s="514" t="s">
        <v>355</v>
      </c>
      <c r="E55" s="529">
        <f t="shared" si="6"/>
        <v>5</v>
      </c>
      <c r="F55" s="534">
        <v>5</v>
      </c>
      <c r="G55" s="534">
        <v>0</v>
      </c>
      <c r="H55" s="534">
        <v>0</v>
      </c>
      <c r="I55" s="534">
        <v>0</v>
      </c>
      <c r="J55" s="534">
        <v>0</v>
      </c>
      <c r="K55" s="534">
        <v>0</v>
      </c>
    </row>
    <row r="56" spans="2:11" ht="12" customHeight="1">
      <c r="C56" s="514" t="s">
        <v>267</v>
      </c>
      <c r="D56" s="514" t="s">
        <v>172</v>
      </c>
      <c r="E56" s="529">
        <f t="shared" si="6"/>
        <v>3</v>
      </c>
      <c r="F56" s="534">
        <v>2</v>
      </c>
      <c r="G56" s="534">
        <v>1</v>
      </c>
      <c r="H56" s="534">
        <v>0</v>
      </c>
      <c r="I56" s="534">
        <v>0</v>
      </c>
      <c r="J56" s="534">
        <v>0</v>
      </c>
      <c r="K56" s="534">
        <v>0</v>
      </c>
    </row>
    <row r="57" spans="2:11" ht="12" customHeight="1">
      <c r="D57" s="514" t="s">
        <v>184</v>
      </c>
      <c r="E57" s="529">
        <f t="shared" si="6"/>
        <v>0</v>
      </c>
      <c r="F57" s="534">
        <v>0</v>
      </c>
      <c r="G57" s="534">
        <v>0</v>
      </c>
      <c r="H57" s="534">
        <v>0</v>
      </c>
      <c r="I57" s="534">
        <v>0</v>
      </c>
      <c r="J57" s="534">
        <v>0</v>
      </c>
      <c r="K57" s="534">
        <v>0</v>
      </c>
    </row>
    <row r="58" spans="2:11" ht="12" customHeight="1">
      <c r="D58" s="514" t="s">
        <v>308</v>
      </c>
      <c r="E58" s="529">
        <f t="shared" si="6"/>
        <v>1</v>
      </c>
      <c r="F58" s="534">
        <v>1</v>
      </c>
      <c r="G58" s="534">
        <v>0</v>
      </c>
      <c r="H58" s="534">
        <v>0</v>
      </c>
      <c r="I58" s="534">
        <v>0</v>
      </c>
      <c r="J58" s="534">
        <v>0</v>
      </c>
      <c r="K58" s="534">
        <v>0</v>
      </c>
    </row>
    <row r="59" spans="2:11" ht="12" customHeight="1">
      <c r="D59" s="514" t="s">
        <v>230</v>
      </c>
      <c r="E59" s="529">
        <f t="shared" si="6"/>
        <v>83</v>
      </c>
      <c r="F59" s="534">
        <v>81</v>
      </c>
      <c r="G59" s="534">
        <v>2</v>
      </c>
      <c r="H59" s="534">
        <v>0</v>
      </c>
      <c r="I59" s="534">
        <v>0</v>
      </c>
      <c r="J59" s="534">
        <v>0</v>
      </c>
      <c r="K59" s="534">
        <v>0</v>
      </c>
    </row>
    <row r="60" spans="2:11" ht="12" customHeight="1">
      <c r="D60" s="514" t="s">
        <v>107</v>
      </c>
      <c r="E60" s="529">
        <f t="shared" si="6"/>
        <v>42</v>
      </c>
      <c r="F60" s="534">
        <v>36</v>
      </c>
      <c r="G60" s="534">
        <v>6</v>
      </c>
      <c r="H60" s="534">
        <v>0</v>
      </c>
      <c r="I60" s="534">
        <v>0</v>
      </c>
      <c r="J60" s="534">
        <v>0</v>
      </c>
      <c r="K60" s="534">
        <v>0</v>
      </c>
    </row>
    <row r="61" spans="2:11" ht="4.5" customHeight="1">
      <c r="E61" s="529"/>
      <c r="F61" s="534"/>
      <c r="G61" s="534"/>
      <c r="H61" s="534"/>
      <c r="I61" s="534"/>
      <c r="J61" s="534"/>
      <c r="K61" s="534"/>
    </row>
    <row r="62" spans="2:11" ht="12" customHeight="1">
      <c r="C62" s="514" t="s">
        <v>309</v>
      </c>
      <c r="D62" s="514" t="s">
        <v>6</v>
      </c>
      <c r="E62" s="529">
        <f>SUM(F62:K62)</f>
        <v>8</v>
      </c>
      <c r="F62" s="534">
        <f t="shared" ref="F62:K62" si="8">SUM(F63:F64)</f>
        <v>6</v>
      </c>
      <c r="G62" s="534">
        <f t="shared" si="8"/>
        <v>2</v>
      </c>
      <c r="H62" s="534">
        <f t="shared" si="8"/>
        <v>0</v>
      </c>
      <c r="I62" s="534">
        <f t="shared" si="8"/>
        <v>0</v>
      </c>
      <c r="J62" s="534">
        <f t="shared" si="8"/>
        <v>0</v>
      </c>
      <c r="K62" s="534">
        <f t="shared" si="8"/>
        <v>0</v>
      </c>
    </row>
    <row r="63" spans="2:11" ht="12" customHeight="1">
      <c r="C63" s="514" t="s">
        <v>311</v>
      </c>
      <c r="D63" s="514" t="s">
        <v>260</v>
      </c>
      <c r="E63" s="529">
        <f>SUM(F63:K63)</f>
        <v>3</v>
      </c>
      <c r="F63" s="534">
        <v>2</v>
      </c>
      <c r="G63" s="534">
        <v>1</v>
      </c>
      <c r="H63" s="534">
        <v>0</v>
      </c>
      <c r="I63" s="534">
        <v>0</v>
      </c>
      <c r="J63" s="534">
        <v>0</v>
      </c>
      <c r="K63" s="534">
        <v>0</v>
      </c>
    </row>
    <row r="64" spans="2:11" ht="12" customHeight="1">
      <c r="C64" s="514" t="s">
        <v>267</v>
      </c>
      <c r="D64" s="514" t="s">
        <v>263</v>
      </c>
      <c r="E64" s="529">
        <f>SUM(F64:K64)</f>
        <v>5</v>
      </c>
      <c r="F64" s="534">
        <v>4</v>
      </c>
      <c r="G64" s="534">
        <v>1</v>
      </c>
      <c r="H64" s="534">
        <v>0</v>
      </c>
      <c r="I64" s="534">
        <v>0</v>
      </c>
      <c r="J64" s="534">
        <v>0</v>
      </c>
      <c r="K64" s="534">
        <v>0</v>
      </c>
    </row>
    <row r="65" spans="3:11" ht="4.5" customHeight="1">
      <c r="E65" s="528">
        <f>SUM(F65:J65)</f>
        <v>0</v>
      </c>
      <c r="F65" s="533"/>
      <c r="G65" s="533"/>
      <c r="H65" s="533"/>
      <c r="I65" s="533"/>
      <c r="J65" s="533"/>
      <c r="K65" s="533"/>
    </row>
    <row r="66" spans="3:11" ht="4.5" customHeight="1">
      <c r="E66" s="528"/>
      <c r="F66" s="533"/>
      <c r="G66" s="533"/>
      <c r="H66" s="533"/>
      <c r="I66" s="533"/>
      <c r="J66" s="533"/>
      <c r="K66" s="533"/>
    </row>
    <row r="67" spans="3:11" ht="12" customHeight="1">
      <c r="D67" s="523" t="s">
        <v>6</v>
      </c>
      <c r="E67" s="527">
        <f>SUM(F67:K67)</f>
        <v>1785</v>
      </c>
      <c r="F67" s="532">
        <f t="shared" ref="F67:K67" si="9">SUM(F69:F78)</f>
        <v>1539</v>
      </c>
      <c r="G67" s="532">
        <f t="shared" si="9"/>
        <v>206</v>
      </c>
      <c r="H67" s="532">
        <f t="shared" si="9"/>
        <v>0</v>
      </c>
      <c r="I67" s="532">
        <f t="shared" si="9"/>
        <v>39</v>
      </c>
      <c r="J67" s="532">
        <f t="shared" si="9"/>
        <v>0</v>
      </c>
      <c r="K67" s="532">
        <f t="shared" si="9"/>
        <v>1</v>
      </c>
    </row>
    <row r="68" spans="3:11" ht="4.5" customHeight="1">
      <c r="E68" s="528"/>
      <c r="F68" s="533"/>
      <c r="G68" s="533"/>
      <c r="H68" s="533"/>
      <c r="I68" s="533"/>
      <c r="J68" s="533"/>
      <c r="K68" s="533"/>
    </row>
    <row r="69" spans="3:11" ht="12" customHeight="1">
      <c r="D69" s="514" t="s">
        <v>260</v>
      </c>
      <c r="E69" s="529">
        <f t="shared" ref="E69:E78" si="10">SUM(F69:K69)</f>
        <v>1427</v>
      </c>
      <c r="F69" s="534">
        <v>1295</v>
      </c>
      <c r="G69" s="534">
        <v>131</v>
      </c>
      <c r="H69" s="534">
        <v>0</v>
      </c>
      <c r="I69" s="534">
        <v>0</v>
      </c>
      <c r="J69" s="534">
        <v>0</v>
      </c>
      <c r="K69" s="534">
        <v>1</v>
      </c>
    </row>
    <row r="70" spans="3:11" ht="12" customHeight="1">
      <c r="D70" s="514" t="s">
        <v>262</v>
      </c>
      <c r="E70" s="529">
        <f t="shared" si="10"/>
        <v>10</v>
      </c>
      <c r="F70" s="534">
        <v>3</v>
      </c>
      <c r="G70" s="534">
        <v>7</v>
      </c>
      <c r="H70" s="534">
        <v>0</v>
      </c>
      <c r="I70" s="534">
        <v>0</v>
      </c>
      <c r="J70" s="534">
        <v>0</v>
      </c>
      <c r="K70" s="534">
        <v>0</v>
      </c>
    </row>
    <row r="71" spans="3:11" ht="12" customHeight="1">
      <c r="D71" s="514" t="s">
        <v>263</v>
      </c>
      <c r="E71" s="529">
        <f t="shared" si="10"/>
        <v>6</v>
      </c>
      <c r="F71" s="534">
        <v>5</v>
      </c>
      <c r="G71" s="534">
        <v>1</v>
      </c>
      <c r="H71" s="534">
        <v>0</v>
      </c>
      <c r="I71" s="534">
        <v>0</v>
      </c>
      <c r="J71" s="534">
        <v>0</v>
      </c>
      <c r="K71" s="534">
        <v>0</v>
      </c>
    </row>
    <row r="72" spans="3:11" ht="12" customHeight="1">
      <c r="D72" s="514" t="s">
        <v>193</v>
      </c>
      <c r="E72" s="529">
        <f t="shared" si="10"/>
        <v>81</v>
      </c>
      <c r="F72" s="534">
        <v>58</v>
      </c>
      <c r="G72" s="534">
        <v>23</v>
      </c>
      <c r="H72" s="534">
        <v>0</v>
      </c>
      <c r="I72" s="534">
        <v>0</v>
      </c>
      <c r="J72" s="534">
        <v>0</v>
      </c>
      <c r="K72" s="534">
        <v>0</v>
      </c>
    </row>
    <row r="73" spans="3:11" ht="12" customHeight="1">
      <c r="C73" s="514" t="s">
        <v>6</v>
      </c>
      <c r="D73" s="514" t="s">
        <v>355</v>
      </c>
      <c r="E73" s="529">
        <f t="shared" si="10"/>
        <v>1</v>
      </c>
      <c r="F73" s="534">
        <v>0</v>
      </c>
      <c r="G73" s="534">
        <v>1</v>
      </c>
      <c r="H73" s="534">
        <v>0</v>
      </c>
      <c r="I73" s="534">
        <v>0</v>
      </c>
      <c r="J73" s="534">
        <v>0</v>
      </c>
      <c r="K73" s="534">
        <v>0</v>
      </c>
    </row>
    <row r="74" spans="3:11" ht="12" customHeight="1">
      <c r="D74" s="514" t="s">
        <v>172</v>
      </c>
      <c r="E74" s="529">
        <f t="shared" si="10"/>
        <v>13</v>
      </c>
      <c r="F74" s="534">
        <v>7</v>
      </c>
      <c r="G74" s="534">
        <v>6</v>
      </c>
      <c r="H74" s="534">
        <v>0</v>
      </c>
      <c r="I74" s="534">
        <v>0</v>
      </c>
      <c r="J74" s="534">
        <v>0</v>
      </c>
      <c r="K74" s="534">
        <v>0</v>
      </c>
    </row>
    <row r="75" spans="3:11" ht="12" customHeight="1">
      <c r="D75" s="514" t="s">
        <v>184</v>
      </c>
      <c r="E75" s="529">
        <f t="shared" si="10"/>
        <v>39</v>
      </c>
      <c r="F75" s="534">
        <v>0</v>
      </c>
      <c r="G75" s="534">
        <v>0</v>
      </c>
      <c r="H75" s="534">
        <v>0</v>
      </c>
      <c r="I75" s="534">
        <v>39</v>
      </c>
      <c r="J75" s="534">
        <v>0</v>
      </c>
      <c r="K75" s="534">
        <v>0</v>
      </c>
    </row>
    <row r="76" spans="3:11" ht="12" customHeight="1">
      <c r="D76" s="514" t="s">
        <v>308</v>
      </c>
      <c r="E76" s="529">
        <f t="shared" si="10"/>
        <v>9</v>
      </c>
      <c r="F76" s="534">
        <v>4</v>
      </c>
      <c r="G76" s="534">
        <v>5</v>
      </c>
      <c r="H76" s="534">
        <v>0</v>
      </c>
      <c r="I76" s="534">
        <v>0</v>
      </c>
      <c r="J76" s="534">
        <v>0</v>
      </c>
      <c r="K76" s="534">
        <v>0</v>
      </c>
    </row>
    <row r="77" spans="3:11" ht="12" customHeight="1">
      <c r="D77" s="514" t="s">
        <v>230</v>
      </c>
      <c r="E77" s="529">
        <f t="shared" si="10"/>
        <v>152</v>
      </c>
      <c r="F77" s="534">
        <v>138</v>
      </c>
      <c r="G77" s="534">
        <v>14</v>
      </c>
      <c r="H77" s="534">
        <v>0</v>
      </c>
      <c r="I77" s="534">
        <v>0</v>
      </c>
      <c r="J77" s="534">
        <v>0</v>
      </c>
      <c r="K77" s="534">
        <v>0</v>
      </c>
    </row>
    <row r="78" spans="3:11" ht="12" customHeight="1">
      <c r="D78" s="514" t="s">
        <v>107</v>
      </c>
      <c r="E78" s="529">
        <f t="shared" si="10"/>
        <v>47</v>
      </c>
      <c r="F78" s="534">
        <v>29</v>
      </c>
      <c r="G78" s="534">
        <v>18</v>
      </c>
      <c r="H78" s="534">
        <v>0</v>
      </c>
      <c r="I78" s="534">
        <v>0</v>
      </c>
      <c r="J78" s="534">
        <v>0</v>
      </c>
      <c r="K78" s="534">
        <v>0</v>
      </c>
    </row>
    <row r="79" spans="3:11" ht="4.5" customHeight="1">
      <c r="E79" s="528"/>
      <c r="F79" s="533"/>
      <c r="G79" s="533"/>
      <c r="H79" s="533"/>
      <c r="I79" s="533"/>
      <c r="J79" s="533"/>
      <c r="K79" s="533"/>
    </row>
    <row r="80" spans="3:11" ht="12" customHeight="1">
      <c r="D80" s="514" t="s">
        <v>6</v>
      </c>
      <c r="E80" s="529">
        <f t="shared" ref="E80:E90" si="11">SUM(F80:K80)</f>
        <v>1780</v>
      </c>
      <c r="F80" s="534">
        <f t="shared" ref="F80:K80" si="12">SUM(F81:F90)</f>
        <v>1535</v>
      </c>
      <c r="G80" s="534">
        <f t="shared" si="12"/>
        <v>205</v>
      </c>
      <c r="H80" s="534">
        <f t="shared" si="12"/>
        <v>0</v>
      </c>
      <c r="I80" s="534">
        <f t="shared" si="12"/>
        <v>39</v>
      </c>
      <c r="J80" s="534">
        <f t="shared" si="12"/>
        <v>0</v>
      </c>
      <c r="K80" s="534">
        <f t="shared" si="12"/>
        <v>1</v>
      </c>
    </row>
    <row r="81" spans="2:11" ht="12" customHeight="1">
      <c r="D81" s="514" t="s">
        <v>260</v>
      </c>
      <c r="E81" s="529">
        <f t="shared" si="11"/>
        <v>1422</v>
      </c>
      <c r="F81" s="534">
        <v>1291</v>
      </c>
      <c r="G81" s="534">
        <v>130</v>
      </c>
      <c r="H81" s="534">
        <v>0</v>
      </c>
      <c r="I81" s="534">
        <v>0</v>
      </c>
      <c r="J81" s="534">
        <v>0</v>
      </c>
      <c r="K81" s="534">
        <v>1</v>
      </c>
    </row>
    <row r="82" spans="2:11" ht="12" customHeight="1">
      <c r="D82" s="514" t="s">
        <v>262</v>
      </c>
      <c r="E82" s="529">
        <f t="shared" si="11"/>
        <v>10</v>
      </c>
      <c r="F82" s="534">
        <v>3</v>
      </c>
      <c r="G82" s="534">
        <v>7</v>
      </c>
      <c r="H82" s="534">
        <v>0</v>
      </c>
      <c r="I82" s="534">
        <v>0</v>
      </c>
      <c r="J82" s="534">
        <v>0</v>
      </c>
      <c r="K82" s="534">
        <v>0</v>
      </c>
    </row>
    <row r="83" spans="2:11" ht="12" customHeight="1">
      <c r="B83" s="514" t="s">
        <v>294</v>
      </c>
      <c r="D83" s="514" t="s">
        <v>263</v>
      </c>
      <c r="E83" s="529">
        <f t="shared" si="11"/>
        <v>6</v>
      </c>
      <c r="F83" s="534">
        <v>5</v>
      </c>
      <c r="G83" s="534">
        <v>1</v>
      </c>
      <c r="H83" s="534">
        <v>0</v>
      </c>
      <c r="I83" s="534">
        <v>0</v>
      </c>
      <c r="J83" s="534">
        <v>0</v>
      </c>
      <c r="K83" s="534">
        <v>0</v>
      </c>
    </row>
    <row r="84" spans="2:11" ht="12" customHeight="1">
      <c r="C84" s="514" t="s">
        <v>264</v>
      </c>
      <c r="D84" s="514" t="s">
        <v>193</v>
      </c>
      <c r="E84" s="529">
        <f t="shared" si="11"/>
        <v>81</v>
      </c>
      <c r="F84" s="534">
        <v>58</v>
      </c>
      <c r="G84" s="534">
        <v>23</v>
      </c>
      <c r="H84" s="534">
        <v>0</v>
      </c>
      <c r="I84" s="534">
        <v>0</v>
      </c>
      <c r="J84" s="534">
        <v>0</v>
      </c>
      <c r="K84" s="534">
        <v>0</v>
      </c>
    </row>
    <row r="85" spans="2:11" ht="12" customHeight="1">
      <c r="C85" s="514" t="s">
        <v>266</v>
      </c>
      <c r="D85" s="514" t="s">
        <v>355</v>
      </c>
      <c r="E85" s="529">
        <f t="shared" si="11"/>
        <v>1</v>
      </c>
      <c r="F85" s="534">
        <v>0</v>
      </c>
      <c r="G85" s="534">
        <v>1</v>
      </c>
      <c r="H85" s="534">
        <v>0</v>
      </c>
      <c r="I85" s="534">
        <v>0</v>
      </c>
      <c r="J85" s="534">
        <v>0</v>
      </c>
      <c r="K85" s="534">
        <v>0</v>
      </c>
    </row>
    <row r="86" spans="2:11" ht="12" customHeight="1">
      <c r="C86" s="514" t="s">
        <v>267</v>
      </c>
      <c r="D86" s="514" t="s">
        <v>172</v>
      </c>
      <c r="E86" s="529">
        <f t="shared" si="11"/>
        <v>13</v>
      </c>
      <c r="F86" s="534">
        <v>7</v>
      </c>
      <c r="G86" s="534">
        <v>6</v>
      </c>
      <c r="H86" s="534">
        <v>0</v>
      </c>
      <c r="I86" s="534">
        <v>0</v>
      </c>
      <c r="J86" s="534">
        <v>0</v>
      </c>
      <c r="K86" s="534">
        <v>0</v>
      </c>
    </row>
    <row r="87" spans="2:11" ht="12" customHeight="1">
      <c r="D87" s="514" t="s">
        <v>184</v>
      </c>
      <c r="E87" s="529">
        <f t="shared" si="11"/>
        <v>39</v>
      </c>
      <c r="F87" s="534">
        <v>0</v>
      </c>
      <c r="G87" s="534">
        <v>0</v>
      </c>
      <c r="H87" s="534">
        <v>0</v>
      </c>
      <c r="I87" s="534">
        <v>39</v>
      </c>
      <c r="J87" s="534">
        <v>0</v>
      </c>
      <c r="K87" s="534">
        <v>0</v>
      </c>
    </row>
    <row r="88" spans="2:11" ht="12" customHeight="1">
      <c r="D88" s="514" t="s">
        <v>308</v>
      </c>
      <c r="E88" s="529">
        <f t="shared" si="11"/>
        <v>9</v>
      </c>
      <c r="F88" s="534">
        <v>4</v>
      </c>
      <c r="G88" s="534">
        <v>5</v>
      </c>
      <c r="H88" s="534">
        <v>0</v>
      </c>
      <c r="I88" s="534">
        <v>0</v>
      </c>
      <c r="J88" s="534">
        <v>0</v>
      </c>
      <c r="K88" s="534">
        <v>0</v>
      </c>
    </row>
    <row r="89" spans="2:11" ht="12" customHeight="1">
      <c r="D89" s="514" t="s">
        <v>230</v>
      </c>
      <c r="E89" s="529">
        <f t="shared" si="11"/>
        <v>152</v>
      </c>
      <c r="F89" s="534">
        <v>138</v>
      </c>
      <c r="G89" s="534">
        <v>14</v>
      </c>
      <c r="H89" s="534">
        <v>0</v>
      </c>
      <c r="I89" s="534">
        <v>0</v>
      </c>
      <c r="J89" s="534">
        <v>0</v>
      </c>
      <c r="K89" s="534">
        <v>0</v>
      </c>
    </row>
    <row r="90" spans="2:11" ht="12" customHeight="1">
      <c r="D90" s="514" t="s">
        <v>107</v>
      </c>
      <c r="E90" s="529">
        <f t="shared" si="11"/>
        <v>47</v>
      </c>
      <c r="F90" s="534">
        <v>29</v>
      </c>
      <c r="G90" s="534">
        <v>18</v>
      </c>
      <c r="H90" s="534">
        <v>0</v>
      </c>
      <c r="I90" s="534">
        <v>0</v>
      </c>
      <c r="J90" s="534">
        <v>0</v>
      </c>
      <c r="K90" s="534">
        <v>0</v>
      </c>
    </row>
    <row r="91" spans="2:11" ht="4.5" customHeight="1">
      <c r="E91" s="528"/>
      <c r="F91" s="534"/>
      <c r="G91" s="534"/>
      <c r="H91" s="534"/>
      <c r="I91" s="534"/>
      <c r="J91" s="534"/>
      <c r="K91" s="534"/>
    </row>
    <row r="92" spans="2:11" ht="12" customHeight="1">
      <c r="C92" s="514" t="s">
        <v>309</v>
      </c>
      <c r="D92" s="514" t="s">
        <v>6</v>
      </c>
      <c r="E92" s="529">
        <f>SUM(F92:K92)</f>
        <v>5</v>
      </c>
      <c r="F92" s="534">
        <f t="shared" ref="F92:K92" si="13">SUM(F93:F94)</f>
        <v>4</v>
      </c>
      <c r="G92" s="534">
        <f t="shared" si="13"/>
        <v>1</v>
      </c>
      <c r="H92" s="534">
        <f t="shared" si="13"/>
        <v>0</v>
      </c>
      <c r="I92" s="534">
        <f t="shared" si="13"/>
        <v>0</v>
      </c>
      <c r="J92" s="534">
        <f t="shared" si="13"/>
        <v>0</v>
      </c>
      <c r="K92" s="534">
        <f t="shared" si="13"/>
        <v>0</v>
      </c>
    </row>
    <row r="93" spans="2:11" ht="12" customHeight="1">
      <c r="C93" s="514" t="s">
        <v>311</v>
      </c>
      <c r="D93" s="514" t="s">
        <v>260</v>
      </c>
      <c r="E93" s="529">
        <f>SUM(F93:K93)</f>
        <v>5</v>
      </c>
      <c r="F93" s="534">
        <v>4</v>
      </c>
      <c r="G93" s="534">
        <v>1</v>
      </c>
      <c r="H93" s="534">
        <v>0</v>
      </c>
      <c r="I93" s="534">
        <v>0</v>
      </c>
      <c r="J93" s="534">
        <v>0</v>
      </c>
      <c r="K93" s="534">
        <v>0</v>
      </c>
    </row>
    <row r="94" spans="2:11" ht="12" customHeight="1">
      <c r="C94" s="514" t="s">
        <v>267</v>
      </c>
      <c r="D94" s="514" t="s">
        <v>263</v>
      </c>
      <c r="E94" s="529">
        <f>SUM(F94:K94)</f>
        <v>0</v>
      </c>
      <c r="F94" s="534">
        <v>0</v>
      </c>
      <c r="G94" s="534">
        <v>0</v>
      </c>
      <c r="H94" s="534">
        <v>0</v>
      </c>
      <c r="I94" s="534">
        <v>0</v>
      </c>
      <c r="J94" s="534">
        <v>0</v>
      </c>
      <c r="K94" s="534">
        <v>0</v>
      </c>
    </row>
    <row r="95" spans="2:11" ht="4.5" customHeight="1">
      <c r="B95" s="520"/>
      <c r="C95" s="520"/>
      <c r="D95" s="520"/>
      <c r="E95" s="530"/>
      <c r="F95" s="520"/>
      <c r="G95" s="520"/>
      <c r="H95" s="520"/>
      <c r="I95" s="520"/>
      <c r="J95" s="520"/>
      <c r="K95" s="520"/>
    </row>
    <row r="96" spans="2:11" ht="13.5"/>
    <row r="97" ht="13.5"/>
    <row r="98" ht="13.5"/>
    <row r="99" ht="13.5"/>
    <row r="100" ht="13.5"/>
    <row r="101" ht="13.5"/>
  </sheetData>
  <mergeCells count="3">
    <mergeCell ref="B2:L2"/>
    <mergeCell ref="B4:D5"/>
    <mergeCell ref="E4:E5"/>
  </mergeCells>
  <phoneticPr fontId="2"/>
  <pageMargins left="0.8661417322834648" right="0.78740157480314965" top="0.78740157480314965" bottom="0" header="0.51181102362204722" footer="0.51181102362204722"/>
  <pageSetup paperSize="9" scale="80" fitToWidth="1" fitToHeight="1" orientation="portrait" usePrinterDefaults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53"/>
  <sheetViews>
    <sheetView zoomScale="115" zoomScaleNormal="115" workbookViewId="0">
      <pane ySplit="7" topLeftCell="A8" activePane="bottomLeft" state="frozen"/>
      <selection pane="bottomLeft" activeCell="B2" sqref="B2"/>
    </sheetView>
  </sheetViews>
  <sheetFormatPr defaultColWidth="12" defaultRowHeight="14.65" customHeight="1"/>
  <cols>
    <col min="1" max="1" width="0.5" style="536" customWidth="1"/>
    <col min="2" max="2" width="3.625" style="536" customWidth="1"/>
    <col min="3" max="3" width="7.625" style="536" customWidth="1"/>
    <col min="4" max="4" width="8.5" style="536" bestFit="1" customWidth="1"/>
    <col min="5" max="24" width="7.375" style="536" customWidth="1"/>
    <col min="25" max="16384" width="12" style="536"/>
  </cols>
  <sheetData>
    <row r="1" spans="2:24" ht="4.5" customHeight="1"/>
    <row r="2" spans="2:24" ht="14.65" customHeight="1">
      <c r="B2" s="43" t="s">
        <v>389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2:24" ht="4.5" customHeight="1"/>
    <row r="4" spans="2:24" s="537" customFormat="1" ht="13.5" customHeight="1">
      <c r="B4" s="538"/>
      <c r="C4" s="543"/>
      <c r="D4" s="538"/>
      <c r="E4" s="552" t="s">
        <v>392</v>
      </c>
      <c r="F4" s="555"/>
      <c r="G4" s="559" t="s">
        <v>333</v>
      </c>
      <c r="H4" s="555"/>
      <c r="I4" s="555"/>
      <c r="J4" s="561" t="s">
        <v>317</v>
      </c>
      <c r="K4" s="563" t="s">
        <v>7</v>
      </c>
      <c r="L4" s="552" t="s">
        <v>322</v>
      </c>
      <c r="M4" s="552" t="s">
        <v>194</v>
      </c>
      <c r="N4" s="552" t="s">
        <v>279</v>
      </c>
      <c r="O4" s="552" t="s">
        <v>324</v>
      </c>
      <c r="P4" s="566" t="s">
        <v>335</v>
      </c>
      <c r="Q4" s="559" t="s">
        <v>273</v>
      </c>
      <c r="R4" s="559" t="s">
        <v>325</v>
      </c>
      <c r="S4" s="559" t="s">
        <v>318</v>
      </c>
      <c r="T4" s="552" t="s">
        <v>299</v>
      </c>
      <c r="U4" s="559" t="s">
        <v>199</v>
      </c>
      <c r="V4" s="572" t="s">
        <v>326</v>
      </c>
      <c r="W4" s="555" t="s">
        <v>282</v>
      </c>
      <c r="X4" s="552" t="s">
        <v>300</v>
      </c>
    </row>
    <row r="5" spans="2:24" s="537" customFormat="1" ht="13.5" customHeight="1">
      <c r="B5" s="539" t="s">
        <v>110</v>
      </c>
      <c r="C5" s="544"/>
      <c r="D5" s="539" t="s">
        <v>6</v>
      </c>
      <c r="E5" s="553"/>
      <c r="F5" s="556" t="s">
        <v>284</v>
      </c>
      <c r="G5" s="560"/>
      <c r="H5" s="556" t="s">
        <v>181</v>
      </c>
      <c r="I5" s="556" t="s">
        <v>286</v>
      </c>
      <c r="J5" s="224"/>
      <c r="K5" s="564"/>
      <c r="L5" s="553"/>
      <c r="M5" s="553"/>
      <c r="N5" s="553"/>
      <c r="O5" s="556"/>
      <c r="P5" s="567"/>
      <c r="Q5" s="569"/>
      <c r="R5" s="560"/>
      <c r="S5" s="560"/>
      <c r="T5" s="553"/>
      <c r="U5" s="560"/>
      <c r="V5" s="573" t="s">
        <v>41</v>
      </c>
      <c r="W5" s="573" t="s">
        <v>338</v>
      </c>
      <c r="X5" s="556"/>
    </row>
    <row r="6" spans="2:24" s="537" customFormat="1" ht="13.5" customHeight="1">
      <c r="B6" s="539"/>
      <c r="C6" s="544"/>
      <c r="D6" s="539"/>
      <c r="E6" s="554"/>
      <c r="F6" s="557"/>
      <c r="G6" s="121"/>
      <c r="H6" s="557"/>
      <c r="I6" s="557"/>
      <c r="J6" s="562"/>
      <c r="K6" s="565"/>
      <c r="L6" s="554"/>
      <c r="M6" s="554"/>
      <c r="N6" s="554"/>
      <c r="O6" s="557"/>
      <c r="P6" s="568"/>
      <c r="Q6" s="570"/>
      <c r="R6" s="121"/>
      <c r="S6" s="121"/>
      <c r="T6" s="554"/>
      <c r="U6" s="121"/>
      <c r="V6" s="574"/>
      <c r="W6" s="574"/>
      <c r="X6" s="557"/>
    </row>
    <row r="7" spans="2:24" ht="4.5" customHeight="1">
      <c r="B7" s="540"/>
      <c r="C7" s="545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71"/>
      <c r="R7" s="571"/>
      <c r="S7" s="540"/>
      <c r="T7" s="540"/>
      <c r="U7" s="540"/>
      <c r="V7" s="540"/>
      <c r="W7" s="540"/>
      <c r="X7" s="540"/>
    </row>
    <row r="8" spans="2:24" ht="13.5" customHeight="1">
      <c r="B8" s="541"/>
      <c r="C8" s="546" t="s">
        <v>6</v>
      </c>
      <c r="D8" s="549">
        <f t="shared" ref="D8:D18" si="0">SUM(E8:X8)</f>
        <v>1415</v>
      </c>
      <c r="E8" s="549">
        <f t="shared" ref="E8:X8" si="1">SUM(E9:E18)</f>
        <v>9</v>
      </c>
      <c r="F8" s="549">
        <f t="shared" si="1"/>
        <v>2</v>
      </c>
      <c r="G8" s="549">
        <f t="shared" si="1"/>
        <v>0</v>
      </c>
      <c r="H8" s="549">
        <f t="shared" si="1"/>
        <v>108</v>
      </c>
      <c r="I8" s="549">
        <f t="shared" si="1"/>
        <v>649</v>
      </c>
      <c r="J8" s="549">
        <f t="shared" si="1"/>
        <v>14</v>
      </c>
      <c r="K8" s="549">
        <f t="shared" si="1"/>
        <v>19</v>
      </c>
      <c r="L8" s="549">
        <f t="shared" si="1"/>
        <v>64</v>
      </c>
      <c r="M8" s="549">
        <f t="shared" si="1"/>
        <v>154</v>
      </c>
      <c r="N8" s="549">
        <f t="shared" si="1"/>
        <v>15</v>
      </c>
      <c r="O8" s="549">
        <f t="shared" si="1"/>
        <v>7</v>
      </c>
      <c r="P8" s="549">
        <f t="shared" si="1"/>
        <v>23</v>
      </c>
      <c r="Q8" s="549">
        <f t="shared" si="1"/>
        <v>60</v>
      </c>
      <c r="R8" s="549">
        <f t="shared" si="1"/>
        <v>26</v>
      </c>
      <c r="S8" s="549">
        <f t="shared" si="1"/>
        <v>8</v>
      </c>
      <c r="T8" s="549">
        <f t="shared" si="1"/>
        <v>56</v>
      </c>
      <c r="U8" s="549">
        <f t="shared" si="1"/>
        <v>31</v>
      </c>
      <c r="V8" s="549">
        <f t="shared" si="1"/>
        <v>62</v>
      </c>
      <c r="W8" s="549">
        <f t="shared" si="1"/>
        <v>103</v>
      </c>
      <c r="X8" s="549">
        <f t="shared" si="1"/>
        <v>5</v>
      </c>
    </row>
    <row r="9" spans="2:24" ht="13.5" customHeight="1">
      <c r="B9" s="541"/>
      <c r="C9" s="547" t="s">
        <v>260</v>
      </c>
      <c r="D9" s="550">
        <f t="shared" si="0"/>
        <v>407</v>
      </c>
      <c r="E9" s="550">
        <f t="shared" ref="E9:X18" si="2">E21+E33</f>
        <v>4</v>
      </c>
      <c r="F9" s="550">
        <f t="shared" si="2"/>
        <v>1</v>
      </c>
      <c r="G9" s="550">
        <f t="shared" si="2"/>
        <v>0</v>
      </c>
      <c r="H9" s="550">
        <f t="shared" si="2"/>
        <v>15</v>
      </c>
      <c r="I9" s="550">
        <f t="shared" si="2"/>
        <v>150</v>
      </c>
      <c r="J9" s="550">
        <f t="shared" si="2"/>
        <v>3</v>
      </c>
      <c r="K9" s="550">
        <f t="shared" si="2"/>
        <v>0</v>
      </c>
      <c r="L9" s="550">
        <f t="shared" si="2"/>
        <v>20</v>
      </c>
      <c r="M9" s="550">
        <f t="shared" si="2"/>
        <v>47</v>
      </c>
      <c r="N9" s="550">
        <f t="shared" si="2"/>
        <v>5</v>
      </c>
      <c r="O9" s="550">
        <f t="shared" si="2"/>
        <v>2</v>
      </c>
      <c r="P9" s="550">
        <f t="shared" si="2"/>
        <v>2</v>
      </c>
      <c r="Q9" s="550">
        <f t="shared" si="2"/>
        <v>17</v>
      </c>
      <c r="R9" s="550">
        <f t="shared" si="2"/>
        <v>12</v>
      </c>
      <c r="S9" s="550">
        <f t="shared" si="2"/>
        <v>7</v>
      </c>
      <c r="T9" s="550">
        <f t="shared" si="2"/>
        <v>21</v>
      </c>
      <c r="U9" s="550">
        <f t="shared" si="2"/>
        <v>13</v>
      </c>
      <c r="V9" s="550">
        <f t="shared" si="2"/>
        <v>24</v>
      </c>
      <c r="W9" s="550">
        <f t="shared" si="2"/>
        <v>63</v>
      </c>
      <c r="X9" s="550">
        <f t="shared" si="2"/>
        <v>1</v>
      </c>
    </row>
    <row r="10" spans="2:24" ht="13.5" customHeight="1">
      <c r="B10" s="541"/>
      <c r="C10" s="547" t="s">
        <v>262</v>
      </c>
      <c r="D10" s="550">
        <f t="shared" si="0"/>
        <v>118</v>
      </c>
      <c r="E10" s="550">
        <f t="shared" si="2"/>
        <v>5</v>
      </c>
      <c r="F10" s="550">
        <f t="shared" si="2"/>
        <v>0</v>
      </c>
      <c r="G10" s="550">
        <f t="shared" si="2"/>
        <v>0</v>
      </c>
      <c r="H10" s="550">
        <f t="shared" si="2"/>
        <v>8</v>
      </c>
      <c r="I10" s="550">
        <f t="shared" si="2"/>
        <v>42</v>
      </c>
      <c r="J10" s="550">
        <f t="shared" si="2"/>
        <v>0</v>
      </c>
      <c r="K10" s="550">
        <f t="shared" si="2"/>
        <v>0</v>
      </c>
      <c r="L10" s="550">
        <f t="shared" si="2"/>
        <v>5</v>
      </c>
      <c r="M10" s="550">
        <f t="shared" si="2"/>
        <v>25</v>
      </c>
      <c r="N10" s="550">
        <f t="shared" si="2"/>
        <v>0</v>
      </c>
      <c r="O10" s="550">
        <f t="shared" si="2"/>
        <v>0</v>
      </c>
      <c r="P10" s="550">
        <f t="shared" si="2"/>
        <v>1</v>
      </c>
      <c r="Q10" s="550">
        <f t="shared" si="2"/>
        <v>6</v>
      </c>
      <c r="R10" s="550">
        <f t="shared" si="2"/>
        <v>3</v>
      </c>
      <c r="S10" s="550">
        <f t="shared" si="2"/>
        <v>0</v>
      </c>
      <c r="T10" s="550">
        <f t="shared" si="2"/>
        <v>6</v>
      </c>
      <c r="U10" s="550">
        <f t="shared" si="2"/>
        <v>3</v>
      </c>
      <c r="V10" s="550">
        <f t="shared" si="2"/>
        <v>3</v>
      </c>
      <c r="W10" s="550">
        <f t="shared" si="2"/>
        <v>11</v>
      </c>
      <c r="X10" s="550">
        <f t="shared" si="2"/>
        <v>0</v>
      </c>
    </row>
    <row r="11" spans="2:24" ht="13.5" customHeight="1">
      <c r="B11" s="541"/>
      <c r="C11" s="547" t="s">
        <v>263</v>
      </c>
      <c r="D11" s="550">
        <f t="shared" si="0"/>
        <v>378</v>
      </c>
      <c r="E11" s="550">
        <f t="shared" si="2"/>
        <v>0</v>
      </c>
      <c r="F11" s="550">
        <f t="shared" si="2"/>
        <v>1</v>
      </c>
      <c r="G11" s="550">
        <f t="shared" si="2"/>
        <v>0</v>
      </c>
      <c r="H11" s="550">
        <f t="shared" si="2"/>
        <v>69</v>
      </c>
      <c r="I11" s="550">
        <f t="shared" si="2"/>
        <v>233</v>
      </c>
      <c r="J11" s="550">
        <f t="shared" si="2"/>
        <v>9</v>
      </c>
      <c r="K11" s="550">
        <f t="shared" si="2"/>
        <v>7</v>
      </c>
      <c r="L11" s="550">
        <f t="shared" si="2"/>
        <v>12</v>
      </c>
      <c r="M11" s="550">
        <f t="shared" si="2"/>
        <v>11</v>
      </c>
      <c r="N11" s="550">
        <f t="shared" si="2"/>
        <v>0</v>
      </c>
      <c r="O11" s="550">
        <f t="shared" si="2"/>
        <v>0</v>
      </c>
      <c r="P11" s="550">
        <f t="shared" si="2"/>
        <v>14</v>
      </c>
      <c r="Q11" s="550">
        <f t="shared" si="2"/>
        <v>1</v>
      </c>
      <c r="R11" s="550">
        <f t="shared" si="2"/>
        <v>0</v>
      </c>
      <c r="S11" s="550">
        <f t="shared" si="2"/>
        <v>0</v>
      </c>
      <c r="T11" s="550">
        <f t="shared" si="2"/>
        <v>3</v>
      </c>
      <c r="U11" s="550">
        <f t="shared" si="2"/>
        <v>3</v>
      </c>
      <c r="V11" s="550">
        <f t="shared" si="2"/>
        <v>12</v>
      </c>
      <c r="W11" s="550">
        <f t="shared" si="2"/>
        <v>3</v>
      </c>
      <c r="X11" s="550">
        <f t="shared" si="2"/>
        <v>0</v>
      </c>
    </row>
    <row r="12" spans="2:24" ht="13.5" customHeight="1">
      <c r="B12" s="541"/>
      <c r="C12" s="547" t="s">
        <v>193</v>
      </c>
      <c r="D12" s="550">
        <f t="shared" si="0"/>
        <v>261</v>
      </c>
      <c r="E12" s="550">
        <f t="shared" si="2"/>
        <v>0</v>
      </c>
      <c r="F12" s="550">
        <f t="shared" si="2"/>
        <v>0</v>
      </c>
      <c r="G12" s="550">
        <f t="shared" si="2"/>
        <v>0</v>
      </c>
      <c r="H12" s="550">
        <f t="shared" si="2"/>
        <v>8</v>
      </c>
      <c r="I12" s="550">
        <f t="shared" si="2"/>
        <v>122</v>
      </c>
      <c r="J12" s="550">
        <f t="shared" si="2"/>
        <v>0</v>
      </c>
      <c r="K12" s="550">
        <f t="shared" si="2"/>
        <v>8</v>
      </c>
      <c r="L12" s="550">
        <f t="shared" si="2"/>
        <v>17</v>
      </c>
      <c r="M12" s="550">
        <f t="shared" si="2"/>
        <v>37</v>
      </c>
      <c r="N12" s="550">
        <f t="shared" si="2"/>
        <v>9</v>
      </c>
      <c r="O12" s="550">
        <f t="shared" si="2"/>
        <v>3</v>
      </c>
      <c r="P12" s="550">
        <f t="shared" si="2"/>
        <v>3</v>
      </c>
      <c r="Q12" s="550">
        <f t="shared" si="2"/>
        <v>9</v>
      </c>
      <c r="R12" s="550">
        <f t="shared" si="2"/>
        <v>6</v>
      </c>
      <c r="S12" s="550">
        <f t="shared" si="2"/>
        <v>1</v>
      </c>
      <c r="T12" s="550">
        <f t="shared" si="2"/>
        <v>7</v>
      </c>
      <c r="U12" s="550">
        <f t="shared" si="2"/>
        <v>7</v>
      </c>
      <c r="V12" s="550">
        <f t="shared" si="2"/>
        <v>14</v>
      </c>
      <c r="W12" s="550">
        <f t="shared" si="2"/>
        <v>7</v>
      </c>
      <c r="X12" s="550">
        <f t="shared" si="2"/>
        <v>3</v>
      </c>
    </row>
    <row r="13" spans="2:24" ht="13.5" customHeight="1">
      <c r="B13" s="541" t="s">
        <v>6</v>
      </c>
      <c r="C13" s="547" t="s">
        <v>355</v>
      </c>
      <c r="D13" s="550">
        <f t="shared" si="0"/>
        <v>5</v>
      </c>
      <c r="E13" s="550">
        <f t="shared" si="2"/>
        <v>0</v>
      </c>
      <c r="F13" s="550">
        <f t="shared" si="2"/>
        <v>0</v>
      </c>
      <c r="G13" s="550">
        <f t="shared" si="2"/>
        <v>0</v>
      </c>
      <c r="H13" s="550">
        <f t="shared" si="2"/>
        <v>0</v>
      </c>
      <c r="I13" s="550">
        <f t="shared" si="2"/>
        <v>2</v>
      </c>
      <c r="J13" s="550">
        <f t="shared" si="2"/>
        <v>0</v>
      </c>
      <c r="K13" s="550">
        <f t="shared" si="2"/>
        <v>0</v>
      </c>
      <c r="L13" s="550">
        <f t="shared" si="2"/>
        <v>1</v>
      </c>
      <c r="M13" s="550">
        <f t="shared" si="2"/>
        <v>1</v>
      </c>
      <c r="N13" s="550">
        <f t="shared" si="2"/>
        <v>0</v>
      </c>
      <c r="O13" s="550">
        <f t="shared" si="2"/>
        <v>0</v>
      </c>
      <c r="P13" s="550">
        <f t="shared" si="2"/>
        <v>0</v>
      </c>
      <c r="Q13" s="550">
        <f t="shared" si="2"/>
        <v>0</v>
      </c>
      <c r="R13" s="550">
        <f t="shared" si="2"/>
        <v>0</v>
      </c>
      <c r="S13" s="550">
        <f t="shared" si="2"/>
        <v>0</v>
      </c>
      <c r="T13" s="550">
        <f t="shared" si="2"/>
        <v>0</v>
      </c>
      <c r="U13" s="550">
        <f t="shared" si="2"/>
        <v>0</v>
      </c>
      <c r="V13" s="550">
        <f t="shared" si="2"/>
        <v>0</v>
      </c>
      <c r="W13" s="550">
        <f t="shared" si="2"/>
        <v>1</v>
      </c>
      <c r="X13" s="550">
        <f t="shared" si="2"/>
        <v>0</v>
      </c>
    </row>
    <row r="14" spans="2:24" ht="13.5" customHeight="1">
      <c r="B14" s="541"/>
      <c r="C14" s="547" t="s">
        <v>172</v>
      </c>
      <c r="D14" s="550">
        <f t="shared" si="0"/>
        <v>45</v>
      </c>
      <c r="E14" s="550">
        <f t="shared" si="2"/>
        <v>0</v>
      </c>
      <c r="F14" s="550">
        <f t="shared" si="2"/>
        <v>0</v>
      </c>
      <c r="G14" s="550">
        <f t="shared" si="2"/>
        <v>0</v>
      </c>
      <c r="H14" s="550">
        <f t="shared" si="2"/>
        <v>1</v>
      </c>
      <c r="I14" s="550">
        <f t="shared" si="2"/>
        <v>10</v>
      </c>
      <c r="J14" s="550">
        <f t="shared" si="2"/>
        <v>0</v>
      </c>
      <c r="K14" s="550">
        <f t="shared" si="2"/>
        <v>0</v>
      </c>
      <c r="L14" s="550">
        <f t="shared" si="2"/>
        <v>0</v>
      </c>
      <c r="M14" s="550">
        <f t="shared" si="2"/>
        <v>8</v>
      </c>
      <c r="N14" s="550">
        <f t="shared" si="2"/>
        <v>0</v>
      </c>
      <c r="O14" s="550">
        <f t="shared" si="2"/>
        <v>1</v>
      </c>
      <c r="P14" s="550">
        <f t="shared" si="2"/>
        <v>1</v>
      </c>
      <c r="Q14" s="550">
        <f t="shared" si="2"/>
        <v>17</v>
      </c>
      <c r="R14" s="550">
        <f t="shared" si="2"/>
        <v>0</v>
      </c>
      <c r="S14" s="550">
        <f t="shared" si="2"/>
        <v>0</v>
      </c>
      <c r="T14" s="550">
        <f t="shared" si="2"/>
        <v>3</v>
      </c>
      <c r="U14" s="550">
        <f t="shared" si="2"/>
        <v>1</v>
      </c>
      <c r="V14" s="550">
        <f t="shared" si="2"/>
        <v>3</v>
      </c>
      <c r="W14" s="550">
        <f t="shared" si="2"/>
        <v>0</v>
      </c>
      <c r="X14" s="550">
        <f t="shared" si="2"/>
        <v>0</v>
      </c>
    </row>
    <row r="15" spans="2:24" ht="13.5" customHeight="1">
      <c r="B15" s="541"/>
      <c r="C15" s="547" t="s">
        <v>184</v>
      </c>
      <c r="D15" s="550">
        <f t="shared" si="0"/>
        <v>0</v>
      </c>
      <c r="E15" s="550">
        <f t="shared" si="2"/>
        <v>0</v>
      </c>
      <c r="F15" s="550">
        <f t="shared" si="2"/>
        <v>0</v>
      </c>
      <c r="G15" s="550">
        <f t="shared" si="2"/>
        <v>0</v>
      </c>
      <c r="H15" s="550">
        <f t="shared" si="2"/>
        <v>0</v>
      </c>
      <c r="I15" s="550">
        <f t="shared" si="2"/>
        <v>0</v>
      </c>
      <c r="J15" s="550">
        <f t="shared" si="2"/>
        <v>0</v>
      </c>
      <c r="K15" s="550">
        <f t="shared" si="2"/>
        <v>0</v>
      </c>
      <c r="L15" s="550">
        <f t="shared" si="2"/>
        <v>0</v>
      </c>
      <c r="M15" s="550">
        <f t="shared" si="2"/>
        <v>0</v>
      </c>
      <c r="N15" s="550">
        <f t="shared" si="2"/>
        <v>0</v>
      </c>
      <c r="O15" s="550">
        <f t="shared" si="2"/>
        <v>0</v>
      </c>
      <c r="P15" s="550">
        <f t="shared" si="2"/>
        <v>0</v>
      </c>
      <c r="Q15" s="550">
        <f t="shared" si="2"/>
        <v>0</v>
      </c>
      <c r="R15" s="550">
        <f t="shared" si="2"/>
        <v>0</v>
      </c>
      <c r="S15" s="550">
        <f t="shared" si="2"/>
        <v>0</v>
      </c>
      <c r="T15" s="550">
        <f t="shared" si="2"/>
        <v>0</v>
      </c>
      <c r="U15" s="550">
        <f t="shared" si="2"/>
        <v>0</v>
      </c>
      <c r="V15" s="550">
        <f t="shared" si="2"/>
        <v>0</v>
      </c>
      <c r="W15" s="550">
        <f t="shared" si="2"/>
        <v>0</v>
      </c>
      <c r="X15" s="550">
        <f t="shared" si="2"/>
        <v>0</v>
      </c>
    </row>
    <row r="16" spans="2:24" ht="13.5" customHeight="1">
      <c r="B16" s="541"/>
      <c r="C16" s="547" t="s">
        <v>308</v>
      </c>
      <c r="D16" s="550">
        <f t="shared" si="0"/>
        <v>7</v>
      </c>
      <c r="E16" s="550">
        <f t="shared" si="2"/>
        <v>0</v>
      </c>
      <c r="F16" s="550">
        <f t="shared" si="2"/>
        <v>0</v>
      </c>
      <c r="G16" s="550">
        <f t="shared" si="2"/>
        <v>0</v>
      </c>
      <c r="H16" s="550">
        <f t="shared" si="2"/>
        <v>1</v>
      </c>
      <c r="I16" s="550">
        <f t="shared" si="2"/>
        <v>0</v>
      </c>
      <c r="J16" s="550">
        <f t="shared" si="2"/>
        <v>0</v>
      </c>
      <c r="K16" s="550">
        <f t="shared" si="2"/>
        <v>0</v>
      </c>
      <c r="L16" s="550">
        <f t="shared" si="2"/>
        <v>0</v>
      </c>
      <c r="M16" s="550">
        <f t="shared" si="2"/>
        <v>0</v>
      </c>
      <c r="N16" s="550">
        <f t="shared" si="2"/>
        <v>0</v>
      </c>
      <c r="O16" s="550">
        <f t="shared" si="2"/>
        <v>0</v>
      </c>
      <c r="P16" s="550">
        <f t="shared" si="2"/>
        <v>0</v>
      </c>
      <c r="Q16" s="550">
        <f t="shared" si="2"/>
        <v>0</v>
      </c>
      <c r="R16" s="550">
        <f t="shared" si="2"/>
        <v>0</v>
      </c>
      <c r="S16" s="550">
        <f t="shared" si="2"/>
        <v>0</v>
      </c>
      <c r="T16" s="550">
        <f t="shared" si="2"/>
        <v>6</v>
      </c>
      <c r="U16" s="550">
        <f t="shared" si="2"/>
        <v>0</v>
      </c>
      <c r="V16" s="550">
        <f t="shared" si="2"/>
        <v>0</v>
      </c>
      <c r="W16" s="550">
        <f t="shared" si="2"/>
        <v>0</v>
      </c>
      <c r="X16" s="550">
        <f t="shared" si="2"/>
        <v>0</v>
      </c>
    </row>
    <row r="17" spans="2:24" ht="13.5" customHeight="1">
      <c r="B17" s="541"/>
      <c r="C17" s="547" t="s">
        <v>230</v>
      </c>
      <c r="D17" s="550">
        <f t="shared" si="0"/>
        <v>30</v>
      </c>
      <c r="E17" s="550">
        <f t="shared" si="2"/>
        <v>0</v>
      </c>
      <c r="F17" s="550">
        <f t="shared" si="2"/>
        <v>0</v>
      </c>
      <c r="G17" s="550">
        <f t="shared" si="2"/>
        <v>0</v>
      </c>
      <c r="H17" s="550">
        <f t="shared" si="2"/>
        <v>0</v>
      </c>
      <c r="I17" s="550">
        <f t="shared" si="2"/>
        <v>13</v>
      </c>
      <c r="J17" s="550">
        <f t="shared" si="2"/>
        <v>0</v>
      </c>
      <c r="K17" s="550">
        <f t="shared" si="2"/>
        <v>0</v>
      </c>
      <c r="L17" s="550">
        <f t="shared" si="2"/>
        <v>0</v>
      </c>
      <c r="M17" s="550">
        <f t="shared" si="2"/>
        <v>2</v>
      </c>
      <c r="N17" s="550">
        <f t="shared" si="2"/>
        <v>0</v>
      </c>
      <c r="O17" s="550">
        <f t="shared" si="2"/>
        <v>0</v>
      </c>
      <c r="P17" s="550">
        <f t="shared" si="2"/>
        <v>0</v>
      </c>
      <c r="Q17" s="550">
        <f t="shared" si="2"/>
        <v>1</v>
      </c>
      <c r="R17" s="550">
        <f t="shared" si="2"/>
        <v>2</v>
      </c>
      <c r="S17" s="550">
        <f t="shared" si="2"/>
        <v>0</v>
      </c>
      <c r="T17" s="550">
        <f t="shared" si="2"/>
        <v>1</v>
      </c>
      <c r="U17" s="550">
        <f t="shared" si="2"/>
        <v>0</v>
      </c>
      <c r="V17" s="550">
        <f t="shared" si="2"/>
        <v>1</v>
      </c>
      <c r="W17" s="550">
        <f t="shared" si="2"/>
        <v>10</v>
      </c>
      <c r="X17" s="550">
        <f t="shared" si="2"/>
        <v>0</v>
      </c>
    </row>
    <row r="18" spans="2:24" ht="13.5" customHeight="1">
      <c r="B18" s="541"/>
      <c r="C18" s="547" t="s">
        <v>107</v>
      </c>
      <c r="D18" s="550">
        <f t="shared" si="0"/>
        <v>164</v>
      </c>
      <c r="E18" s="550">
        <f t="shared" si="2"/>
        <v>0</v>
      </c>
      <c r="F18" s="550">
        <f t="shared" si="2"/>
        <v>0</v>
      </c>
      <c r="G18" s="550">
        <f t="shared" si="2"/>
        <v>0</v>
      </c>
      <c r="H18" s="550">
        <f t="shared" si="2"/>
        <v>6</v>
      </c>
      <c r="I18" s="550">
        <f t="shared" si="2"/>
        <v>77</v>
      </c>
      <c r="J18" s="550">
        <f t="shared" si="2"/>
        <v>2</v>
      </c>
      <c r="K18" s="550">
        <f t="shared" si="2"/>
        <v>4</v>
      </c>
      <c r="L18" s="550">
        <f t="shared" si="2"/>
        <v>9</v>
      </c>
      <c r="M18" s="550">
        <f t="shared" si="2"/>
        <v>23</v>
      </c>
      <c r="N18" s="550">
        <f t="shared" si="2"/>
        <v>1</v>
      </c>
      <c r="O18" s="550">
        <f t="shared" si="2"/>
        <v>1</v>
      </c>
      <c r="P18" s="550">
        <f t="shared" si="2"/>
        <v>2</v>
      </c>
      <c r="Q18" s="550">
        <f t="shared" si="2"/>
        <v>9</v>
      </c>
      <c r="R18" s="550">
        <f t="shared" si="2"/>
        <v>3</v>
      </c>
      <c r="S18" s="550">
        <f t="shared" si="2"/>
        <v>0</v>
      </c>
      <c r="T18" s="550">
        <f t="shared" si="2"/>
        <v>9</v>
      </c>
      <c r="U18" s="550">
        <f t="shared" si="2"/>
        <v>4</v>
      </c>
      <c r="V18" s="550">
        <f t="shared" si="2"/>
        <v>5</v>
      </c>
      <c r="W18" s="550">
        <f t="shared" si="2"/>
        <v>8</v>
      </c>
      <c r="X18" s="550">
        <f t="shared" si="2"/>
        <v>1</v>
      </c>
    </row>
    <row r="19" spans="2:24" ht="4.5" customHeight="1">
      <c r="B19" s="541"/>
      <c r="C19" s="547"/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</row>
    <row r="20" spans="2:24" ht="13.5" customHeight="1">
      <c r="B20" s="541"/>
      <c r="C20" s="546" t="s">
        <v>6</v>
      </c>
      <c r="D20" s="549">
        <f t="shared" ref="D20:D30" si="3">SUM(E20:X20)</f>
        <v>924</v>
      </c>
      <c r="E20" s="549">
        <f t="shared" ref="E20:X20" si="4">SUM(E21:E30)</f>
        <v>7</v>
      </c>
      <c r="F20" s="549">
        <f t="shared" si="4"/>
        <v>2</v>
      </c>
      <c r="G20" s="549">
        <f t="shared" si="4"/>
        <v>0</v>
      </c>
      <c r="H20" s="549">
        <f t="shared" si="4"/>
        <v>98</v>
      </c>
      <c r="I20" s="549">
        <f t="shared" si="4"/>
        <v>505</v>
      </c>
      <c r="J20" s="549">
        <f t="shared" si="4"/>
        <v>12</v>
      </c>
      <c r="K20" s="549">
        <f t="shared" si="4"/>
        <v>11</v>
      </c>
      <c r="L20" s="549">
        <f t="shared" si="4"/>
        <v>36</v>
      </c>
      <c r="M20" s="549">
        <f t="shared" si="4"/>
        <v>66</v>
      </c>
      <c r="N20" s="549">
        <f t="shared" si="4"/>
        <v>3</v>
      </c>
      <c r="O20" s="549">
        <f t="shared" si="4"/>
        <v>0</v>
      </c>
      <c r="P20" s="549">
        <f t="shared" si="4"/>
        <v>16</v>
      </c>
      <c r="Q20" s="549">
        <f t="shared" si="4"/>
        <v>22</v>
      </c>
      <c r="R20" s="549">
        <f t="shared" si="4"/>
        <v>3</v>
      </c>
      <c r="S20" s="549">
        <f t="shared" si="4"/>
        <v>4</v>
      </c>
      <c r="T20" s="549">
        <f t="shared" si="4"/>
        <v>16</v>
      </c>
      <c r="U20" s="549">
        <f t="shared" si="4"/>
        <v>13</v>
      </c>
      <c r="V20" s="549">
        <f t="shared" si="4"/>
        <v>28</v>
      </c>
      <c r="W20" s="549">
        <f t="shared" si="4"/>
        <v>80</v>
      </c>
      <c r="X20" s="549">
        <f t="shared" si="4"/>
        <v>2</v>
      </c>
    </row>
    <row r="21" spans="2:24" ht="13.5" customHeight="1">
      <c r="B21" s="541"/>
      <c r="C21" s="547" t="s">
        <v>260</v>
      </c>
      <c r="D21" s="550">
        <f t="shared" si="3"/>
        <v>248</v>
      </c>
      <c r="E21" s="550">
        <v>2</v>
      </c>
      <c r="F21" s="550">
        <v>1</v>
      </c>
      <c r="G21" s="550">
        <v>0</v>
      </c>
      <c r="H21" s="550">
        <v>13</v>
      </c>
      <c r="I21" s="550">
        <v>118</v>
      </c>
      <c r="J21" s="550">
        <v>2</v>
      </c>
      <c r="K21" s="550">
        <v>0</v>
      </c>
      <c r="L21" s="550">
        <v>11</v>
      </c>
      <c r="M21" s="550">
        <v>21</v>
      </c>
      <c r="N21" s="550">
        <v>1</v>
      </c>
      <c r="O21" s="550">
        <v>0</v>
      </c>
      <c r="P21" s="550">
        <v>2</v>
      </c>
      <c r="Q21" s="550">
        <v>6</v>
      </c>
      <c r="R21" s="550">
        <v>3</v>
      </c>
      <c r="S21" s="550">
        <v>4</v>
      </c>
      <c r="T21" s="550">
        <v>2</v>
      </c>
      <c r="U21" s="550">
        <v>6</v>
      </c>
      <c r="V21" s="550">
        <v>9</v>
      </c>
      <c r="W21" s="550">
        <v>46</v>
      </c>
      <c r="X21" s="550">
        <v>1</v>
      </c>
    </row>
    <row r="22" spans="2:24" ht="13.5" customHeight="1">
      <c r="B22" s="541"/>
      <c r="C22" s="547" t="s">
        <v>262</v>
      </c>
      <c r="D22" s="550">
        <f t="shared" si="3"/>
        <v>79</v>
      </c>
      <c r="E22" s="550">
        <v>5</v>
      </c>
      <c r="F22" s="550">
        <v>0</v>
      </c>
      <c r="G22" s="550">
        <v>0</v>
      </c>
      <c r="H22" s="550">
        <v>6</v>
      </c>
      <c r="I22" s="550">
        <v>34</v>
      </c>
      <c r="J22" s="550">
        <v>0</v>
      </c>
      <c r="K22" s="550">
        <v>0</v>
      </c>
      <c r="L22" s="550">
        <v>3</v>
      </c>
      <c r="M22" s="550">
        <v>13</v>
      </c>
      <c r="N22" s="550">
        <v>0</v>
      </c>
      <c r="O22" s="550">
        <v>0</v>
      </c>
      <c r="P22" s="550">
        <v>1</v>
      </c>
      <c r="Q22" s="550">
        <v>3</v>
      </c>
      <c r="R22" s="550">
        <v>0</v>
      </c>
      <c r="S22" s="550">
        <v>0</v>
      </c>
      <c r="T22" s="550">
        <v>2</v>
      </c>
      <c r="U22" s="550">
        <v>1</v>
      </c>
      <c r="V22" s="550">
        <v>2</v>
      </c>
      <c r="W22" s="550">
        <v>9</v>
      </c>
      <c r="X22" s="550">
        <v>0</v>
      </c>
    </row>
    <row r="23" spans="2:24" ht="13.5" customHeight="1">
      <c r="B23" s="541" t="s">
        <v>255</v>
      </c>
      <c r="C23" s="547" t="s">
        <v>263</v>
      </c>
      <c r="D23" s="550">
        <f t="shared" si="3"/>
        <v>349</v>
      </c>
      <c r="E23" s="550">
        <v>0</v>
      </c>
      <c r="F23" s="550">
        <v>1</v>
      </c>
      <c r="G23" s="550">
        <v>0</v>
      </c>
      <c r="H23" s="550">
        <v>67</v>
      </c>
      <c r="I23" s="550">
        <v>213</v>
      </c>
      <c r="J23" s="550">
        <v>9</v>
      </c>
      <c r="K23" s="550">
        <v>5</v>
      </c>
      <c r="L23" s="550">
        <v>12</v>
      </c>
      <c r="M23" s="550">
        <v>10</v>
      </c>
      <c r="N23" s="550">
        <v>0</v>
      </c>
      <c r="O23" s="550">
        <v>0</v>
      </c>
      <c r="P23" s="550">
        <v>12</v>
      </c>
      <c r="Q23" s="550">
        <v>0</v>
      </c>
      <c r="R23" s="550">
        <v>0</v>
      </c>
      <c r="S23" s="550">
        <v>0</v>
      </c>
      <c r="T23" s="550">
        <v>3</v>
      </c>
      <c r="U23" s="550">
        <v>3</v>
      </c>
      <c r="V23" s="550">
        <v>11</v>
      </c>
      <c r="W23" s="550">
        <v>3</v>
      </c>
      <c r="X23" s="550">
        <v>0</v>
      </c>
    </row>
    <row r="24" spans="2:24" ht="13.5" customHeight="1">
      <c r="B24" s="541"/>
      <c r="C24" s="547" t="s">
        <v>193</v>
      </c>
      <c r="D24" s="550">
        <f t="shared" si="3"/>
        <v>104</v>
      </c>
      <c r="E24" s="550">
        <v>0</v>
      </c>
      <c r="F24" s="550">
        <v>0</v>
      </c>
      <c r="G24" s="550">
        <v>0</v>
      </c>
      <c r="H24" s="550">
        <v>5</v>
      </c>
      <c r="I24" s="550">
        <v>65</v>
      </c>
      <c r="J24" s="550">
        <v>0</v>
      </c>
      <c r="K24" s="550">
        <v>4</v>
      </c>
      <c r="L24" s="550">
        <v>5</v>
      </c>
      <c r="M24" s="550">
        <v>7</v>
      </c>
      <c r="N24" s="550">
        <v>2</v>
      </c>
      <c r="O24" s="550">
        <v>0</v>
      </c>
      <c r="P24" s="550">
        <v>1</v>
      </c>
      <c r="Q24" s="550">
        <v>4</v>
      </c>
      <c r="R24" s="550">
        <v>0</v>
      </c>
      <c r="S24" s="550">
        <v>0</v>
      </c>
      <c r="T24" s="550">
        <v>4</v>
      </c>
      <c r="U24" s="550">
        <v>0</v>
      </c>
      <c r="V24" s="550">
        <v>3</v>
      </c>
      <c r="W24" s="550">
        <v>4</v>
      </c>
      <c r="X24" s="550">
        <v>0</v>
      </c>
    </row>
    <row r="25" spans="2:24" ht="13.5" customHeight="1">
      <c r="B25" s="541" t="s">
        <v>48</v>
      </c>
      <c r="C25" s="547" t="s">
        <v>355</v>
      </c>
      <c r="D25" s="550">
        <f t="shared" si="3"/>
        <v>4</v>
      </c>
      <c r="E25" s="550">
        <v>0</v>
      </c>
      <c r="F25" s="550">
        <v>0</v>
      </c>
      <c r="G25" s="550">
        <v>0</v>
      </c>
      <c r="H25" s="550">
        <v>0</v>
      </c>
      <c r="I25" s="550">
        <v>2</v>
      </c>
      <c r="J25" s="550">
        <v>0</v>
      </c>
      <c r="K25" s="550">
        <v>0</v>
      </c>
      <c r="L25" s="550">
        <v>1</v>
      </c>
      <c r="M25" s="550">
        <v>0</v>
      </c>
      <c r="N25" s="550">
        <v>0</v>
      </c>
      <c r="O25" s="550">
        <v>0</v>
      </c>
      <c r="P25" s="550">
        <v>0</v>
      </c>
      <c r="Q25" s="550">
        <v>0</v>
      </c>
      <c r="R25" s="550">
        <v>0</v>
      </c>
      <c r="S25" s="550">
        <v>0</v>
      </c>
      <c r="T25" s="550">
        <v>0</v>
      </c>
      <c r="U25" s="550">
        <v>0</v>
      </c>
      <c r="V25" s="550">
        <v>0</v>
      </c>
      <c r="W25" s="550">
        <v>1</v>
      </c>
      <c r="X25" s="550">
        <v>0</v>
      </c>
    </row>
    <row r="26" spans="2:24" ht="13.5" customHeight="1">
      <c r="B26" s="541"/>
      <c r="C26" s="547" t="s">
        <v>172</v>
      </c>
      <c r="D26" s="550">
        <f t="shared" si="3"/>
        <v>16</v>
      </c>
      <c r="E26" s="550">
        <v>0</v>
      </c>
      <c r="F26" s="550">
        <v>0</v>
      </c>
      <c r="G26" s="550">
        <v>0</v>
      </c>
      <c r="H26" s="550">
        <v>1</v>
      </c>
      <c r="I26" s="550">
        <v>4</v>
      </c>
      <c r="J26" s="550">
        <v>0</v>
      </c>
      <c r="K26" s="550">
        <v>0</v>
      </c>
      <c r="L26" s="550">
        <v>0</v>
      </c>
      <c r="M26" s="550">
        <v>2</v>
      </c>
      <c r="N26" s="550">
        <v>0</v>
      </c>
      <c r="O26" s="550">
        <v>0</v>
      </c>
      <c r="P26" s="550">
        <v>0</v>
      </c>
      <c r="Q26" s="550">
        <v>8</v>
      </c>
      <c r="R26" s="550">
        <v>0</v>
      </c>
      <c r="S26" s="550">
        <v>0</v>
      </c>
      <c r="T26" s="550">
        <v>0</v>
      </c>
      <c r="U26" s="550">
        <v>1</v>
      </c>
      <c r="V26" s="550">
        <v>0</v>
      </c>
      <c r="W26" s="550">
        <v>0</v>
      </c>
      <c r="X26" s="550">
        <v>0</v>
      </c>
    </row>
    <row r="27" spans="2:24" ht="13.5" customHeight="1">
      <c r="B27" s="541"/>
      <c r="C27" s="547" t="s">
        <v>184</v>
      </c>
      <c r="D27" s="550">
        <f t="shared" si="3"/>
        <v>0</v>
      </c>
      <c r="E27" s="550">
        <v>0</v>
      </c>
      <c r="F27" s="550">
        <v>0</v>
      </c>
      <c r="G27" s="550">
        <v>0</v>
      </c>
      <c r="H27" s="550">
        <v>0</v>
      </c>
      <c r="I27" s="550">
        <v>0</v>
      </c>
      <c r="J27" s="550">
        <v>0</v>
      </c>
      <c r="K27" s="550">
        <v>0</v>
      </c>
      <c r="L27" s="550">
        <v>0</v>
      </c>
      <c r="M27" s="550">
        <v>0</v>
      </c>
      <c r="N27" s="550">
        <v>0</v>
      </c>
      <c r="O27" s="550">
        <v>0</v>
      </c>
      <c r="P27" s="550">
        <v>0</v>
      </c>
      <c r="Q27" s="550">
        <v>0</v>
      </c>
      <c r="R27" s="550">
        <v>0</v>
      </c>
      <c r="S27" s="550">
        <v>0</v>
      </c>
      <c r="T27" s="550">
        <v>0</v>
      </c>
      <c r="U27" s="550">
        <v>0</v>
      </c>
      <c r="V27" s="550">
        <v>0</v>
      </c>
      <c r="W27" s="550">
        <v>0</v>
      </c>
      <c r="X27" s="550">
        <v>0</v>
      </c>
    </row>
    <row r="28" spans="2:24" ht="13.5" customHeight="1">
      <c r="B28" s="541"/>
      <c r="C28" s="547" t="s">
        <v>308</v>
      </c>
      <c r="D28" s="550">
        <f t="shared" si="3"/>
        <v>4</v>
      </c>
      <c r="E28" s="550">
        <v>0</v>
      </c>
      <c r="F28" s="550">
        <v>0</v>
      </c>
      <c r="G28" s="550">
        <v>0</v>
      </c>
      <c r="H28" s="550">
        <v>1</v>
      </c>
      <c r="I28" s="550">
        <v>0</v>
      </c>
      <c r="J28" s="550">
        <v>0</v>
      </c>
      <c r="K28" s="550">
        <v>0</v>
      </c>
      <c r="L28" s="550">
        <v>0</v>
      </c>
      <c r="M28" s="550">
        <v>0</v>
      </c>
      <c r="N28" s="550">
        <v>0</v>
      </c>
      <c r="O28" s="550">
        <v>0</v>
      </c>
      <c r="P28" s="550">
        <v>0</v>
      </c>
      <c r="Q28" s="550">
        <v>0</v>
      </c>
      <c r="R28" s="550">
        <v>0</v>
      </c>
      <c r="S28" s="550">
        <v>0</v>
      </c>
      <c r="T28" s="550">
        <v>3</v>
      </c>
      <c r="U28" s="550">
        <v>0</v>
      </c>
      <c r="V28" s="550">
        <v>0</v>
      </c>
      <c r="W28" s="550">
        <v>0</v>
      </c>
      <c r="X28" s="550">
        <v>0</v>
      </c>
    </row>
    <row r="29" spans="2:24" ht="13.5" customHeight="1">
      <c r="B29" s="541"/>
      <c r="C29" s="547" t="s">
        <v>230</v>
      </c>
      <c r="D29" s="550">
        <f t="shared" si="3"/>
        <v>19</v>
      </c>
      <c r="E29" s="550">
        <v>0</v>
      </c>
      <c r="F29" s="550">
        <v>0</v>
      </c>
      <c r="G29" s="550">
        <v>0</v>
      </c>
      <c r="H29" s="550">
        <v>0</v>
      </c>
      <c r="I29" s="550">
        <v>9</v>
      </c>
      <c r="J29" s="550">
        <v>0</v>
      </c>
      <c r="K29" s="550">
        <v>0</v>
      </c>
      <c r="L29" s="550">
        <v>0</v>
      </c>
      <c r="M29" s="550">
        <v>0</v>
      </c>
      <c r="N29" s="550">
        <v>0</v>
      </c>
      <c r="O29" s="550">
        <v>0</v>
      </c>
      <c r="P29" s="550">
        <v>0</v>
      </c>
      <c r="Q29" s="550">
        <v>0</v>
      </c>
      <c r="R29" s="550">
        <v>0</v>
      </c>
      <c r="S29" s="550">
        <v>0</v>
      </c>
      <c r="T29" s="550">
        <v>0</v>
      </c>
      <c r="U29" s="550">
        <v>0</v>
      </c>
      <c r="V29" s="550">
        <v>1</v>
      </c>
      <c r="W29" s="550">
        <v>9</v>
      </c>
      <c r="X29" s="550">
        <v>0</v>
      </c>
    </row>
    <row r="30" spans="2:24" ht="13.5" customHeight="1">
      <c r="B30" s="541"/>
      <c r="C30" s="547" t="s">
        <v>107</v>
      </c>
      <c r="D30" s="550">
        <f t="shared" si="3"/>
        <v>101</v>
      </c>
      <c r="E30" s="550">
        <v>0</v>
      </c>
      <c r="F30" s="550">
        <v>0</v>
      </c>
      <c r="G30" s="550">
        <v>0</v>
      </c>
      <c r="H30" s="550">
        <v>5</v>
      </c>
      <c r="I30" s="550">
        <v>60</v>
      </c>
      <c r="J30" s="550">
        <v>1</v>
      </c>
      <c r="K30" s="550">
        <v>2</v>
      </c>
      <c r="L30" s="550">
        <v>4</v>
      </c>
      <c r="M30" s="550">
        <v>13</v>
      </c>
      <c r="N30" s="550">
        <v>0</v>
      </c>
      <c r="O30" s="550">
        <v>0</v>
      </c>
      <c r="P30" s="550">
        <v>0</v>
      </c>
      <c r="Q30" s="550">
        <v>1</v>
      </c>
      <c r="R30" s="550">
        <v>0</v>
      </c>
      <c r="S30" s="550">
        <v>0</v>
      </c>
      <c r="T30" s="550">
        <v>2</v>
      </c>
      <c r="U30" s="550">
        <v>2</v>
      </c>
      <c r="V30" s="550">
        <v>2</v>
      </c>
      <c r="W30" s="550">
        <v>8</v>
      </c>
      <c r="X30" s="550">
        <v>1</v>
      </c>
    </row>
    <row r="31" spans="2:24" ht="4.5" customHeight="1">
      <c r="B31" s="541"/>
      <c r="C31" s="547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</row>
    <row r="32" spans="2:24" ht="13.5" customHeight="1">
      <c r="B32" s="541"/>
      <c r="C32" s="546" t="s">
        <v>6</v>
      </c>
      <c r="D32" s="549">
        <f t="shared" ref="D32:D42" si="5">SUM(E32:X32)</f>
        <v>491</v>
      </c>
      <c r="E32" s="549">
        <f t="shared" ref="E32:X32" si="6">SUM(E33:E42)</f>
        <v>2</v>
      </c>
      <c r="F32" s="549">
        <f t="shared" si="6"/>
        <v>0</v>
      </c>
      <c r="G32" s="549">
        <f t="shared" si="6"/>
        <v>0</v>
      </c>
      <c r="H32" s="549">
        <f t="shared" si="6"/>
        <v>10</v>
      </c>
      <c r="I32" s="549">
        <f t="shared" si="6"/>
        <v>144</v>
      </c>
      <c r="J32" s="549">
        <f t="shared" si="6"/>
        <v>2</v>
      </c>
      <c r="K32" s="549">
        <f t="shared" si="6"/>
        <v>8</v>
      </c>
      <c r="L32" s="549">
        <f t="shared" si="6"/>
        <v>28</v>
      </c>
      <c r="M32" s="549">
        <f t="shared" si="6"/>
        <v>88</v>
      </c>
      <c r="N32" s="549">
        <f t="shared" si="6"/>
        <v>12</v>
      </c>
      <c r="O32" s="549">
        <f t="shared" si="6"/>
        <v>7</v>
      </c>
      <c r="P32" s="549">
        <f t="shared" si="6"/>
        <v>7</v>
      </c>
      <c r="Q32" s="549">
        <f t="shared" si="6"/>
        <v>38</v>
      </c>
      <c r="R32" s="549">
        <f t="shared" si="6"/>
        <v>23</v>
      </c>
      <c r="S32" s="549">
        <f t="shared" si="6"/>
        <v>4</v>
      </c>
      <c r="T32" s="549">
        <f t="shared" si="6"/>
        <v>40</v>
      </c>
      <c r="U32" s="549">
        <f t="shared" si="6"/>
        <v>18</v>
      </c>
      <c r="V32" s="549">
        <f t="shared" si="6"/>
        <v>34</v>
      </c>
      <c r="W32" s="549">
        <f t="shared" si="6"/>
        <v>23</v>
      </c>
      <c r="X32" s="549">
        <f t="shared" si="6"/>
        <v>3</v>
      </c>
    </row>
    <row r="33" spans="2:24" ht="13.5" customHeight="1">
      <c r="B33" s="541"/>
      <c r="C33" s="547" t="s">
        <v>260</v>
      </c>
      <c r="D33" s="550">
        <f t="shared" si="5"/>
        <v>159</v>
      </c>
      <c r="E33" s="550">
        <v>2</v>
      </c>
      <c r="F33" s="550">
        <v>0</v>
      </c>
      <c r="G33" s="550">
        <v>0</v>
      </c>
      <c r="H33" s="550">
        <v>2</v>
      </c>
      <c r="I33" s="550">
        <v>32</v>
      </c>
      <c r="J33" s="550">
        <v>1</v>
      </c>
      <c r="K33" s="550">
        <v>0</v>
      </c>
      <c r="L33" s="550">
        <v>9</v>
      </c>
      <c r="M33" s="550">
        <v>26</v>
      </c>
      <c r="N33" s="550">
        <v>4</v>
      </c>
      <c r="O33" s="550">
        <v>2</v>
      </c>
      <c r="P33" s="550">
        <v>0</v>
      </c>
      <c r="Q33" s="550">
        <v>11</v>
      </c>
      <c r="R33" s="550">
        <v>9</v>
      </c>
      <c r="S33" s="550">
        <v>3</v>
      </c>
      <c r="T33" s="550">
        <v>19</v>
      </c>
      <c r="U33" s="550">
        <v>7</v>
      </c>
      <c r="V33" s="550">
        <v>15</v>
      </c>
      <c r="W33" s="550">
        <v>17</v>
      </c>
      <c r="X33" s="550">
        <v>0</v>
      </c>
    </row>
    <row r="34" spans="2:24" ht="13.5" customHeight="1">
      <c r="B34" s="541"/>
      <c r="C34" s="547" t="s">
        <v>262</v>
      </c>
      <c r="D34" s="550">
        <f t="shared" si="5"/>
        <v>39</v>
      </c>
      <c r="E34" s="550">
        <v>0</v>
      </c>
      <c r="F34" s="550">
        <v>0</v>
      </c>
      <c r="G34" s="550">
        <v>0</v>
      </c>
      <c r="H34" s="550">
        <v>2</v>
      </c>
      <c r="I34" s="550">
        <v>8</v>
      </c>
      <c r="J34" s="550">
        <v>0</v>
      </c>
      <c r="K34" s="550">
        <v>0</v>
      </c>
      <c r="L34" s="550">
        <v>2</v>
      </c>
      <c r="M34" s="550">
        <v>12</v>
      </c>
      <c r="N34" s="550">
        <v>0</v>
      </c>
      <c r="O34" s="550">
        <v>0</v>
      </c>
      <c r="P34" s="550">
        <v>0</v>
      </c>
      <c r="Q34" s="550">
        <v>3</v>
      </c>
      <c r="R34" s="550">
        <v>3</v>
      </c>
      <c r="S34" s="550">
        <v>0</v>
      </c>
      <c r="T34" s="550">
        <v>4</v>
      </c>
      <c r="U34" s="550">
        <v>2</v>
      </c>
      <c r="V34" s="550">
        <v>1</v>
      </c>
      <c r="W34" s="550">
        <v>2</v>
      </c>
      <c r="X34" s="550">
        <v>0</v>
      </c>
    </row>
    <row r="35" spans="2:24" ht="13.5" customHeight="1">
      <c r="B35" s="541"/>
      <c r="C35" s="547" t="s">
        <v>263</v>
      </c>
      <c r="D35" s="550">
        <f t="shared" si="5"/>
        <v>29</v>
      </c>
      <c r="E35" s="550">
        <v>0</v>
      </c>
      <c r="F35" s="550">
        <v>0</v>
      </c>
      <c r="G35" s="550">
        <v>0</v>
      </c>
      <c r="H35" s="550">
        <v>2</v>
      </c>
      <c r="I35" s="550">
        <v>20</v>
      </c>
      <c r="J35" s="550">
        <v>0</v>
      </c>
      <c r="K35" s="550">
        <v>2</v>
      </c>
      <c r="L35" s="550">
        <v>0</v>
      </c>
      <c r="M35" s="550">
        <v>1</v>
      </c>
      <c r="N35" s="550">
        <v>0</v>
      </c>
      <c r="O35" s="550">
        <v>0</v>
      </c>
      <c r="P35" s="550">
        <v>2</v>
      </c>
      <c r="Q35" s="550">
        <v>1</v>
      </c>
      <c r="R35" s="550">
        <v>0</v>
      </c>
      <c r="S35" s="550">
        <v>0</v>
      </c>
      <c r="T35" s="550">
        <v>0</v>
      </c>
      <c r="U35" s="550">
        <v>0</v>
      </c>
      <c r="V35" s="550">
        <v>1</v>
      </c>
      <c r="W35" s="550">
        <v>0</v>
      </c>
      <c r="X35" s="550">
        <v>0</v>
      </c>
    </row>
    <row r="36" spans="2:24" ht="13.5" customHeight="1">
      <c r="B36" s="541"/>
      <c r="C36" s="547" t="s">
        <v>193</v>
      </c>
      <c r="D36" s="550">
        <f t="shared" si="5"/>
        <v>157</v>
      </c>
      <c r="E36" s="550">
        <v>0</v>
      </c>
      <c r="F36" s="550">
        <v>0</v>
      </c>
      <c r="G36" s="550">
        <v>0</v>
      </c>
      <c r="H36" s="550">
        <v>3</v>
      </c>
      <c r="I36" s="550">
        <v>57</v>
      </c>
      <c r="J36" s="550">
        <v>0</v>
      </c>
      <c r="K36" s="550">
        <v>4</v>
      </c>
      <c r="L36" s="550">
        <v>12</v>
      </c>
      <c r="M36" s="550">
        <v>30</v>
      </c>
      <c r="N36" s="550">
        <v>7</v>
      </c>
      <c r="O36" s="550">
        <v>3</v>
      </c>
      <c r="P36" s="550">
        <v>2</v>
      </c>
      <c r="Q36" s="550">
        <v>5</v>
      </c>
      <c r="R36" s="550">
        <v>6</v>
      </c>
      <c r="S36" s="550">
        <v>1</v>
      </c>
      <c r="T36" s="550">
        <v>3</v>
      </c>
      <c r="U36" s="550">
        <v>7</v>
      </c>
      <c r="V36" s="550">
        <v>11</v>
      </c>
      <c r="W36" s="550">
        <v>3</v>
      </c>
      <c r="X36" s="550">
        <v>3</v>
      </c>
    </row>
    <row r="37" spans="2:24" ht="13.5" customHeight="1">
      <c r="B37" s="541" t="s">
        <v>63</v>
      </c>
      <c r="C37" s="547" t="s">
        <v>355</v>
      </c>
      <c r="D37" s="550">
        <f t="shared" si="5"/>
        <v>1</v>
      </c>
      <c r="E37" s="550">
        <v>0</v>
      </c>
      <c r="F37" s="550">
        <v>0</v>
      </c>
      <c r="G37" s="550">
        <v>0</v>
      </c>
      <c r="H37" s="550">
        <v>0</v>
      </c>
      <c r="I37" s="550">
        <v>0</v>
      </c>
      <c r="J37" s="550">
        <v>0</v>
      </c>
      <c r="K37" s="550">
        <v>0</v>
      </c>
      <c r="L37" s="550">
        <v>0</v>
      </c>
      <c r="M37" s="550">
        <v>1</v>
      </c>
      <c r="N37" s="550">
        <v>0</v>
      </c>
      <c r="O37" s="550">
        <v>0</v>
      </c>
      <c r="P37" s="550">
        <v>0</v>
      </c>
      <c r="Q37" s="550">
        <v>0</v>
      </c>
      <c r="R37" s="550">
        <v>0</v>
      </c>
      <c r="S37" s="550">
        <v>0</v>
      </c>
      <c r="T37" s="550">
        <v>0</v>
      </c>
      <c r="U37" s="550">
        <v>0</v>
      </c>
      <c r="V37" s="550">
        <v>0</v>
      </c>
      <c r="W37" s="550">
        <v>0</v>
      </c>
      <c r="X37" s="550">
        <v>0</v>
      </c>
    </row>
    <row r="38" spans="2:24" ht="13.5" customHeight="1">
      <c r="B38" s="541"/>
      <c r="C38" s="547" t="s">
        <v>172</v>
      </c>
      <c r="D38" s="550">
        <f t="shared" si="5"/>
        <v>29</v>
      </c>
      <c r="E38" s="550">
        <v>0</v>
      </c>
      <c r="F38" s="550">
        <v>0</v>
      </c>
      <c r="G38" s="550">
        <v>0</v>
      </c>
      <c r="H38" s="550">
        <v>0</v>
      </c>
      <c r="I38" s="550">
        <v>6</v>
      </c>
      <c r="J38" s="550">
        <v>0</v>
      </c>
      <c r="K38" s="550">
        <v>0</v>
      </c>
      <c r="L38" s="550">
        <v>0</v>
      </c>
      <c r="M38" s="550">
        <v>6</v>
      </c>
      <c r="N38" s="550">
        <v>0</v>
      </c>
      <c r="O38" s="550">
        <v>1</v>
      </c>
      <c r="P38" s="550">
        <v>1</v>
      </c>
      <c r="Q38" s="550">
        <v>9</v>
      </c>
      <c r="R38" s="550">
        <v>0</v>
      </c>
      <c r="S38" s="550">
        <v>0</v>
      </c>
      <c r="T38" s="550">
        <v>3</v>
      </c>
      <c r="U38" s="550">
        <v>0</v>
      </c>
      <c r="V38" s="550">
        <v>3</v>
      </c>
      <c r="W38" s="550">
        <v>0</v>
      </c>
      <c r="X38" s="550">
        <v>0</v>
      </c>
    </row>
    <row r="39" spans="2:24" ht="13.5" customHeight="1">
      <c r="B39" s="541"/>
      <c r="C39" s="547" t="s">
        <v>184</v>
      </c>
      <c r="D39" s="550">
        <f t="shared" si="5"/>
        <v>0</v>
      </c>
      <c r="E39" s="550">
        <v>0</v>
      </c>
      <c r="F39" s="550">
        <v>0</v>
      </c>
      <c r="G39" s="550">
        <v>0</v>
      </c>
      <c r="H39" s="550">
        <v>0</v>
      </c>
      <c r="I39" s="550">
        <v>0</v>
      </c>
      <c r="J39" s="550">
        <v>0</v>
      </c>
      <c r="K39" s="550">
        <v>0</v>
      </c>
      <c r="L39" s="550">
        <v>0</v>
      </c>
      <c r="M39" s="550">
        <v>0</v>
      </c>
      <c r="N39" s="550">
        <v>0</v>
      </c>
      <c r="O39" s="550">
        <v>0</v>
      </c>
      <c r="P39" s="550">
        <v>0</v>
      </c>
      <c r="Q39" s="550">
        <v>0</v>
      </c>
      <c r="R39" s="550">
        <v>0</v>
      </c>
      <c r="S39" s="550">
        <v>0</v>
      </c>
      <c r="T39" s="550">
        <v>0</v>
      </c>
      <c r="U39" s="550">
        <v>0</v>
      </c>
      <c r="V39" s="550">
        <v>0</v>
      </c>
      <c r="W39" s="550">
        <v>0</v>
      </c>
      <c r="X39" s="550">
        <v>0</v>
      </c>
    </row>
    <row r="40" spans="2:24" ht="13.5" customHeight="1">
      <c r="B40" s="541"/>
      <c r="C40" s="547" t="s">
        <v>308</v>
      </c>
      <c r="D40" s="550">
        <f t="shared" si="5"/>
        <v>3</v>
      </c>
      <c r="E40" s="550">
        <v>0</v>
      </c>
      <c r="F40" s="550">
        <v>0</v>
      </c>
      <c r="G40" s="550">
        <v>0</v>
      </c>
      <c r="H40" s="550">
        <v>0</v>
      </c>
      <c r="I40" s="550">
        <v>0</v>
      </c>
      <c r="J40" s="550">
        <v>0</v>
      </c>
      <c r="K40" s="550">
        <v>0</v>
      </c>
      <c r="L40" s="550">
        <v>0</v>
      </c>
      <c r="M40" s="550">
        <v>0</v>
      </c>
      <c r="N40" s="550">
        <v>0</v>
      </c>
      <c r="O40" s="550">
        <v>0</v>
      </c>
      <c r="P40" s="550">
        <v>0</v>
      </c>
      <c r="Q40" s="550">
        <v>0</v>
      </c>
      <c r="R40" s="550">
        <v>0</v>
      </c>
      <c r="S40" s="550">
        <v>0</v>
      </c>
      <c r="T40" s="550">
        <v>3</v>
      </c>
      <c r="U40" s="550">
        <v>0</v>
      </c>
      <c r="V40" s="550">
        <v>0</v>
      </c>
      <c r="W40" s="550">
        <v>0</v>
      </c>
      <c r="X40" s="550">
        <v>0</v>
      </c>
    </row>
    <row r="41" spans="2:24" ht="13.5" customHeight="1">
      <c r="B41" s="541"/>
      <c r="C41" s="547" t="s">
        <v>230</v>
      </c>
      <c r="D41" s="550">
        <f t="shared" si="5"/>
        <v>11</v>
      </c>
      <c r="E41" s="550">
        <v>0</v>
      </c>
      <c r="F41" s="550">
        <v>0</v>
      </c>
      <c r="G41" s="550">
        <v>0</v>
      </c>
      <c r="H41" s="550">
        <v>0</v>
      </c>
      <c r="I41" s="550">
        <v>4</v>
      </c>
      <c r="J41" s="550">
        <v>0</v>
      </c>
      <c r="K41" s="550">
        <v>0</v>
      </c>
      <c r="L41" s="550">
        <v>0</v>
      </c>
      <c r="M41" s="550">
        <v>2</v>
      </c>
      <c r="N41" s="550">
        <v>0</v>
      </c>
      <c r="O41" s="550">
        <v>0</v>
      </c>
      <c r="P41" s="550">
        <v>0</v>
      </c>
      <c r="Q41" s="550">
        <v>1</v>
      </c>
      <c r="R41" s="550">
        <v>2</v>
      </c>
      <c r="S41" s="550">
        <v>0</v>
      </c>
      <c r="T41" s="550">
        <v>1</v>
      </c>
      <c r="U41" s="550">
        <v>0</v>
      </c>
      <c r="V41" s="550">
        <v>0</v>
      </c>
      <c r="W41" s="550">
        <v>1</v>
      </c>
      <c r="X41" s="550">
        <v>0</v>
      </c>
    </row>
    <row r="42" spans="2:24" ht="13.5" customHeight="1">
      <c r="B42" s="541"/>
      <c r="C42" s="547" t="s">
        <v>107</v>
      </c>
      <c r="D42" s="550">
        <f t="shared" si="5"/>
        <v>63</v>
      </c>
      <c r="E42" s="550">
        <v>0</v>
      </c>
      <c r="F42" s="550">
        <v>0</v>
      </c>
      <c r="G42" s="550">
        <v>0</v>
      </c>
      <c r="H42" s="550">
        <v>1</v>
      </c>
      <c r="I42" s="550">
        <v>17</v>
      </c>
      <c r="J42" s="550">
        <v>1</v>
      </c>
      <c r="K42" s="550">
        <v>2</v>
      </c>
      <c r="L42" s="550">
        <v>5</v>
      </c>
      <c r="M42" s="550">
        <v>10</v>
      </c>
      <c r="N42" s="550">
        <v>1</v>
      </c>
      <c r="O42" s="550">
        <v>1</v>
      </c>
      <c r="P42" s="550">
        <v>2</v>
      </c>
      <c r="Q42" s="550">
        <v>8</v>
      </c>
      <c r="R42" s="550">
        <v>3</v>
      </c>
      <c r="S42" s="550">
        <v>0</v>
      </c>
      <c r="T42" s="550">
        <v>7</v>
      </c>
      <c r="U42" s="550">
        <v>2</v>
      </c>
      <c r="V42" s="550">
        <v>3</v>
      </c>
      <c r="W42" s="550">
        <v>0</v>
      </c>
      <c r="X42" s="550">
        <v>0</v>
      </c>
    </row>
    <row r="43" spans="2:24" ht="4.5" customHeight="1">
      <c r="B43" s="541"/>
      <c r="C43" s="547"/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0"/>
      <c r="W43" s="550"/>
      <c r="X43" s="550"/>
    </row>
    <row r="44" spans="2:24" ht="4.5" customHeight="1">
      <c r="B44" s="541"/>
      <c r="C44" s="547"/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550"/>
      <c r="U44" s="550"/>
      <c r="V44" s="550"/>
      <c r="W44" s="550"/>
      <c r="X44" s="550"/>
    </row>
    <row r="45" spans="2:24" ht="13.5" customHeight="1">
      <c r="B45" s="541" t="s">
        <v>290</v>
      </c>
      <c r="C45" s="547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</row>
    <row r="46" spans="2:24" ht="13.5" customHeight="1">
      <c r="B46" s="541" t="s">
        <v>292</v>
      </c>
      <c r="C46" s="547"/>
      <c r="D46" s="550"/>
      <c r="E46" s="550"/>
      <c r="F46" s="550"/>
      <c r="G46" s="550"/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</row>
    <row r="47" spans="2:24" ht="13.5" customHeight="1">
      <c r="B47" s="541"/>
      <c r="C47" s="546" t="s">
        <v>6</v>
      </c>
      <c r="D47" s="549">
        <f>SUM(E47:X47)</f>
        <v>399</v>
      </c>
      <c r="E47" s="549">
        <f t="shared" ref="E47:X47" si="7">SUM(E48:E49)</f>
        <v>1</v>
      </c>
      <c r="F47" s="549">
        <f t="shared" si="7"/>
        <v>0</v>
      </c>
      <c r="G47" s="549">
        <f t="shared" si="7"/>
        <v>0</v>
      </c>
      <c r="H47" s="549">
        <f t="shared" si="7"/>
        <v>34</v>
      </c>
      <c r="I47" s="549">
        <f t="shared" si="7"/>
        <v>169</v>
      </c>
      <c r="J47" s="549">
        <f t="shared" si="7"/>
        <v>4</v>
      </c>
      <c r="K47" s="549">
        <f t="shared" si="7"/>
        <v>5</v>
      </c>
      <c r="L47" s="549">
        <f t="shared" si="7"/>
        <v>31</v>
      </c>
      <c r="M47" s="549">
        <f t="shared" si="7"/>
        <v>18</v>
      </c>
      <c r="N47" s="549">
        <f t="shared" si="7"/>
        <v>2</v>
      </c>
      <c r="O47" s="549">
        <f t="shared" si="7"/>
        <v>2</v>
      </c>
      <c r="P47" s="549">
        <f t="shared" si="7"/>
        <v>5</v>
      </c>
      <c r="Q47" s="549">
        <f t="shared" si="7"/>
        <v>22</v>
      </c>
      <c r="R47" s="549">
        <f t="shared" si="7"/>
        <v>7</v>
      </c>
      <c r="S47" s="549">
        <f t="shared" si="7"/>
        <v>5</v>
      </c>
      <c r="T47" s="549">
        <f t="shared" si="7"/>
        <v>4</v>
      </c>
      <c r="U47" s="549">
        <f t="shared" si="7"/>
        <v>3</v>
      </c>
      <c r="V47" s="549">
        <f t="shared" si="7"/>
        <v>22</v>
      </c>
      <c r="W47" s="549">
        <f t="shared" si="7"/>
        <v>62</v>
      </c>
      <c r="X47" s="549">
        <f t="shared" si="7"/>
        <v>3</v>
      </c>
    </row>
    <row r="48" spans="2:24" ht="13.5" customHeight="1">
      <c r="B48" s="541"/>
      <c r="C48" s="547" t="s">
        <v>48</v>
      </c>
      <c r="D48" s="551">
        <f>SUM(E48:X48)</f>
        <v>278</v>
      </c>
      <c r="E48" s="550">
        <v>1</v>
      </c>
      <c r="F48" s="550">
        <v>0</v>
      </c>
      <c r="G48" s="550">
        <v>0</v>
      </c>
      <c r="H48" s="550">
        <v>29</v>
      </c>
      <c r="I48" s="550">
        <v>134</v>
      </c>
      <c r="J48" s="550">
        <v>3</v>
      </c>
      <c r="K48" s="550">
        <v>3</v>
      </c>
      <c r="L48" s="550">
        <v>16</v>
      </c>
      <c r="M48" s="550">
        <v>9</v>
      </c>
      <c r="N48" s="550">
        <v>0</v>
      </c>
      <c r="O48" s="550">
        <v>0</v>
      </c>
      <c r="P48" s="550">
        <v>5</v>
      </c>
      <c r="Q48" s="550">
        <v>9</v>
      </c>
      <c r="R48" s="550">
        <v>0</v>
      </c>
      <c r="S48" s="550">
        <v>3</v>
      </c>
      <c r="T48" s="550">
        <v>1</v>
      </c>
      <c r="U48" s="550">
        <v>1</v>
      </c>
      <c r="V48" s="550">
        <v>11</v>
      </c>
      <c r="W48" s="550">
        <v>52</v>
      </c>
      <c r="X48" s="550">
        <v>1</v>
      </c>
    </row>
    <row r="49" spans="2:24" ht="13.5" customHeight="1">
      <c r="B49" s="541"/>
      <c r="C49" s="547" t="s">
        <v>63</v>
      </c>
      <c r="D49" s="551">
        <f>SUM(E49:X49)</f>
        <v>121</v>
      </c>
      <c r="E49" s="550">
        <v>0</v>
      </c>
      <c r="F49" s="550">
        <v>0</v>
      </c>
      <c r="G49" s="550">
        <v>0</v>
      </c>
      <c r="H49" s="550">
        <v>5</v>
      </c>
      <c r="I49" s="550">
        <v>35</v>
      </c>
      <c r="J49" s="550">
        <v>1</v>
      </c>
      <c r="K49" s="550">
        <v>2</v>
      </c>
      <c r="L49" s="550">
        <v>15</v>
      </c>
      <c r="M49" s="550">
        <v>9</v>
      </c>
      <c r="N49" s="550">
        <v>2</v>
      </c>
      <c r="O49" s="550">
        <v>2</v>
      </c>
      <c r="P49" s="550">
        <v>0</v>
      </c>
      <c r="Q49" s="550">
        <v>13</v>
      </c>
      <c r="R49" s="550">
        <v>7</v>
      </c>
      <c r="S49" s="550">
        <v>2</v>
      </c>
      <c r="T49" s="550">
        <v>3</v>
      </c>
      <c r="U49" s="550">
        <v>2</v>
      </c>
      <c r="V49" s="550">
        <v>11</v>
      </c>
      <c r="W49" s="550">
        <v>10</v>
      </c>
      <c r="X49" s="550">
        <v>2</v>
      </c>
    </row>
    <row r="50" spans="2:24" ht="4.5" customHeight="1">
      <c r="B50" s="542"/>
      <c r="C50" s="548"/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542"/>
      <c r="X50" s="542"/>
    </row>
    <row r="51" spans="2:24" ht="13.5"/>
    <row r="52" spans="2:24" ht="13.5"/>
    <row r="53" spans="2:24" ht="13.5">
      <c r="F53" s="558"/>
    </row>
    <row r="54" spans="2:24" ht="13.5"/>
    <row r="55" spans="2:24" ht="13.5"/>
    <row r="56" spans="2:24" ht="13.5"/>
    <row r="57" spans="2:24" ht="13.5"/>
    <row r="58" spans="2:24" ht="13.5"/>
    <row r="59" spans="2:24" ht="13.5"/>
    <row r="60" spans="2:24" ht="13.5"/>
    <row r="61" spans="2:24" ht="13.5"/>
    <row r="62" spans="2:24" ht="13.5"/>
    <row r="63" spans="2:24" ht="13.5"/>
    <row r="64" spans="2:24" ht="13.5"/>
    <row r="65" ht="13.5"/>
    <row r="66" ht="13.5"/>
    <row r="67" ht="13.5"/>
    <row r="68" ht="13.5"/>
    <row r="69" ht="13.5"/>
    <row r="70" ht="13.5"/>
  </sheetData>
  <mergeCells count="20">
    <mergeCell ref="B5:C5"/>
    <mergeCell ref="B45:C45"/>
    <mergeCell ref="B46:C46"/>
    <mergeCell ref="E4:E6"/>
    <mergeCell ref="G4:G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X4:X6"/>
    <mergeCell ref="V5:V6"/>
    <mergeCell ref="W5:W6"/>
  </mergeCells>
  <phoneticPr fontId="2"/>
  <pageMargins left="0.8661417322834648" right="0.39370078740157483" top="0.8661417322834648" bottom="0.78740157480314965" header="0.59055118110236227" footer="0.51181102362204722"/>
  <pageSetup paperSize="9" scale="80" fitToWidth="1" fitToHeight="1" orientation="landscape" usePrinterDefaults="1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C97"/>
  <sheetViews>
    <sheetView zoomScale="115" zoomScaleNormal="115" workbookViewId="0">
      <pane ySplit="10" topLeftCell="A35" activePane="bottomLeft" state="frozen"/>
      <selection pane="bottomLeft" activeCell="B2" sqref="B2"/>
    </sheetView>
  </sheetViews>
  <sheetFormatPr defaultColWidth="8" defaultRowHeight="13.5" customHeight="1"/>
  <cols>
    <col min="1" max="1" width="0.5" style="40" customWidth="1"/>
    <col min="2" max="2" width="3" style="40" customWidth="1"/>
    <col min="3" max="3" width="4.625" style="40" customWidth="1"/>
    <col min="4" max="4" width="6" style="40" customWidth="1"/>
    <col min="5" max="10" width="7.625" style="40" customWidth="1"/>
    <col min="11" max="12" width="8.875" style="40" customWidth="1"/>
    <col min="13" max="13" width="6.75" style="40" bestFit="1" customWidth="1"/>
    <col min="14" max="14" width="6" style="40" bestFit="1" customWidth="1"/>
    <col min="15" max="15" width="7.5" style="40" bestFit="1" customWidth="1"/>
    <col min="16" max="16" width="7.625" style="40" customWidth="1"/>
    <col min="17" max="17" width="5" style="40" customWidth="1"/>
    <col min="18" max="21" width="7.5" style="40" customWidth="1"/>
    <col min="22" max="22" width="11.125" style="40" customWidth="1"/>
    <col min="23" max="23" width="8.25" style="40" customWidth="1"/>
    <col min="24" max="24" width="9.75" style="40" bestFit="1" customWidth="1"/>
    <col min="25" max="25" width="6.75" style="40" bestFit="1" customWidth="1"/>
    <col min="26" max="16384" width="8" style="40"/>
  </cols>
  <sheetData>
    <row r="1" spans="2:29" ht="4.5" customHeight="1"/>
    <row r="2" spans="2:29" ht="13.5" customHeight="1">
      <c r="B2" s="575" t="s">
        <v>457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2:29" ht="4.5" customHeight="1"/>
    <row r="4" spans="2:29" s="374" customFormat="1" ht="12" customHeight="1">
      <c r="B4" s="466"/>
      <c r="C4" s="466"/>
      <c r="D4" s="471"/>
      <c r="E4" s="384"/>
      <c r="F4" s="384" t="s">
        <v>242</v>
      </c>
      <c r="G4" s="384" t="s">
        <v>243</v>
      </c>
      <c r="H4" s="384" t="s">
        <v>245</v>
      </c>
      <c r="I4" s="384" t="s">
        <v>414</v>
      </c>
      <c r="J4" s="384" t="s">
        <v>241</v>
      </c>
      <c r="K4" s="373"/>
      <c r="L4" s="373"/>
      <c r="M4" s="369"/>
      <c r="N4" s="384" t="s">
        <v>415</v>
      </c>
      <c r="O4" s="384" t="s">
        <v>416</v>
      </c>
      <c r="P4" s="74" t="s">
        <v>449</v>
      </c>
      <c r="Q4" s="73"/>
      <c r="R4" s="73"/>
      <c r="S4" s="73"/>
      <c r="T4" s="73"/>
      <c r="U4" s="73"/>
      <c r="V4" s="100"/>
      <c r="W4" s="384"/>
      <c r="X4" s="384"/>
      <c r="Y4" s="384"/>
      <c r="Z4" s="374"/>
      <c r="AA4" s="374"/>
      <c r="AB4" s="374"/>
      <c r="AC4" s="374"/>
    </row>
    <row r="5" spans="2:29" s="374" customFormat="1" ht="12" customHeight="1">
      <c r="B5" s="374" t="s">
        <v>10</v>
      </c>
      <c r="C5" s="374"/>
      <c r="D5" s="371"/>
      <c r="E5" s="410" t="s">
        <v>408</v>
      </c>
      <c r="F5" s="588" t="s">
        <v>365</v>
      </c>
      <c r="G5" s="588" t="s">
        <v>100</v>
      </c>
      <c r="H5" s="588" t="s">
        <v>433</v>
      </c>
      <c r="I5" s="588" t="s">
        <v>435</v>
      </c>
      <c r="J5" s="413" t="s">
        <v>153</v>
      </c>
      <c r="K5" s="424"/>
      <c r="L5" s="424"/>
      <c r="M5" s="371"/>
      <c r="N5" s="588" t="s">
        <v>104</v>
      </c>
      <c r="O5" s="588" t="s">
        <v>187</v>
      </c>
      <c r="P5" s="588" t="s">
        <v>437</v>
      </c>
      <c r="Q5" s="435" t="s">
        <v>293</v>
      </c>
      <c r="R5" s="439"/>
      <c r="S5" s="439"/>
      <c r="T5" s="439"/>
      <c r="U5" s="444"/>
      <c r="V5" s="499" t="s">
        <v>429</v>
      </c>
      <c r="W5" s="491"/>
      <c r="X5" s="494"/>
      <c r="Y5" s="413"/>
      <c r="Z5" s="374"/>
      <c r="AA5" s="424"/>
      <c r="AB5" s="424"/>
      <c r="AC5" s="424"/>
    </row>
    <row r="6" spans="2:29" s="374" customFormat="1" ht="12" customHeight="1">
      <c r="B6" s="374"/>
      <c r="C6" s="374"/>
      <c r="D6" s="371"/>
      <c r="E6" s="398"/>
      <c r="F6" s="588"/>
      <c r="G6" s="588"/>
      <c r="H6" s="588"/>
      <c r="I6" s="588"/>
      <c r="J6" s="385"/>
      <c r="K6" s="392"/>
      <c r="L6" s="392"/>
      <c r="M6" s="376"/>
      <c r="N6" s="588"/>
      <c r="O6" s="588"/>
      <c r="P6" s="588"/>
      <c r="Q6" s="603" t="s">
        <v>316</v>
      </c>
      <c r="R6" s="235" t="s">
        <v>413</v>
      </c>
      <c r="S6" s="235" t="s">
        <v>161</v>
      </c>
      <c r="T6" s="235" t="s">
        <v>340</v>
      </c>
      <c r="U6" s="235" t="s">
        <v>436</v>
      </c>
      <c r="V6" s="499"/>
      <c r="W6" s="422" t="s">
        <v>57</v>
      </c>
      <c r="X6" s="609" t="s">
        <v>448</v>
      </c>
      <c r="Y6" s="413" t="s">
        <v>371</v>
      </c>
      <c r="Z6" s="374"/>
      <c r="AA6" s="510"/>
      <c r="AB6" s="510"/>
      <c r="AC6" s="513"/>
    </row>
    <row r="7" spans="2:29" s="374" customFormat="1" ht="12" customHeight="1">
      <c r="B7" s="374"/>
      <c r="C7" s="374"/>
      <c r="D7" s="445"/>
      <c r="E7" s="420" t="s">
        <v>6</v>
      </c>
      <c r="F7" s="588"/>
      <c r="G7" s="588"/>
      <c r="H7" s="588"/>
      <c r="I7" s="588"/>
      <c r="J7" s="423" t="s">
        <v>452</v>
      </c>
      <c r="K7" s="425" t="s">
        <v>8</v>
      </c>
      <c r="L7" s="429"/>
      <c r="M7" s="420" t="s">
        <v>412</v>
      </c>
      <c r="N7" s="588"/>
      <c r="O7" s="588"/>
      <c r="P7" s="588"/>
      <c r="Q7" s="58"/>
      <c r="R7" s="606"/>
      <c r="S7" s="499"/>
      <c r="T7" s="499"/>
      <c r="U7" s="499"/>
      <c r="V7" s="499"/>
      <c r="W7" s="447" t="s">
        <v>297</v>
      </c>
      <c r="X7" s="609" t="s">
        <v>423</v>
      </c>
      <c r="Y7" s="612"/>
      <c r="Z7" s="374"/>
      <c r="AA7" s="510"/>
      <c r="AB7" s="510"/>
      <c r="AC7" s="510"/>
    </row>
    <row r="8" spans="2:29" s="374" customFormat="1" ht="12" customHeight="1">
      <c r="B8" s="374"/>
      <c r="C8" s="374"/>
      <c r="D8" s="445"/>
      <c r="E8" s="410"/>
      <c r="F8" s="588"/>
      <c r="G8" s="588"/>
      <c r="H8" s="588"/>
      <c r="I8" s="588"/>
      <c r="J8" s="422"/>
      <c r="K8" s="426"/>
      <c r="L8" s="430"/>
      <c r="M8" s="410"/>
      <c r="N8" s="588"/>
      <c r="O8" s="588"/>
      <c r="P8" s="588"/>
      <c r="Q8" s="58"/>
      <c r="R8" s="606"/>
      <c r="S8" s="499"/>
      <c r="T8" s="499"/>
      <c r="U8" s="499"/>
      <c r="V8" s="499"/>
      <c r="W8" s="447" t="s">
        <v>450</v>
      </c>
      <c r="X8" s="610" t="s">
        <v>258</v>
      </c>
      <c r="Y8" s="413" t="s">
        <v>246</v>
      </c>
      <c r="Z8" s="374"/>
      <c r="AA8" s="510"/>
      <c r="AB8" s="510"/>
      <c r="AC8" s="510"/>
    </row>
    <row r="9" spans="2:29" s="374" customFormat="1" ht="12" customHeight="1">
      <c r="B9" s="374"/>
      <c r="C9" s="374"/>
      <c r="D9" s="445"/>
      <c r="E9" s="410"/>
      <c r="F9" s="588"/>
      <c r="G9" s="588"/>
      <c r="H9" s="588"/>
      <c r="I9" s="588"/>
      <c r="J9" s="410" t="s">
        <v>323</v>
      </c>
      <c r="K9" s="427" t="s">
        <v>424</v>
      </c>
      <c r="L9" s="431" t="s">
        <v>213</v>
      </c>
      <c r="M9" s="410" t="s">
        <v>356</v>
      </c>
      <c r="N9" s="588"/>
      <c r="O9" s="588"/>
      <c r="P9" s="588"/>
      <c r="Q9" s="58"/>
      <c r="R9" s="606"/>
      <c r="S9" s="499"/>
      <c r="T9" s="499"/>
      <c r="U9" s="499"/>
      <c r="V9" s="499"/>
      <c r="W9" s="413" t="s">
        <v>246</v>
      </c>
      <c r="X9" s="413"/>
      <c r="Y9" s="413"/>
      <c r="Z9" s="374"/>
      <c r="AA9" s="510"/>
      <c r="AB9" s="510"/>
      <c r="AC9" s="510"/>
    </row>
    <row r="10" spans="2:29" s="374" customFormat="1" ht="12" customHeight="1">
      <c r="B10" s="374"/>
      <c r="C10" s="374"/>
      <c r="D10" s="472"/>
      <c r="E10" s="398"/>
      <c r="F10" s="589"/>
      <c r="G10" s="589"/>
      <c r="H10" s="589"/>
      <c r="I10" s="589"/>
      <c r="J10" s="398"/>
      <c r="K10" s="428"/>
      <c r="L10" s="432"/>
      <c r="M10" s="398"/>
      <c r="N10" s="589"/>
      <c r="O10" s="589"/>
      <c r="P10" s="589"/>
      <c r="Q10" s="59"/>
      <c r="R10" s="236"/>
      <c r="S10" s="500"/>
      <c r="T10" s="500"/>
      <c r="U10" s="500"/>
      <c r="V10" s="500"/>
      <c r="W10" s="385"/>
      <c r="X10" s="385"/>
      <c r="Y10" s="385"/>
      <c r="Z10" s="374"/>
      <c r="AA10" s="510"/>
      <c r="AB10" s="510"/>
      <c r="AC10" s="510"/>
    </row>
    <row r="11" spans="2:29" s="41" customFormat="1" ht="4.5" customHeight="1">
      <c r="B11" s="41"/>
      <c r="C11" s="41"/>
      <c r="D11" s="53"/>
      <c r="E11" s="295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41"/>
      <c r="AA11" s="510"/>
      <c r="AB11" s="512"/>
      <c r="AC11" s="510"/>
    </row>
    <row r="12" spans="2:29" s="41" customFormat="1" ht="15" customHeight="1">
      <c r="B12" s="576"/>
      <c r="C12" s="579"/>
      <c r="D12" s="579" t="s">
        <v>6</v>
      </c>
      <c r="E12" s="583">
        <f>SUM(F12:O12)</f>
        <v>87</v>
      </c>
      <c r="F12" s="590">
        <f t="shared" ref="F12:V12" si="0">F13+F14</f>
        <v>87</v>
      </c>
      <c r="G12" s="590">
        <f t="shared" si="0"/>
        <v>0</v>
      </c>
      <c r="H12" s="590">
        <f t="shared" si="0"/>
        <v>0</v>
      </c>
      <c r="I12" s="590">
        <f t="shared" si="0"/>
        <v>0</v>
      </c>
      <c r="J12" s="590">
        <f t="shared" si="0"/>
        <v>0</v>
      </c>
      <c r="K12" s="590">
        <f t="shared" si="0"/>
        <v>0</v>
      </c>
      <c r="L12" s="590">
        <f t="shared" si="0"/>
        <v>0</v>
      </c>
      <c r="M12" s="590">
        <f t="shared" si="0"/>
        <v>0</v>
      </c>
      <c r="N12" s="590">
        <f t="shared" si="0"/>
        <v>0</v>
      </c>
      <c r="O12" s="590">
        <f t="shared" si="0"/>
        <v>0</v>
      </c>
      <c r="P12" s="590">
        <f t="shared" si="0"/>
        <v>1</v>
      </c>
      <c r="Q12" s="590">
        <f t="shared" si="0"/>
        <v>0</v>
      </c>
      <c r="R12" s="590">
        <f t="shared" si="0"/>
        <v>0</v>
      </c>
      <c r="S12" s="590">
        <f t="shared" si="0"/>
        <v>0</v>
      </c>
      <c r="T12" s="590">
        <f t="shared" si="0"/>
        <v>0</v>
      </c>
      <c r="U12" s="590">
        <f t="shared" si="0"/>
        <v>0</v>
      </c>
      <c r="V12" s="590">
        <f t="shared" si="0"/>
        <v>0</v>
      </c>
      <c r="W12" s="464">
        <f>IF($E12=0,0,$F12/$E12*100)</f>
        <v>100</v>
      </c>
      <c r="X12" s="611">
        <f>J12+K12+Q12+V12</f>
        <v>0</v>
      </c>
      <c r="Y12" s="464">
        <f>IF($E12=0,0,SUM($K12,$V12)/$E12*100)</f>
        <v>0</v>
      </c>
      <c r="Z12" s="615"/>
      <c r="AA12" s="510"/>
      <c r="AB12" s="510"/>
      <c r="AC12" s="510"/>
    </row>
    <row r="13" spans="2:29" s="41" customFormat="1" ht="15" customHeight="1">
      <c r="B13" s="576"/>
      <c r="C13" s="579" t="s">
        <v>6</v>
      </c>
      <c r="D13" s="579" t="s">
        <v>48</v>
      </c>
      <c r="E13" s="583">
        <f>SUM(F13:O13)</f>
        <v>52</v>
      </c>
      <c r="F13" s="590">
        <f t="shared" ref="F13:V14" si="1">F17+F21+F25+F29+F33</f>
        <v>52</v>
      </c>
      <c r="G13" s="590">
        <f t="shared" si="1"/>
        <v>0</v>
      </c>
      <c r="H13" s="590">
        <f t="shared" si="1"/>
        <v>0</v>
      </c>
      <c r="I13" s="590">
        <f t="shared" si="1"/>
        <v>0</v>
      </c>
      <c r="J13" s="590">
        <f t="shared" si="1"/>
        <v>0</v>
      </c>
      <c r="K13" s="590">
        <f t="shared" si="1"/>
        <v>0</v>
      </c>
      <c r="L13" s="590">
        <f t="shared" si="1"/>
        <v>0</v>
      </c>
      <c r="M13" s="590">
        <f t="shared" si="1"/>
        <v>0</v>
      </c>
      <c r="N13" s="590">
        <f t="shared" si="1"/>
        <v>0</v>
      </c>
      <c r="O13" s="590">
        <f t="shared" si="1"/>
        <v>0</v>
      </c>
      <c r="P13" s="590">
        <f t="shared" si="1"/>
        <v>1</v>
      </c>
      <c r="Q13" s="590">
        <f t="shared" si="1"/>
        <v>0</v>
      </c>
      <c r="R13" s="590">
        <f t="shared" si="1"/>
        <v>0</v>
      </c>
      <c r="S13" s="590">
        <f t="shared" si="1"/>
        <v>0</v>
      </c>
      <c r="T13" s="590">
        <f t="shared" si="1"/>
        <v>0</v>
      </c>
      <c r="U13" s="590">
        <f t="shared" si="1"/>
        <v>0</v>
      </c>
      <c r="V13" s="590">
        <f t="shared" si="1"/>
        <v>0</v>
      </c>
      <c r="W13" s="464">
        <f>IF($E13=0,0,$F13/$E13*100)</f>
        <v>100</v>
      </c>
      <c r="X13" s="611">
        <f>J13+K13+Q13+V13</f>
        <v>0</v>
      </c>
      <c r="Y13" s="464">
        <f>IF($E13=0,0,SUM($K13,$V13)/$E13*100)</f>
        <v>0</v>
      </c>
      <c r="Z13" s="615"/>
      <c r="AA13" s="510"/>
      <c r="AB13" s="510"/>
      <c r="AC13" s="510"/>
    </row>
    <row r="14" spans="2:29" s="41" customFormat="1" ht="15" customHeight="1">
      <c r="B14" s="576"/>
      <c r="C14" s="579"/>
      <c r="D14" s="579" t="s">
        <v>63</v>
      </c>
      <c r="E14" s="583">
        <f>SUM(F14:O14)</f>
        <v>35</v>
      </c>
      <c r="F14" s="590">
        <f t="shared" si="1"/>
        <v>35</v>
      </c>
      <c r="G14" s="590">
        <f t="shared" si="1"/>
        <v>0</v>
      </c>
      <c r="H14" s="590">
        <f t="shared" si="1"/>
        <v>0</v>
      </c>
      <c r="I14" s="590">
        <f t="shared" si="1"/>
        <v>0</v>
      </c>
      <c r="J14" s="590">
        <f t="shared" si="1"/>
        <v>0</v>
      </c>
      <c r="K14" s="590">
        <f t="shared" si="1"/>
        <v>0</v>
      </c>
      <c r="L14" s="590">
        <f t="shared" si="1"/>
        <v>0</v>
      </c>
      <c r="M14" s="590">
        <f t="shared" si="1"/>
        <v>0</v>
      </c>
      <c r="N14" s="590">
        <f t="shared" si="1"/>
        <v>0</v>
      </c>
      <c r="O14" s="590">
        <f t="shared" si="1"/>
        <v>0</v>
      </c>
      <c r="P14" s="590">
        <f t="shared" si="1"/>
        <v>0</v>
      </c>
      <c r="Q14" s="590">
        <f t="shared" si="1"/>
        <v>0</v>
      </c>
      <c r="R14" s="590">
        <f t="shared" si="1"/>
        <v>0</v>
      </c>
      <c r="S14" s="590">
        <f t="shared" si="1"/>
        <v>0</v>
      </c>
      <c r="T14" s="590">
        <f t="shared" si="1"/>
        <v>0</v>
      </c>
      <c r="U14" s="590">
        <f t="shared" si="1"/>
        <v>0</v>
      </c>
      <c r="V14" s="590">
        <f t="shared" si="1"/>
        <v>0</v>
      </c>
      <c r="W14" s="464">
        <f>IF($E14=0,0,$F14/$E14*100)</f>
        <v>100</v>
      </c>
      <c r="X14" s="611">
        <f>J14+K14+Q14+V14</f>
        <v>0</v>
      </c>
      <c r="Y14" s="464">
        <f>IF($E14=0,0,SUM($K14,$V14)/$E14*100)</f>
        <v>0</v>
      </c>
      <c r="Z14" s="615"/>
      <c r="AA14" s="510"/>
      <c r="AB14" s="510"/>
      <c r="AC14" s="510"/>
    </row>
    <row r="15" spans="2:29" s="41" customFormat="1" ht="6.75" customHeight="1">
      <c r="B15" s="577" t="s">
        <v>314</v>
      </c>
      <c r="C15" s="579"/>
      <c r="D15" s="579"/>
      <c r="E15" s="584"/>
      <c r="F15" s="591"/>
      <c r="G15" s="591"/>
      <c r="H15" s="591"/>
      <c r="I15" s="591"/>
      <c r="J15" s="592"/>
      <c r="K15" s="592"/>
      <c r="L15" s="592"/>
      <c r="M15" s="592"/>
      <c r="N15" s="592"/>
      <c r="O15" s="592"/>
      <c r="P15" s="592"/>
      <c r="Q15" s="593"/>
      <c r="R15" s="592"/>
      <c r="S15" s="592"/>
      <c r="T15" s="592"/>
      <c r="U15" s="592"/>
      <c r="V15" s="592"/>
      <c r="W15" s="464"/>
      <c r="X15" s="611"/>
      <c r="Y15" s="464"/>
      <c r="Z15" s="615"/>
      <c r="AA15" s="510"/>
      <c r="AB15" s="510"/>
      <c r="AC15" s="510"/>
    </row>
    <row r="16" spans="2:29" s="41" customFormat="1" ht="15" customHeight="1">
      <c r="B16" s="577"/>
      <c r="C16" s="580" t="s">
        <v>209</v>
      </c>
      <c r="D16" s="579" t="s">
        <v>6</v>
      </c>
      <c r="E16" s="583">
        <f>SUM(F16:O16)</f>
        <v>1</v>
      </c>
      <c r="F16" s="590">
        <f t="shared" ref="F16:V16" si="2">F17+F18</f>
        <v>1</v>
      </c>
      <c r="G16" s="590">
        <f t="shared" si="2"/>
        <v>0</v>
      </c>
      <c r="H16" s="590">
        <f t="shared" si="2"/>
        <v>0</v>
      </c>
      <c r="I16" s="590">
        <f t="shared" si="2"/>
        <v>0</v>
      </c>
      <c r="J16" s="590">
        <f t="shared" si="2"/>
        <v>0</v>
      </c>
      <c r="K16" s="590">
        <f t="shared" si="2"/>
        <v>0</v>
      </c>
      <c r="L16" s="590">
        <f t="shared" si="2"/>
        <v>0</v>
      </c>
      <c r="M16" s="590">
        <f t="shared" si="2"/>
        <v>0</v>
      </c>
      <c r="N16" s="590">
        <f t="shared" si="2"/>
        <v>0</v>
      </c>
      <c r="O16" s="590">
        <f t="shared" si="2"/>
        <v>0</v>
      </c>
      <c r="P16" s="590">
        <f t="shared" si="2"/>
        <v>1</v>
      </c>
      <c r="Q16" s="590">
        <f t="shared" si="2"/>
        <v>0</v>
      </c>
      <c r="R16" s="590">
        <f t="shared" si="2"/>
        <v>0</v>
      </c>
      <c r="S16" s="590">
        <f t="shared" si="2"/>
        <v>0</v>
      </c>
      <c r="T16" s="590">
        <f t="shared" si="2"/>
        <v>0</v>
      </c>
      <c r="U16" s="590">
        <f t="shared" si="2"/>
        <v>0</v>
      </c>
      <c r="V16" s="590">
        <f t="shared" si="2"/>
        <v>0</v>
      </c>
      <c r="W16" s="464">
        <f>IF($E16=0,0,$F16/$E16*100)</f>
        <v>100</v>
      </c>
      <c r="X16" s="611">
        <f>J16+K16+Q16+V16</f>
        <v>0</v>
      </c>
      <c r="Y16" s="464">
        <f>IF($E16=0,0,SUM($K16,$V16)/$E16*100)</f>
        <v>0</v>
      </c>
      <c r="Z16" s="615"/>
      <c r="AA16" s="510"/>
      <c r="AB16" s="510"/>
      <c r="AC16" s="510"/>
    </row>
    <row r="17" spans="2:29" s="41" customFormat="1" ht="15" customHeight="1">
      <c r="B17" s="577"/>
      <c r="C17" s="580"/>
      <c r="D17" s="579" t="s">
        <v>48</v>
      </c>
      <c r="E17" s="583">
        <f>SUM(F17:O17)</f>
        <v>1</v>
      </c>
      <c r="F17" s="592">
        <v>1</v>
      </c>
      <c r="G17" s="592">
        <v>0</v>
      </c>
      <c r="H17" s="592">
        <v>0</v>
      </c>
      <c r="I17" s="592">
        <v>0</v>
      </c>
      <c r="J17" s="593">
        <v>0</v>
      </c>
      <c r="K17" s="593">
        <v>0</v>
      </c>
      <c r="L17" s="593">
        <v>0</v>
      </c>
      <c r="M17" s="593">
        <v>0</v>
      </c>
      <c r="N17" s="593">
        <v>0</v>
      </c>
      <c r="O17" s="593">
        <v>0</v>
      </c>
      <c r="P17" s="593">
        <v>1</v>
      </c>
      <c r="Q17" s="593">
        <f>SUM(R17:U17)</f>
        <v>0</v>
      </c>
      <c r="R17" s="593">
        <v>0</v>
      </c>
      <c r="S17" s="593">
        <v>0</v>
      </c>
      <c r="T17" s="593">
        <v>0</v>
      </c>
      <c r="U17" s="593">
        <v>0</v>
      </c>
      <c r="V17" s="593">
        <v>0</v>
      </c>
      <c r="W17" s="464">
        <f>IF($E17=0,0,$F17/$E17*100)</f>
        <v>100</v>
      </c>
      <c r="X17" s="611">
        <f>J17+K17+Q17+V17</f>
        <v>0</v>
      </c>
      <c r="Y17" s="464">
        <f>IF($E17=0,0,SUM($K17,$V17)/$E17*100)</f>
        <v>0</v>
      </c>
      <c r="Z17" s="615"/>
      <c r="AA17" s="510"/>
      <c r="AB17" s="510"/>
      <c r="AC17" s="510"/>
    </row>
    <row r="18" spans="2:29" s="41" customFormat="1" ht="15" customHeight="1">
      <c r="B18" s="577"/>
      <c r="C18" s="580"/>
      <c r="D18" s="579" t="s">
        <v>63</v>
      </c>
      <c r="E18" s="583">
        <f>SUM(F18:O18)</f>
        <v>0</v>
      </c>
      <c r="F18" s="592">
        <v>0</v>
      </c>
      <c r="G18" s="592">
        <v>0</v>
      </c>
      <c r="H18" s="592">
        <v>0</v>
      </c>
      <c r="I18" s="592">
        <v>0</v>
      </c>
      <c r="J18" s="593">
        <v>0</v>
      </c>
      <c r="K18" s="593">
        <v>0</v>
      </c>
      <c r="L18" s="593">
        <v>0</v>
      </c>
      <c r="M18" s="593">
        <v>0</v>
      </c>
      <c r="N18" s="593">
        <v>0</v>
      </c>
      <c r="O18" s="593">
        <v>0</v>
      </c>
      <c r="P18" s="593">
        <v>0</v>
      </c>
      <c r="Q18" s="593">
        <f>SUM(R18:U18)</f>
        <v>0</v>
      </c>
      <c r="R18" s="593">
        <v>0</v>
      </c>
      <c r="S18" s="593">
        <v>0</v>
      </c>
      <c r="T18" s="593">
        <v>0</v>
      </c>
      <c r="U18" s="593">
        <v>0</v>
      </c>
      <c r="V18" s="593">
        <v>0</v>
      </c>
      <c r="W18" s="464">
        <f>IF($E18=0,0,$F18/$E18*100)</f>
        <v>0</v>
      </c>
      <c r="X18" s="611">
        <f>J18+K18+Q18+V18</f>
        <v>0</v>
      </c>
      <c r="Y18" s="464">
        <f>IF($E18=0,0,SUM($K18,$V18)/$E18*100)</f>
        <v>0</v>
      </c>
      <c r="Z18" s="615"/>
      <c r="AA18" s="510"/>
      <c r="AB18" s="510"/>
      <c r="AC18" s="510"/>
    </row>
    <row r="19" spans="2:29" s="41" customFormat="1" ht="6.75" customHeight="1">
      <c r="B19" s="577"/>
      <c r="C19" s="579"/>
      <c r="D19" s="579"/>
      <c r="E19" s="583"/>
      <c r="F19" s="591"/>
      <c r="G19" s="591"/>
      <c r="H19" s="591"/>
      <c r="I19" s="591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464"/>
      <c r="X19" s="611"/>
      <c r="Y19" s="464"/>
      <c r="Z19" s="615"/>
      <c r="AA19" s="510"/>
      <c r="AB19" s="510"/>
      <c r="AC19" s="510"/>
    </row>
    <row r="20" spans="2:29" s="41" customFormat="1" ht="15" customHeight="1">
      <c r="B20" s="577"/>
      <c r="C20" s="580" t="s">
        <v>327</v>
      </c>
      <c r="D20" s="579" t="s">
        <v>6</v>
      </c>
      <c r="E20" s="583">
        <f>SUM(F20:O20)</f>
        <v>5</v>
      </c>
      <c r="F20" s="590">
        <f t="shared" ref="F20:V20" si="3">F21+F22</f>
        <v>5</v>
      </c>
      <c r="G20" s="590">
        <f t="shared" si="3"/>
        <v>0</v>
      </c>
      <c r="H20" s="590">
        <f t="shared" si="3"/>
        <v>0</v>
      </c>
      <c r="I20" s="590">
        <f t="shared" si="3"/>
        <v>0</v>
      </c>
      <c r="J20" s="590">
        <f t="shared" si="3"/>
        <v>0</v>
      </c>
      <c r="K20" s="590">
        <f t="shared" si="3"/>
        <v>0</v>
      </c>
      <c r="L20" s="590">
        <f t="shared" si="3"/>
        <v>0</v>
      </c>
      <c r="M20" s="590">
        <f t="shared" si="3"/>
        <v>0</v>
      </c>
      <c r="N20" s="590">
        <f t="shared" si="3"/>
        <v>0</v>
      </c>
      <c r="O20" s="590">
        <f t="shared" si="3"/>
        <v>0</v>
      </c>
      <c r="P20" s="590">
        <f t="shared" si="3"/>
        <v>0</v>
      </c>
      <c r="Q20" s="590">
        <f t="shared" si="3"/>
        <v>0</v>
      </c>
      <c r="R20" s="590">
        <f t="shared" si="3"/>
        <v>0</v>
      </c>
      <c r="S20" s="590">
        <f t="shared" si="3"/>
        <v>0</v>
      </c>
      <c r="T20" s="590">
        <f t="shared" si="3"/>
        <v>0</v>
      </c>
      <c r="U20" s="590">
        <f t="shared" si="3"/>
        <v>0</v>
      </c>
      <c r="V20" s="590">
        <f t="shared" si="3"/>
        <v>0</v>
      </c>
      <c r="W20" s="464">
        <f>IF($E20=0,0,$F20/$E20*100)</f>
        <v>100</v>
      </c>
      <c r="X20" s="611">
        <f>J20+K20+Q20+V20</f>
        <v>0</v>
      </c>
      <c r="Y20" s="464">
        <f>IF($E20=0,0,SUM($K20,$V20)/$E20*100)</f>
        <v>0</v>
      </c>
      <c r="Z20" s="615"/>
      <c r="AA20" s="510"/>
      <c r="AB20" s="510"/>
      <c r="AC20" s="510"/>
    </row>
    <row r="21" spans="2:29" s="41" customFormat="1" ht="15" customHeight="1">
      <c r="B21" s="577"/>
      <c r="C21" s="580"/>
      <c r="D21" s="579" t="s">
        <v>48</v>
      </c>
      <c r="E21" s="583">
        <f>SUM(F21:O21)</f>
        <v>2</v>
      </c>
      <c r="F21" s="592">
        <v>2</v>
      </c>
      <c r="G21" s="592">
        <v>0</v>
      </c>
      <c r="H21" s="592">
        <v>0</v>
      </c>
      <c r="I21" s="592">
        <v>0</v>
      </c>
      <c r="J21" s="593">
        <v>0</v>
      </c>
      <c r="K21" s="593">
        <v>0</v>
      </c>
      <c r="L21" s="593">
        <v>0</v>
      </c>
      <c r="M21" s="593">
        <v>0</v>
      </c>
      <c r="N21" s="593">
        <v>0</v>
      </c>
      <c r="O21" s="593">
        <v>0</v>
      </c>
      <c r="P21" s="593">
        <v>0</v>
      </c>
      <c r="Q21" s="593">
        <f>SUM(R21:U21)</f>
        <v>0</v>
      </c>
      <c r="R21" s="593">
        <v>0</v>
      </c>
      <c r="S21" s="593">
        <v>0</v>
      </c>
      <c r="T21" s="593">
        <v>0</v>
      </c>
      <c r="U21" s="593">
        <v>0</v>
      </c>
      <c r="V21" s="593">
        <v>0</v>
      </c>
      <c r="W21" s="464">
        <f>IF($E21=0,0,$F21/$E21*100)</f>
        <v>100</v>
      </c>
      <c r="X21" s="611">
        <f>J21+K21+Q21+V21</f>
        <v>0</v>
      </c>
      <c r="Y21" s="464">
        <f>IF($E21=0,0,SUM($K21,$V21)/$E21*100)</f>
        <v>0</v>
      </c>
      <c r="Z21" s="615"/>
      <c r="AA21" s="510"/>
      <c r="AB21" s="510"/>
      <c r="AC21" s="510"/>
    </row>
    <row r="22" spans="2:29" s="41" customFormat="1" ht="15" customHeight="1">
      <c r="B22" s="577"/>
      <c r="C22" s="580"/>
      <c r="D22" s="579" t="s">
        <v>63</v>
      </c>
      <c r="E22" s="583">
        <f>SUM(F22:O22)</f>
        <v>3</v>
      </c>
      <c r="F22" s="592">
        <v>3</v>
      </c>
      <c r="G22" s="592">
        <v>0</v>
      </c>
      <c r="H22" s="592">
        <v>0</v>
      </c>
      <c r="I22" s="592">
        <v>0</v>
      </c>
      <c r="J22" s="593">
        <v>0</v>
      </c>
      <c r="K22" s="593">
        <v>0</v>
      </c>
      <c r="L22" s="593">
        <v>0</v>
      </c>
      <c r="M22" s="593">
        <v>0</v>
      </c>
      <c r="N22" s="593">
        <v>0</v>
      </c>
      <c r="O22" s="593">
        <v>0</v>
      </c>
      <c r="P22" s="593">
        <v>0</v>
      </c>
      <c r="Q22" s="593">
        <f>SUM(R22:U22)</f>
        <v>0</v>
      </c>
      <c r="R22" s="593">
        <v>0</v>
      </c>
      <c r="S22" s="593">
        <v>0</v>
      </c>
      <c r="T22" s="593">
        <v>0</v>
      </c>
      <c r="U22" s="593">
        <v>0</v>
      </c>
      <c r="V22" s="593">
        <v>0</v>
      </c>
      <c r="W22" s="464">
        <f>IF($E22=0,0,$F22/$E22*100)</f>
        <v>100</v>
      </c>
      <c r="X22" s="611">
        <f>J22+K22+Q22+V22</f>
        <v>0</v>
      </c>
      <c r="Y22" s="464">
        <f>IF($E22=0,0,SUM($K22,$V22)/$E22*100)</f>
        <v>0</v>
      </c>
      <c r="Z22" s="615"/>
      <c r="AA22" s="510"/>
      <c r="AB22" s="512"/>
      <c r="AC22" s="510"/>
    </row>
    <row r="23" spans="2:29" s="41" customFormat="1" ht="6.75" customHeight="1">
      <c r="B23" s="577"/>
      <c r="C23" s="579"/>
      <c r="D23" s="579"/>
      <c r="E23" s="583"/>
      <c r="F23" s="591"/>
      <c r="G23" s="591"/>
      <c r="H23" s="591"/>
      <c r="I23" s="591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  <c r="U23" s="593"/>
      <c r="V23" s="593"/>
      <c r="W23" s="464"/>
      <c r="X23" s="611"/>
      <c r="Y23" s="464"/>
      <c r="Z23" s="615"/>
      <c r="AA23" s="510"/>
      <c r="AB23" s="510"/>
      <c r="AC23" s="510"/>
    </row>
    <row r="24" spans="2:29" s="41" customFormat="1" ht="15" customHeight="1">
      <c r="B24" s="577"/>
      <c r="C24" s="580" t="s">
        <v>92</v>
      </c>
      <c r="D24" s="579" t="s">
        <v>6</v>
      </c>
      <c r="E24" s="583">
        <f>SUM(F24:O24)</f>
        <v>69</v>
      </c>
      <c r="F24" s="590">
        <f t="shared" ref="F24:V24" si="4">F25+F26</f>
        <v>69</v>
      </c>
      <c r="G24" s="590">
        <f t="shared" si="4"/>
        <v>0</v>
      </c>
      <c r="H24" s="590">
        <f t="shared" si="4"/>
        <v>0</v>
      </c>
      <c r="I24" s="590">
        <f t="shared" si="4"/>
        <v>0</v>
      </c>
      <c r="J24" s="590">
        <f t="shared" si="4"/>
        <v>0</v>
      </c>
      <c r="K24" s="590">
        <f t="shared" si="4"/>
        <v>0</v>
      </c>
      <c r="L24" s="590">
        <f t="shared" si="4"/>
        <v>0</v>
      </c>
      <c r="M24" s="590">
        <f t="shared" si="4"/>
        <v>0</v>
      </c>
      <c r="N24" s="590">
        <f t="shared" si="4"/>
        <v>0</v>
      </c>
      <c r="O24" s="590">
        <f t="shared" si="4"/>
        <v>0</v>
      </c>
      <c r="P24" s="590">
        <f t="shared" si="4"/>
        <v>0</v>
      </c>
      <c r="Q24" s="590">
        <f t="shared" si="4"/>
        <v>0</v>
      </c>
      <c r="R24" s="590">
        <f t="shared" si="4"/>
        <v>0</v>
      </c>
      <c r="S24" s="590">
        <f t="shared" si="4"/>
        <v>0</v>
      </c>
      <c r="T24" s="590">
        <f t="shared" si="4"/>
        <v>0</v>
      </c>
      <c r="U24" s="590">
        <f t="shared" si="4"/>
        <v>0</v>
      </c>
      <c r="V24" s="590">
        <f t="shared" si="4"/>
        <v>0</v>
      </c>
      <c r="W24" s="464">
        <f>IF($E24=0,0,$F24/$E24*100)</f>
        <v>100</v>
      </c>
      <c r="X24" s="611">
        <f>J24+K24+Q24+V24</f>
        <v>0</v>
      </c>
      <c r="Y24" s="464">
        <f>IF($E24=0,0,SUM($K24,$V24)/$E24*100)</f>
        <v>0</v>
      </c>
      <c r="Z24" s="615"/>
      <c r="AA24" s="510"/>
      <c r="AB24" s="510"/>
      <c r="AC24" s="510"/>
    </row>
    <row r="25" spans="2:29" s="41" customFormat="1" ht="15" customHeight="1">
      <c r="B25" s="577"/>
      <c r="C25" s="580"/>
      <c r="D25" s="579" t="s">
        <v>48</v>
      </c>
      <c r="E25" s="583">
        <f>SUM(F25:O25)</f>
        <v>45</v>
      </c>
      <c r="F25" s="592">
        <v>45</v>
      </c>
      <c r="G25" s="592">
        <v>0</v>
      </c>
      <c r="H25" s="592">
        <v>0</v>
      </c>
      <c r="I25" s="592">
        <v>0</v>
      </c>
      <c r="J25" s="594">
        <v>0</v>
      </c>
      <c r="K25" s="594">
        <v>0</v>
      </c>
      <c r="L25" s="594">
        <v>0</v>
      </c>
      <c r="M25" s="594">
        <v>0</v>
      </c>
      <c r="N25" s="594">
        <v>0</v>
      </c>
      <c r="O25" s="594">
        <f>SUM(O26:O35)</f>
        <v>0</v>
      </c>
      <c r="P25" s="594">
        <v>0</v>
      </c>
      <c r="Q25" s="593">
        <f>SUM(R25:U25)</f>
        <v>0</v>
      </c>
      <c r="R25" s="594">
        <f>SUM(R26:R35)</f>
        <v>0</v>
      </c>
      <c r="S25" s="594">
        <v>0</v>
      </c>
      <c r="T25" s="594">
        <v>0</v>
      </c>
      <c r="U25" s="594">
        <f>SUM(U26:U35)</f>
        <v>0</v>
      </c>
      <c r="V25" s="594">
        <v>0</v>
      </c>
      <c r="W25" s="464">
        <f>IF($E25=0,0,$F25/$E25*100)</f>
        <v>100</v>
      </c>
      <c r="X25" s="611">
        <f>J25+K25+Q25+V25</f>
        <v>0</v>
      </c>
      <c r="Y25" s="464">
        <f>IF($E25=0,0,SUM($K25,$V25)/$E25*100)</f>
        <v>0</v>
      </c>
      <c r="Z25" s="615"/>
      <c r="AA25" s="510"/>
      <c r="AB25" s="510"/>
      <c r="AC25" s="510"/>
    </row>
    <row r="26" spans="2:29" s="41" customFormat="1" ht="15" customHeight="1">
      <c r="B26" s="577"/>
      <c r="C26" s="580"/>
      <c r="D26" s="579" t="s">
        <v>63</v>
      </c>
      <c r="E26" s="583">
        <f>SUM(F26:O26)</f>
        <v>24</v>
      </c>
      <c r="F26" s="592">
        <v>24</v>
      </c>
      <c r="G26" s="592">
        <v>0</v>
      </c>
      <c r="H26" s="592">
        <v>0</v>
      </c>
      <c r="I26" s="592">
        <v>0</v>
      </c>
      <c r="J26" s="593">
        <v>0</v>
      </c>
      <c r="K26" s="593">
        <v>0</v>
      </c>
      <c r="L26" s="593">
        <v>0</v>
      </c>
      <c r="M26" s="593">
        <v>0</v>
      </c>
      <c r="N26" s="593">
        <v>0</v>
      </c>
      <c r="O26" s="593">
        <v>0</v>
      </c>
      <c r="P26" s="593">
        <v>0</v>
      </c>
      <c r="Q26" s="593">
        <f>SUM(R26:U26)</f>
        <v>0</v>
      </c>
      <c r="R26" s="593">
        <v>0</v>
      </c>
      <c r="S26" s="593">
        <v>0</v>
      </c>
      <c r="T26" s="593">
        <v>0</v>
      </c>
      <c r="U26" s="593">
        <v>0</v>
      </c>
      <c r="V26" s="593">
        <v>0</v>
      </c>
      <c r="W26" s="464">
        <f>IF($E26=0,0,$F26/$E26*100)</f>
        <v>100</v>
      </c>
      <c r="X26" s="611">
        <f>J26+K26+Q26+V26</f>
        <v>0</v>
      </c>
      <c r="Y26" s="464">
        <f>IF($E26=0,0,SUM($K26,$V26)/$E26*100)</f>
        <v>0</v>
      </c>
      <c r="Z26" s="615"/>
      <c r="AA26" s="510"/>
      <c r="AB26" s="510"/>
      <c r="AC26" s="510"/>
    </row>
    <row r="27" spans="2:29" s="41" customFormat="1" ht="6.75" customHeight="1">
      <c r="B27" s="577"/>
      <c r="C27" s="579"/>
      <c r="D27" s="579"/>
      <c r="E27" s="583"/>
      <c r="F27" s="591"/>
      <c r="G27" s="591"/>
      <c r="H27" s="591"/>
      <c r="I27" s="591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464"/>
      <c r="X27" s="611"/>
      <c r="Y27" s="464"/>
      <c r="Z27" s="615"/>
      <c r="AA27" s="510"/>
      <c r="AB27" s="510"/>
      <c r="AC27" s="510"/>
    </row>
    <row r="28" spans="2:29" s="41" customFormat="1" ht="15" customHeight="1">
      <c r="B28" s="577"/>
      <c r="C28" s="580" t="s">
        <v>329</v>
      </c>
      <c r="D28" s="579" t="s">
        <v>6</v>
      </c>
      <c r="E28" s="583">
        <f>SUM(F28:O28)</f>
        <v>7</v>
      </c>
      <c r="F28" s="590">
        <f t="shared" ref="F28:V28" si="5">F29+F30</f>
        <v>7</v>
      </c>
      <c r="G28" s="590">
        <f t="shared" si="5"/>
        <v>0</v>
      </c>
      <c r="H28" s="590">
        <f t="shared" si="5"/>
        <v>0</v>
      </c>
      <c r="I28" s="590">
        <f t="shared" si="5"/>
        <v>0</v>
      </c>
      <c r="J28" s="590">
        <f t="shared" si="5"/>
        <v>0</v>
      </c>
      <c r="K28" s="590">
        <f t="shared" si="5"/>
        <v>0</v>
      </c>
      <c r="L28" s="590">
        <f t="shared" si="5"/>
        <v>0</v>
      </c>
      <c r="M28" s="590">
        <f t="shared" si="5"/>
        <v>0</v>
      </c>
      <c r="N28" s="590">
        <f t="shared" si="5"/>
        <v>0</v>
      </c>
      <c r="O28" s="590">
        <f t="shared" si="5"/>
        <v>0</v>
      </c>
      <c r="P28" s="590">
        <f t="shared" si="5"/>
        <v>0</v>
      </c>
      <c r="Q28" s="590">
        <f t="shared" si="5"/>
        <v>0</v>
      </c>
      <c r="R28" s="590">
        <f t="shared" si="5"/>
        <v>0</v>
      </c>
      <c r="S28" s="590">
        <f t="shared" si="5"/>
        <v>0</v>
      </c>
      <c r="T28" s="590">
        <f t="shared" si="5"/>
        <v>0</v>
      </c>
      <c r="U28" s="590">
        <f t="shared" si="5"/>
        <v>0</v>
      </c>
      <c r="V28" s="590">
        <f t="shared" si="5"/>
        <v>0</v>
      </c>
      <c r="W28" s="464">
        <f>IF($E28=0,0,$F28/$E28*100)</f>
        <v>100</v>
      </c>
      <c r="X28" s="611">
        <f>J28+K28+Q28+V28</f>
        <v>0</v>
      </c>
      <c r="Y28" s="464">
        <f>IF($E28=0,0,SUM($K28,$V28)/$E28*100)</f>
        <v>0</v>
      </c>
      <c r="Z28" s="615"/>
      <c r="AA28" s="510"/>
      <c r="AB28" s="510"/>
      <c r="AC28" s="510"/>
    </row>
    <row r="29" spans="2:29" s="41" customFormat="1" ht="15" customHeight="1">
      <c r="B29" s="577"/>
      <c r="C29" s="580"/>
      <c r="D29" s="579" t="s">
        <v>48</v>
      </c>
      <c r="E29" s="583">
        <f>SUM(F29:O29)</f>
        <v>2</v>
      </c>
      <c r="F29" s="592">
        <v>2</v>
      </c>
      <c r="G29" s="592">
        <v>0</v>
      </c>
      <c r="H29" s="592">
        <v>0</v>
      </c>
      <c r="I29" s="592">
        <v>0</v>
      </c>
      <c r="J29" s="593">
        <v>0</v>
      </c>
      <c r="K29" s="593">
        <v>0</v>
      </c>
      <c r="L29" s="593">
        <v>0</v>
      </c>
      <c r="M29" s="593">
        <v>0</v>
      </c>
      <c r="N29" s="593">
        <v>0</v>
      </c>
      <c r="O29" s="593">
        <v>0</v>
      </c>
      <c r="P29" s="593">
        <v>0</v>
      </c>
      <c r="Q29" s="593">
        <f>SUM(R29:U29)</f>
        <v>0</v>
      </c>
      <c r="R29" s="593">
        <v>0</v>
      </c>
      <c r="S29" s="593">
        <v>0</v>
      </c>
      <c r="T29" s="593">
        <v>0</v>
      </c>
      <c r="U29" s="593">
        <v>0</v>
      </c>
      <c r="V29" s="593">
        <v>0</v>
      </c>
      <c r="W29" s="464">
        <f>IF($E29=0,0,$F29/$E29*100)</f>
        <v>100</v>
      </c>
      <c r="X29" s="611">
        <f>J29+K29+Q29+V29</f>
        <v>0</v>
      </c>
      <c r="Y29" s="464">
        <f>IF($E29=0,0,SUM($K29,$V29)/$E29*100)</f>
        <v>0</v>
      </c>
      <c r="Z29" s="615"/>
      <c r="AA29" s="510"/>
      <c r="AB29" s="510"/>
      <c r="AC29" s="510"/>
    </row>
    <row r="30" spans="2:29" s="41" customFormat="1" ht="15" customHeight="1">
      <c r="B30" s="577"/>
      <c r="C30" s="580"/>
      <c r="D30" s="579" t="s">
        <v>63</v>
      </c>
      <c r="E30" s="583">
        <f>SUM(F30:O30)</f>
        <v>5</v>
      </c>
      <c r="F30" s="592">
        <v>5</v>
      </c>
      <c r="G30" s="592">
        <v>0</v>
      </c>
      <c r="H30" s="592">
        <v>0</v>
      </c>
      <c r="I30" s="592">
        <v>0</v>
      </c>
      <c r="J30" s="593">
        <v>0</v>
      </c>
      <c r="K30" s="593">
        <v>0</v>
      </c>
      <c r="L30" s="593">
        <v>0</v>
      </c>
      <c r="M30" s="593">
        <v>0</v>
      </c>
      <c r="N30" s="593">
        <v>0</v>
      </c>
      <c r="O30" s="593">
        <v>0</v>
      </c>
      <c r="P30" s="593">
        <v>0</v>
      </c>
      <c r="Q30" s="593">
        <f>SUM(R30:U30)</f>
        <v>0</v>
      </c>
      <c r="R30" s="593">
        <v>0</v>
      </c>
      <c r="S30" s="593">
        <v>0</v>
      </c>
      <c r="T30" s="593">
        <v>0</v>
      </c>
      <c r="U30" s="593">
        <v>0</v>
      </c>
      <c r="V30" s="593">
        <v>0</v>
      </c>
      <c r="W30" s="464">
        <f>IF($E30=0,0,$F30/$E30*100)</f>
        <v>100</v>
      </c>
      <c r="X30" s="611">
        <f>J30+K30+Q30+V30</f>
        <v>0</v>
      </c>
      <c r="Y30" s="464">
        <f>IF($E30=0,0,SUM($K30,$V30)/$E30*100)</f>
        <v>0</v>
      </c>
      <c r="Z30" s="615"/>
      <c r="AA30" s="510"/>
      <c r="AB30" s="510"/>
      <c r="AC30" s="510"/>
    </row>
    <row r="31" spans="2:29" s="41" customFormat="1" ht="6.75" customHeight="1">
      <c r="B31" s="577"/>
      <c r="C31" s="579"/>
      <c r="D31" s="579"/>
      <c r="E31" s="583"/>
      <c r="F31" s="591"/>
      <c r="G31" s="591"/>
      <c r="H31" s="591"/>
      <c r="I31" s="591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3"/>
      <c r="V31" s="593"/>
      <c r="W31" s="464"/>
      <c r="X31" s="611"/>
      <c r="Y31" s="464"/>
      <c r="Z31" s="615"/>
      <c r="AA31" s="510"/>
      <c r="AB31" s="510"/>
      <c r="AC31" s="510"/>
    </row>
    <row r="32" spans="2:29" s="41" customFormat="1" ht="15" customHeight="1">
      <c r="B32" s="576"/>
      <c r="C32" s="580" t="s">
        <v>328</v>
      </c>
      <c r="D32" s="579" t="s">
        <v>6</v>
      </c>
      <c r="E32" s="583">
        <f>SUM(F32:O32)</f>
        <v>5</v>
      </c>
      <c r="F32" s="590">
        <f t="shared" ref="F32:V32" si="6">F33+F34</f>
        <v>5</v>
      </c>
      <c r="G32" s="590">
        <f t="shared" si="6"/>
        <v>0</v>
      </c>
      <c r="H32" s="590">
        <f t="shared" si="6"/>
        <v>0</v>
      </c>
      <c r="I32" s="590">
        <f t="shared" si="6"/>
        <v>0</v>
      </c>
      <c r="J32" s="590">
        <f t="shared" si="6"/>
        <v>0</v>
      </c>
      <c r="K32" s="590">
        <f t="shared" si="6"/>
        <v>0</v>
      </c>
      <c r="L32" s="590">
        <f t="shared" si="6"/>
        <v>0</v>
      </c>
      <c r="M32" s="590">
        <f t="shared" si="6"/>
        <v>0</v>
      </c>
      <c r="N32" s="590">
        <f t="shared" si="6"/>
        <v>0</v>
      </c>
      <c r="O32" s="590">
        <f t="shared" si="6"/>
        <v>0</v>
      </c>
      <c r="P32" s="590">
        <f t="shared" si="6"/>
        <v>0</v>
      </c>
      <c r="Q32" s="590">
        <f t="shared" si="6"/>
        <v>0</v>
      </c>
      <c r="R32" s="590">
        <f t="shared" si="6"/>
        <v>0</v>
      </c>
      <c r="S32" s="590">
        <f t="shared" si="6"/>
        <v>0</v>
      </c>
      <c r="T32" s="590">
        <f t="shared" si="6"/>
        <v>0</v>
      </c>
      <c r="U32" s="590">
        <f t="shared" si="6"/>
        <v>0</v>
      </c>
      <c r="V32" s="590">
        <f t="shared" si="6"/>
        <v>0</v>
      </c>
      <c r="W32" s="464">
        <f>IF($E32=0,0,$F32/$E32*100)</f>
        <v>100</v>
      </c>
      <c r="X32" s="611">
        <f>J32+K32+Q32+V32</f>
        <v>0</v>
      </c>
      <c r="Y32" s="464">
        <f>IF($E32=0,0,SUM($K32,$V32)/$E32*100)</f>
        <v>0</v>
      </c>
      <c r="Z32" s="615"/>
      <c r="AA32" s="510"/>
      <c r="AB32" s="510"/>
      <c r="AC32" s="510"/>
    </row>
    <row r="33" spans="2:29" s="41" customFormat="1" ht="15" customHeight="1">
      <c r="B33" s="576"/>
      <c r="C33" s="580"/>
      <c r="D33" s="579" t="s">
        <v>48</v>
      </c>
      <c r="E33" s="583">
        <f>SUM(F33:O33)</f>
        <v>2</v>
      </c>
      <c r="F33" s="592">
        <v>2</v>
      </c>
      <c r="G33" s="592">
        <v>0</v>
      </c>
      <c r="H33" s="592">
        <v>0</v>
      </c>
      <c r="I33" s="592">
        <v>0</v>
      </c>
      <c r="J33" s="593">
        <v>0</v>
      </c>
      <c r="K33" s="593">
        <v>0</v>
      </c>
      <c r="L33" s="593">
        <v>0</v>
      </c>
      <c r="M33" s="593">
        <v>0</v>
      </c>
      <c r="N33" s="593">
        <v>0</v>
      </c>
      <c r="O33" s="593">
        <v>0</v>
      </c>
      <c r="P33" s="593">
        <v>0</v>
      </c>
      <c r="Q33" s="593">
        <f>SUM(R33:U33)</f>
        <v>0</v>
      </c>
      <c r="R33" s="593">
        <v>0</v>
      </c>
      <c r="S33" s="593">
        <v>0</v>
      </c>
      <c r="T33" s="593">
        <v>0</v>
      </c>
      <c r="U33" s="593">
        <v>0</v>
      </c>
      <c r="V33" s="593">
        <v>0</v>
      </c>
      <c r="W33" s="464">
        <f>IF($E33=0,0,$F33/$E33*100)</f>
        <v>100</v>
      </c>
      <c r="X33" s="611">
        <f>J33+K33+Q33+V33</f>
        <v>0</v>
      </c>
      <c r="Y33" s="464">
        <f>IF($E33=0,0,SUM($K33,$V33)/$E33*100)</f>
        <v>0</v>
      </c>
      <c r="Z33" s="615"/>
      <c r="AA33" s="510"/>
      <c r="AB33" s="512"/>
      <c r="AC33" s="510"/>
    </row>
    <row r="34" spans="2:29" s="41" customFormat="1" ht="15" customHeight="1">
      <c r="B34" s="576"/>
      <c r="C34" s="580"/>
      <c r="D34" s="579" t="s">
        <v>63</v>
      </c>
      <c r="E34" s="583">
        <f>SUM(F34:O34)</f>
        <v>3</v>
      </c>
      <c r="F34" s="592">
        <v>3</v>
      </c>
      <c r="G34" s="592">
        <v>0</v>
      </c>
      <c r="H34" s="592">
        <v>0</v>
      </c>
      <c r="I34" s="592">
        <v>0</v>
      </c>
      <c r="J34" s="593">
        <v>0</v>
      </c>
      <c r="K34" s="593">
        <v>0</v>
      </c>
      <c r="L34" s="593">
        <v>0</v>
      </c>
      <c r="M34" s="593">
        <v>0</v>
      </c>
      <c r="N34" s="593">
        <v>0</v>
      </c>
      <c r="O34" s="593">
        <v>0</v>
      </c>
      <c r="P34" s="593">
        <v>0</v>
      </c>
      <c r="Q34" s="593">
        <f>SUM(R34:U34)</f>
        <v>0</v>
      </c>
      <c r="R34" s="593">
        <v>0</v>
      </c>
      <c r="S34" s="593">
        <v>0</v>
      </c>
      <c r="T34" s="593">
        <v>0</v>
      </c>
      <c r="U34" s="593">
        <v>0</v>
      </c>
      <c r="V34" s="593">
        <v>0</v>
      </c>
      <c r="W34" s="464">
        <f>IF($E34=0,0,$F34/$E34*100)</f>
        <v>100</v>
      </c>
      <c r="X34" s="611">
        <f>J34+K34+Q34+V34</f>
        <v>0</v>
      </c>
      <c r="Y34" s="464">
        <f>IF($E34=0,0,SUM($K34,$V34)/$E34*100)</f>
        <v>0</v>
      </c>
      <c r="Z34" s="615"/>
      <c r="AA34" s="510"/>
      <c r="AB34" s="510"/>
      <c r="AC34" s="510"/>
    </row>
    <row r="35" spans="2:29" s="41" customFormat="1" ht="6.75" customHeight="1">
      <c r="B35" s="576"/>
      <c r="C35" s="579"/>
      <c r="D35" s="579"/>
      <c r="E35" s="584"/>
      <c r="F35" s="591"/>
      <c r="G35" s="591"/>
      <c r="H35" s="591"/>
      <c r="I35" s="591"/>
      <c r="J35" s="593"/>
      <c r="K35" s="593"/>
      <c r="L35" s="593"/>
      <c r="M35" s="593"/>
      <c r="N35" s="593"/>
      <c r="O35" s="593"/>
      <c r="P35" s="593"/>
      <c r="Q35" s="593"/>
      <c r="R35" s="593"/>
      <c r="S35" s="593"/>
      <c r="T35" s="593"/>
      <c r="U35" s="593"/>
      <c r="V35" s="593"/>
      <c r="W35" s="464"/>
      <c r="X35" s="611"/>
      <c r="Y35" s="464"/>
      <c r="Z35" s="615"/>
      <c r="AA35" s="510"/>
      <c r="AB35" s="510"/>
      <c r="AC35" s="513"/>
    </row>
    <row r="36" spans="2:29" s="41" customFormat="1" ht="15" customHeight="1">
      <c r="B36" s="576"/>
      <c r="C36" s="579"/>
      <c r="D36" s="579" t="s">
        <v>6</v>
      </c>
      <c r="E36" s="583">
        <f>SUM(F36:O36)</f>
        <v>180</v>
      </c>
      <c r="F36" s="590">
        <f t="shared" ref="F36:V36" si="7">F37+F38</f>
        <v>0</v>
      </c>
      <c r="G36" s="590">
        <f t="shared" si="7"/>
        <v>2</v>
      </c>
      <c r="H36" s="590">
        <f t="shared" si="7"/>
        <v>0</v>
      </c>
      <c r="I36" s="590">
        <f t="shared" si="7"/>
        <v>1</v>
      </c>
      <c r="J36" s="590">
        <f t="shared" si="7"/>
        <v>0</v>
      </c>
      <c r="K36" s="590">
        <f t="shared" si="7"/>
        <v>34</v>
      </c>
      <c r="L36" s="590">
        <f t="shared" si="7"/>
        <v>18</v>
      </c>
      <c r="M36" s="590">
        <f t="shared" si="7"/>
        <v>0</v>
      </c>
      <c r="N36" s="590">
        <f t="shared" si="7"/>
        <v>125</v>
      </c>
      <c r="O36" s="590">
        <f t="shared" si="7"/>
        <v>0</v>
      </c>
      <c r="P36" s="590">
        <f t="shared" si="7"/>
        <v>0</v>
      </c>
      <c r="Q36" s="590">
        <f t="shared" si="7"/>
        <v>0</v>
      </c>
      <c r="R36" s="590">
        <f t="shared" si="7"/>
        <v>0</v>
      </c>
      <c r="S36" s="590">
        <f t="shared" si="7"/>
        <v>0</v>
      </c>
      <c r="T36" s="590">
        <f t="shared" si="7"/>
        <v>0</v>
      </c>
      <c r="U36" s="590">
        <f t="shared" si="7"/>
        <v>0</v>
      </c>
      <c r="V36" s="590">
        <f t="shared" si="7"/>
        <v>9</v>
      </c>
      <c r="W36" s="464">
        <f>IF($E36=0,0,$F36/$E36*100)</f>
        <v>0</v>
      </c>
      <c r="X36" s="611">
        <f>J36+K36+Q36+V36</f>
        <v>43</v>
      </c>
      <c r="Y36" s="464">
        <f>IF($E36=0,0,SUM($K36,$V36)/$E36*100)</f>
        <v>23.888888888888889</v>
      </c>
      <c r="Z36" s="615"/>
      <c r="AA36" s="510"/>
      <c r="AB36" s="510"/>
      <c r="AC36" s="510"/>
    </row>
    <row r="37" spans="2:29" s="41" customFormat="1" ht="15" customHeight="1">
      <c r="B37" s="576"/>
      <c r="C37" s="579" t="s">
        <v>6</v>
      </c>
      <c r="D37" s="579" t="s">
        <v>48</v>
      </c>
      <c r="E37" s="583">
        <f>SUM(F37:O37)</f>
        <v>118</v>
      </c>
      <c r="F37" s="590">
        <f t="shared" ref="F37:V38" si="8">F41+F45+F49+F53+F57</f>
        <v>0</v>
      </c>
      <c r="G37" s="590">
        <f t="shared" si="8"/>
        <v>2</v>
      </c>
      <c r="H37" s="590">
        <f t="shared" si="8"/>
        <v>0</v>
      </c>
      <c r="I37" s="590">
        <f t="shared" si="8"/>
        <v>1</v>
      </c>
      <c r="J37" s="590">
        <f t="shared" si="8"/>
        <v>0</v>
      </c>
      <c r="K37" s="590">
        <f t="shared" si="8"/>
        <v>26</v>
      </c>
      <c r="L37" s="590">
        <f t="shared" si="8"/>
        <v>12</v>
      </c>
      <c r="M37" s="590">
        <f t="shared" si="8"/>
        <v>0</v>
      </c>
      <c r="N37" s="590">
        <f t="shared" si="8"/>
        <v>77</v>
      </c>
      <c r="O37" s="590">
        <f t="shared" si="8"/>
        <v>0</v>
      </c>
      <c r="P37" s="590">
        <f t="shared" si="8"/>
        <v>0</v>
      </c>
      <c r="Q37" s="590">
        <f t="shared" si="8"/>
        <v>0</v>
      </c>
      <c r="R37" s="590">
        <f t="shared" si="8"/>
        <v>0</v>
      </c>
      <c r="S37" s="590">
        <f t="shared" si="8"/>
        <v>0</v>
      </c>
      <c r="T37" s="590">
        <f t="shared" si="8"/>
        <v>0</v>
      </c>
      <c r="U37" s="590">
        <f t="shared" si="8"/>
        <v>0</v>
      </c>
      <c r="V37" s="590">
        <f t="shared" si="8"/>
        <v>7</v>
      </c>
      <c r="W37" s="464">
        <f>IF($E37=0,0,$F37/$E37*100)</f>
        <v>0</v>
      </c>
      <c r="X37" s="611">
        <f>J37+K37+Q37+V37</f>
        <v>33</v>
      </c>
      <c r="Y37" s="464">
        <f>IF($E37=0,0,SUM($K37,$V37)/$E37*100)</f>
        <v>27.966101694915253</v>
      </c>
      <c r="Z37" s="615"/>
      <c r="AA37" s="510"/>
      <c r="AB37" s="510"/>
      <c r="AC37" s="510"/>
    </row>
    <row r="38" spans="2:29" s="41" customFormat="1" ht="15" customHeight="1">
      <c r="B38" s="576"/>
      <c r="C38" s="579"/>
      <c r="D38" s="579" t="s">
        <v>63</v>
      </c>
      <c r="E38" s="583">
        <f>SUM(F38:O38)</f>
        <v>62</v>
      </c>
      <c r="F38" s="590">
        <f t="shared" si="8"/>
        <v>0</v>
      </c>
      <c r="G38" s="590">
        <f t="shared" si="8"/>
        <v>0</v>
      </c>
      <c r="H38" s="590">
        <f t="shared" si="8"/>
        <v>0</v>
      </c>
      <c r="I38" s="590">
        <f t="shared" si="8"/>
        <v>0</v>
      </c>
      <c r="J38" s="590">
        <f t="shared" si="8"/>
        <v>0</v>
      </c>
      <c r="K38" s="590">
        <f t="shared" si="8"/>
        <v>8</v>
      </c>
      <c r="L38" s="590">
        <f t="shared" si="8"/>
        <v>6</v>
      </c>
      <c r="M38" s="590">
        <f t="shared" si="8"/>
        <v>0</v>
      </c>
      <c r="N38" s="590">
        <f t="shared" si="8"/>
        <v>48</v>
      </c>
      <c r="O38" s="590">
        <f t="shared" si="8"/>
        <v>0</v>
      </c>
      <c r="P38" s="590">
        <f t="shared" si="8"/>
        <v>0</v>
      </c>
      <c r="Q38" s="590">
        <f t="shared" si="8"/>
        <v>0</v>
      </c>
      <c r="R38" s="590">
        <f t="shared" si="8"/>
        <v>0</v>
      </c>
      <c r="S38" s="590">
        <f t="shared" si="8"/>
        <v>0</v>
      </c>
      <c r="T38" s="590">
        <f t="shared" si="8"/>
        <v>0</v>
      </c>
      <c r="U38" s="590">
        <f t="shared" si="8"/>
        <v>0</v>
      </c>
      <c r="V38" s="590">
        <f t="shared" si="8"/>
        <v>2</v>
      </c>
      <c r="W38" s="464">
        <f>IF($E38=0,0,$F38/$E38*100)</f>
        <v>0</v>
      </c>
      <c r="X38" s="611">
        <f>J38+K38+Q38+V38</f>
        <v>10</v>
      </c>
      <c r="Y38" s="464">
        <f>IF($E38=0,0,SUM($K38,$V38)/$E38*100)</f>
        <v>16.129032258064516</v>
      </c>
      <c r="Z38" s="615"/>
      <c r="AA38" s="510"/>
      <c r="AB38" s="510"/>
      <c r="AC38" s="510"/>
    </row>
    <row r="39" spans="2:29" s="41" customFormat="1" ht="6.75" customHeight="1">
      <c r="B39" s="577" t="s">
        <v>331</v>
      </c>
      <c r="C39" s="579"/>
      <c r="D39" s="579"/>
      <c r="E39" s="584"/>
      <c r="F39" s="591"/>
      <c r="G39" s="591"/>
      <c r="H39" s="591"/>
      <c r="I39" s="591"/>
      <c r="J39" s="593"/>
      <c r="K39" s="594"/>
      <c r="L39" s="593"/>
      <c r="M39" s="593"/>
      <c r="N39" s="593"/>
      <c r="O39" s="593"/>
      <c r="P39" s="593"/>
      <c r="Q39" s="593"/>
      <c r="R39" s="593"/>
      <c r="S39" s="593"/>
      <c r="T39" s="593"/>
      <c r="U39" s="593"/>
      <c r="V39" s="593"/>
      <c r="W39" s="464"/>
      <c r="X39" s="611"/>
      <c r="Y39" s="464"/>
      <c r="Z39" s="615"/>
      <c r="AA39" s="510"/>
      <c r="AB39" s="510"/>
      <c r="AC39" s="510"/>
    </row>
    <row r="40" spans="2:29" s="41" customFormat="1" ht="15" customHeight="1">
      <c r="B40" s="577"/>
      <c r="C40" s="580" t="s">
        <v>209</v>
      </c>
      <c r="D40" s="579" t="s">
        <v>6</v>
      </c>
      <c r="E40" s="583">
        <f>SUM(F40:O40)</f>
        <v>0</v>
      </c>
      <c r="F40" s="590">
        <f t="shared" ref="F40:V40" si="9">F41+F42</f>
        <v>0</v>
      </c>
      <c r="G40" s="590">
        <f t="shared" si="9"/>
        <v>0</v>
      </c>
      <c r="H40" s="590">
        <f t="shared" si="9"/>
        <v>0</v>
      </c>
      <c r="I40" s="590">
        <f t="shared" si="9"/>
        <v>0</v>
      </c>
      <c r="J40" s="590">
        <f t="shared" si="9"/>
        <v>0</v>
      </c>
      <c r="K40" s="590">
        <f t="shared" si="9"/>
        <v>0</v>
      </c>
      <c r="L40" s="590">
        <f t="shared" si="9"/>
        <v>0</v>
      </c>
      <c r="M40" s="590">
        <f t="shared" si="9"/>
        <v>0</v>
      </c>
      <c r="N40" s="590">
        <f t="shared" si="9"/>
        <v>0</v>
      </c>
      <c r="O40" s="590">
        <f t="shared" si="9"/>
        <v>0</v>
      </c>
      <c r="P40" s="590">
        <f t="shared" si="9"/>
        <v>0</v>
      </c>
      <c r="Q40" s="590">
        <f t="shared" si="9"/>
        <v>0</v>
      </c>
      <c r="R40" s="590">
        <f t="shared" si="9"/>
        <v>0</v>
      </c>
      <c r="S40" s="590">
        <f t="shared" si="9"/>
        <v>0</v>
      </c>
      <c r="T40" s="590">
        <f t="shared" si="9"/>
        <v>0</v>
      </c>
      <c r="U40" s="590">
        <f t="shared" si="9"/>
        <v>0</v>
      </c>
      <c r="V40" s="590">
        <f t="shared" si="9"/>
        <v>0</v>
      </c>
      <c r="W40" s="464">
        <f>IF($E40=0,0,$F40/$E40*100)</f>
        <v>0</v>
      </c>
      <c r="X40" s="611">
        <f>J40+K40+Q40+V40</f>
        <v>0</v>
      </c>
      <c r="Y40" s="464">
        <f>IF($E40=0,0,SUM($K40,$V40)/$E40*100)</f>
        <v>0</v>
      </c>
      <c r="Z40" s="615"/>
      <c r="AA40" s="510"/>
      <c r="AB40" s="512"/>
      <c r="AC40" s="510"/>
    </row>
    <row r="41" spans="2:29" ht="15" customHeight="1">
      <c r="B41" s="577"/>
      <c r="C41" s="580"/>
      <c r="D41" s="579" t="s">
        <v>48</v>
      </c>
      <c r="E41" s="583">
        <f>SUM(F41:O41)</f>
        <v>0</v>
      </c>
      <c r="F41" s="592">
        <v>0</v>
      </c>
      <c r="G41" s="592">
        <v>0</v>
      </c>
      <c r="H41" s="592">
        <v>0</v>
      </c>
      <c r="I41" s="592">
        <v>0</v>
      </c>
      <c r="J41" s="594">
        <v>0</v>
      </c>
      <c r="K41" s="594">
        <v>0</v>
      </c>
      <c r="L41" s="594">
        <v>0</v>
      </c>
      <c r="M41" s="594">
        <v>0</v>
      </c>
      <c r="N41" s="594">
        <v>0</v>
      </c>
      <c r="O41" s="594">
        <v>0</v>
      </c>
      <c r="P41" s="594">
        <v>0</v>
      </c>
      <c r="Q41" s="593">
        <f>SUM(R41:U41)</f>
        <v>0</v>
      </c>
      <c r="R41" s="594">
        <f>SUM(R43:R52)</f>
        <v>0</v>
      </c>
      <c r="S41" s="594">
        <v>0</v>
      </c>
      <c r="T41" s="594">
        <v>0</v>
      </c>
      <c r="U41" s="594">
        <f>SUM(U43:U52)</f>
        <v>0</v>
      </c>
      <c r="V41" s="594">
        <v>0</v>
      </c>
      <c r="W41" s="464">
        <f>IF($E41=0,0,$F41/$E41*100)</f>
        <v>0</v>
      </c>
      <c r="X41" s="611">
        <f>J41+K41+Q41+V41</f>
        <v>0</v>
      </c>
      <c r="Y41" s="464">
        <f>IF($E41=0,0,SUM($K41,$V41)/$E41*100)</f>
        <v>0</v>
      </c>
      <c r="Z41" s="454"/>
      <c r="AA41" s="510"/>
      <c r="AB41" s="510"/>
      <c r="AC41" s="510"/>
    </row>
    <row r="42" spans="2:29" ht="15" customHeight="1">
      <c r="B42" s="577"/>
      <c r="C42" s="580"/>
      <c r="D42" s="579" t="s">
        <v>63</v>
      </c>
      <c r="E42" s="583">
        <f>SUM(F42:O42)</f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592">
        <v>0</v>
      </c>
      <c r="N42" s="592">
        <v>0</v>
      </c>
      <c r="O42" s="592">
        <v>0</v>
      </c>
      <c r="P42" s="592">
        <v>0</v>
      </c>
      <c r="Q42" s="592">
        <v>0</v>
      </c>
      <c r="R42" s="592">
        <v>0</v>
      </c>
      <c r="S42" s="592">
        <v>0</v>
      </c>
      <c r="T42" s="592">
        <v>0</v>
      </c>
      <c r="U42" s="592">
        <v>0</v>
      </c>
      <c r="V42" s="592">
        <v>0</v>
      </c>
      <c r="W42" s="464">
        <f>IF($E42=0,0,$F42/$E42*100)</f>
        <v>0</v>
      </c>
      <c r="X42" s="611">
        <f>J42+K42+Q42+V42</f>
        <v>0</v>
      </c>
      <c r="Y42" s="464">
        <f>IF($E42=0,0,SUM($K42,$V42)/$E42*100)</f>
        <v>0</v>
      </c>
      <c r="Z42" s="454"/>
      <c r="AA42" s="510"/>
      <c r="AB42" s="510"/>
      <c r="AC42" s="510"/>
    </row>
    <row r="43" spans="2:29" ht="6.75" customHeight="1">
      <c r="B43" s="577"/>
      <c r="C43" s="579"/>
      <c r="D43" s="579"/>
      <c r="E43" s="584"/>
      <c r="F43" s="591"/>
      <c r="G43" s="591"/>
      <c r="H43" s="591"/>
      <c r="I43" s="591"/>
      <c r="J43" s="595"/>
      <c r="K43" s="595"/>
      <c r="L43" s="594"/>
      <c r="M43" s="594"/>
      <c r="N43" s="597"/>
      <c r="O43" s="594"/>
      <c r="P43" s="594"/>
      <c r="Q43" s="593"/>
      <c r="R43" s="594"/>
      <c r="S43" s="594"/>
      <c r="T43" s="594"/>
      <c r="U43" s="595"/>
      <c r="V43" s="595"/>
      <c r="W43" s="464"/>
      <c r="X43" s="611"/>
      <c r="Y43" s="464"/>
      <c r="Z43" s="454"/>
      <c r="AA43" s="510"/>
      <c r="AB43" s="510"/>
      <c r="AC43" s="510"/>
    </row>
    <row r="44" spans="2:29" ht="15" customHeight="1">
      <c r="B44" s="577"/>
      <c r="C44" s="580" t="s">
        <v>327</v>
      </c>
      <c r="D44" s="579" t="s">
        <v>6</v>
      </c>
      <c r="E44" s="583">
        <f>SUM(F44:L44)</f>
        <v>1</v>
      </c>
      <c r="F44" s="590">
        <f t="shared" ref="F44:V44" si="10">F45+F46</f>
        <v>0</v>
      </c>
      <c r="G44" s="590">
        <f t="shared" si="10"/>
        <v>0</v>
      </c>
      <c r="H44" s="590">
        <f t="shared" si="10"/>
        <v>0</v>
      </c>
      <c r="I44" s="590">
        <f t="shared" si="10"/>
        <v>0</v>
      </c>
      <c r="J44" s="590">
        <f t="shared" si="10"/>
        <v>0</v>
      </c>
      <c r="K44" s="590">
        <f t="shared" si="10"/>
        <v>0</v>
      </c>
      <c r="L44" s="590">
        <f t="shared" si="10"/>
        <v>1</v>
      </c>
      <c r="M44" s="590">
        <f t="shared" si="10"/>
        <v>0</v>
      </c>
      <c r="N44" s="590">
        <f t="shared" si="10"/>
        <v>0</v>
      </c>
      <c r="O44" s="590">
        <f t="shared" si="10"/>
        <v>0</v>
      </c>
      <c r="P44" s="590">
        <f t="shared" si="10"/>
        <v>0</v>
      </c>
      <c r="Q44" s="590">
        <f t="shared" si="10"/>
        <v>0</v>
      </c>
      <c r="R44" s="590">
        <f t="shared" si="10"/>
        <v>0</v>
      </c>
      <c r="S44" s="590">
        <f t="shared" si="10"/>
        <v>0</v>
      </c>
      <c r="T44" s="590">
        <f t="shared" si="10"/>
        <v>0</v>
      </c>
      <c r="U44" s="590">
        <f t="shared" si="10"/>
        <v>0</v>
      </c>
      <c r="V44" s="590">
        <f t="shared" si="10"/>
        <v>0</v>
      </c>
      <c r="W44" s="464">
        <f>IF($E44=0,0,$F44/$E44*100)</f>
        <v>0</v>
      </c>
      <c r="X44" s="611">
        <f>J44+K44+Q44+V44</f>
        <v>0</v>
      </c>
      <c r="Y44" s="464">
        <f>IF($E44=0,0,SUM($K44,$V44)/$E44*100)</f>
        <v>0</v>
      </c>
      <c r="Z44" s="454"/>
      <c r="AA44" s="510"/>
      <c r="AB44" s="510"/>
      <c r="AC44" s="510"/>
    </row>
    <row r="45" spans="2:29" ht="15" customHeight="1">
      <c r="B45" s="577"/>
      <c r="C45" s="580"/>
      <c r="D45" s="579" t="s">
        <v>48</v>
      </c>
      <c r="E45" s="583">
        <f>SUM(F45:L45)</f>
        <v>1</v>
      </c>
      <c r="F45" s="592">
        <v>0</v>
      </c>
      <c r="G45" s="592">
        <v>0</v>
      </c>
      <c r="H45" s="592">
        <v>0</v>
      </c>
      <c r="I45" s="592">
        <v>0</v>
      </c>
      <c r="J45" s="595">
        <v>0</v>
      </c>
      <c r="K45" s="595">
        <v>0</v>
      </c>
      <c r="L45" s="594">
        <v>1</v>
      </c>
      <c r="M45" s="596">
        <v>0</v>
      </c>
      <c r="N45" s="595">
        <v>0</v>
      </c>
      <c r="O45" s="596">
        <v>0</v>
      </c>
      <c r="P45" s="596">
        <v>0</v>
      </c>
      <c r="Q45" s="593">
        <f>SUM(R45:U45)</f>
        <v>0</v>
      </c>
      <c r="R45" s="596">
        <v>0</v>
      </c>
      <c r="S45" s="596">
        <v>0</v>
      </c>
      <c r="T45" s="596">
        <v>0</v>
      </c>
      <c r="U45" s="595">
        <v>0</v>
      </c>
      <c r="V45" s="595">
        <v>0</v>
      </c>
      <c r="W45" s="464">
        <f>IF($E45=0,0,$F45/$E45*100)</f>
        <v>0</v>
      </c>
      <c r="X45" s="611">
        <f>J45+K45+Q45+V45</f>
        <v>0</v>
      </c>
      <c r="Y45" s="464">
        <f>IF($E45=0,0,SUM($K45,$V45)/$E45*100)</f>
        <v>0</v>
      </c>
      <c r="Z45" s="454"/>
      <c r="AA45" s="510"/>
      <c r="AB45" s="510"/>
      <c r="AC45" s="510"/>
    </row>
    <row r="46" spans="2:29" ht="15" customHeight="1">
      <c r="B46" s="577"/>
      <c r="C46" s="580"/>
      <c r="D46" s="579" t="s">
        <v>63</v>
      </c>
      <c r="E46" s="583">
        <f>SUM(F46:L46)</f>
        <v>0</v>
      </c>
      <c r="F46" s="592">
        <v>0</v>
      </c>
      <c r="G46" s="592">
        <v>0</v>
      </c>
      <c r="H46" s="592">
        <v>0</v>
      </c>
      <c r="I46" s="592">
        <v>0</v>
      </c>
      <c r="J46" s="596">
        <v>0</v>
      </c>
      <c r="K46" s="595">
        <v>0</v>
      </c>
      <c r="L46" s="594">
        <v>0</v>
      </c>
      <c r="M46" s="596">
        <v>0</v>
      </c>
      <c r="N46" s="595">
        <v>0</v>
      </c>
      <c r="O46" s="596">
        <v>0</v>
      </c>
      <c r="P46" s="596">
        <v>0</v>
      </c>
      <c r="Q46" s="593">
        <f>SUM(R46:U46)</f>
        <v>0</v>
      </c>
      <c r="R46" s="596">
        <v>0</v>
      </c>
      <c r="S46" s="596">
        <v>0</v>
      </c>
      <c r="T46" s="596">
        <v>0</v>
      </c>
      <c r="U46" s="595">
        <v>0</v>
      </c>
      <c r="V46" s="595">
        <v>0</v>
      </c>
      <c r="W46" s="464">
        <f>IF($E46=0,0,$F46/$E46*100)</f>
        <v>0</v>
      </c>
      <c r="X46" s="611">
        <f>J46+K46+Q46+V46</f>
        <v>0</v>
      </c>
      <c r="Y46" s="464">
        <f>IF($E46=0,0,SUM($K46,$V46)/$E46*100)</f>
        <v>0</v>
      </c>
      <c r="Z46" s="454"/>
      <c r="AA46" s="510"/>
      <c r="AB46" s="510"/>
      <c r="AC46" s="510"/>
    </row>
    <row r="47" spans="2:29" ht="6.75" customHeight="1">
      <c r="B47" s="577"/>
      <c r="C47" s="579"/>
      <c r="D47" s="579"/>
      <c r="E47" s="584"/>
      <c r="F47" s="591"/>
      <c r="G47" s="591"/>
      <c r="H47" s="591"/>
      <c r="I47" s="591"/>
      <c r="J47" s="596"/>
      <c r="K47" s="595"/>
      <c r="L47" s="594"/>
      <c r="M47" s="596"/>
      <c r="N47" s="595"/>
      <c r="O47" s="596"/>
      <c r="P47" s="596"/>
      <c r="Q47" s="593"/>
      <c r="R47" s="596"/>
      <c r="S47" s="596"/>
      <c r="T47" s="596"/>
      <c r="U47" s="595"/>
      <c r="V47" s="595"/>
      <c r="W47" s="464"/>
      <c r="X47" s="611"/>
      <c r="Y47" s="464"/>
      <c r="Z47" s="454"/>
      <c r="AA47" s="510"/>
      <c r="AB47" s="510"/>
      <c r="AC47" s="510"/>
    </row>
    <row r="48" spans="2:29" ht="15" customHeight="1">
      <c r="B48" s="577"/>
      <c r="C48" s="580" t="s">
        <v>92</v>
      </c>
      <c r="D48" s="579" t="s">
        <v>6</v>
      </c>
      <c r="E48" s="583">
        <f>SUM(F48:O48)</f>
        <v>154</v>
      </c>
      <c r="F48" s="590">
        <f t="shared" ref="F48:V48" si="11">F49+F50</f>
        <v>0</v>
      </c>
      <c r="G48" s="590">
        <f t="shared" si="11"/>
        <v>1</v>
      </c>
      <c r="H48" s="590">
        <f t="shared" si="11"/>
        <v>0</v>
      </c>
      <c r="I48" s="590">
        <f t="shared" si="11"/>
        <v>0</v>
      </c>
      <c r="J48" s="590">
        <f t="shared" si="11"/>
        <v>0</v>
      </c>
      <c r="K48" s="590">
        <f t="shared" si="11"/>
        <v>27</v>
      </c>
      <c r="L48" s="590">
        <f t="shared" si="11"/>
        <v>14</v>
      </c>
      <c r="M48" s="590">
        <f t="shared" si="11"/>
        <v>0</v>
      </c>
      <c r="N48" s="590">
        <f t="shared" si="11"/>
        <v>112</v>
      </c>
      <c r="O48" s="590">
        <f t="shared" si="11"/>
        <v>0</v>
      </c>
      <c r="P48" s="590">
        <f t="shared" si="11"/>
        <v>0</v>
      </c>
      <c r="Q48" s="590">
        <f t="shared" si="11"/>
        <v>0</v>
      </c>
      <c r="R48" s="590">
        <f t="shared" si="11"/>
        <v>0</v>
      </c>
      <c r="S48" s="590">
        <f t="shared" si="11"/>
        <v>0</v>
      </c>
      <c r="T48" s="590">
        <f t="shared" si="11"/>
        <v>0</v>
      </c>
      <c r="U48" s="590">
        <f t="shared" si="11"/>
        <v>0</v>
      </c>
      <c r="V48" s="590">
        <f t="shared" si="11"/>
        <v>6</v>
      </c>
      <c r="W48" s="464">
        <f>IF($E48=0,0,$F48/$E48*100)</f>
        <v>0</v>
      </c>
      <c r="X48" s="611">
        <f>J48+K48+Q48+V48</f>
        <v>33</v>
      </c>
      <c r="Y48" s="464">
        <f>IF($E48=0,0,SUM($K48,$V48)/$E48*100)</f>
        <v>21.428571428571427</v>
      </c>
      <c r="Z48" s="454"/>
      <c r="AA48" s="510"/>
      <c r="AB48" s="510"/>
      <c r="AC48" s="510"/>
    </row>
    <row r="49" spans="2:29" ht="15" customHeight="1">
      <c r="B49" s="577"/>
      <c r="C49" s="580"/>
      <c r="D49" s="579" t="s">
        <v>48</v>
      </c>
      <c r="E49" s="583">
        <f>SUM(F49:O49)</f>
        <v>99</v>
      </c>
      <c r="F49" s="592">
        <v>0</v>
      </c>
      <c r="G49" s="592">
        <v>1</v>
      </c>
      <c r="H49" s="592">
        <v>0</v>
      </c>
      <c r="I49" s="592">
        <v>0</v>
      </c>
      <c r="J49" s="596">
        <v>0</v>
      </c>
      <c r="K49" s="596">
        <v>19</v>
      </c>
      <c r="L49" s="594">
        <v>8</v>
      </c>
      <c r="M49" s="596">
        <v>0</v>
      </c>
      <c r="N49" s="596">
        <v>71</v>
      </c>
      <c r="O49" s="596">
        <v>0</v>
      </c>
      <c r="P49" s="596"/>
      <c r="Q49" s="593">
        <f>SUM(R49:U49)</f>
        <v>0</v>
      </c>
      <c r="R49" s="596">
        <v>0</v>
      </c>
      <c r="S49" s="596"/>
      <c r="T49" s="596"/>
      <c r="U49" s="595">
        <v>0</v>
      </c>
      <c r="V49" s="595">
        <v>4</v>
      </c>
      <c r="W49" s="464">
        <f>IF($E49=0,0,$F49/$E49*100)</f>
        <v>0</v>
      </c>
      <c r="X49" s="611">
        <f>J49+K49+Q49+V49</f>
        <v>23</v>
      </c>
      <c r="Y49" s="464">
        <f>IF($E49=0,0,SUM($K49,$V49)/$E49*100)</f>
        <v>23.232323232323232</v>
      </c>
      <c r="Z49" s="454"/>
      <c r="AA49" s="510"/>
      <c r="AB49" s="510"/>
      <c r="AC49" s="510"/>
    </row>
    <row r="50" spans="2:29" ht="15" customHeight="1">
      <c r="B50" s="577"/>
      <c r="C50" s="580"/>
      <c r="D50" s="579" t="s">
        <v>63</v>
      </c>
      <c r="E50" s="583">
        <f>SUM(F50:O50)</f>
        <v>55</v>
      </c>
      <c r="F50" s="592">
        <v>0</v>
      </c>
      <c r="G50" s="592">
        <v>0</v>
      </c>
      <c r="H50" s="592">
        <v>0</v>
      </c>
      <c r="I50" s="592">
        <v>0</v>
      </c>
      <c r="J50" s="596">
        <v>0</v>
      </c>
      <c r="K50" s="595">
        <v>8</v>
      </c>
      <c r="L50" s="594">
        <v>6</v>
      </c>
      <c r="M50" s="596">
        <v>0</v>
      </c>
      <c r="N50" s="596">
        <v>41</v>
      </c>
      <c r="O50" s="596">
        <v>0</v>
      </c>
      <c r="P50" s="596"/>
      <c r="Q50" s="593">
        <f>SUM(R50:U50)</f>
        <v>0</v>
      </c>
      <c r="R50" s="596">
        <v>0</v>
      </c>
      <c r="S50" s="596"/>
      <c r="T50" s="596"/>
      <c r="U50" s="595">
        <v>0</v>
      </c>
      <c r="V50" s="595">
        <v>2</v>
      </c>
      <c r="W50" s="464">
        <f>IF($E50=0,0,$F50/$E50*100)</f>
        <v>0</v>
      </c>
      <c r="X50" s="611">
        <f>J50+K50+Q50+V50</f>
        <v>10</v>
      </c>
      <c r="Y50" s="464">
        <f>IF($E50=0,0,SUM($K50,$V50)/$E50*100)</f>
        <v>18.181818181818183</v>
      </c>
      <c r="Z50" s="454"/>
      <c r="AA50" s="510"/>
      <c r="AB50" s="510"/>
      <c r="AC50" s="510"/>
    </row>
    <row r="51" spans="2:29" ht="6.75" customHeight="1">
      <c r="B51" s="577"/>
      <c r="C51" s="579"/>
      <c r="D51" s="579"/>
      <c r="E51" s="584"/>
      <c r="F51" s="591"/>
      <c r="G51" s="591"/>
      <c r="H51" s="591"/>
      <c r="I51" s="591"/>
      <c r="J51" s="596"/>
      <c r="K51" s="595"/>
      <c r="L51" s="594"/>
      <c r="M51" s="596"/>
      <c r="N51" s="596"/>
      <c r="O51" s="596"/>
      <c r="P51" s="596"/>
      <c r="Q51" s="593"/>
      <c r="R51" s="596"/>
      <c r="S51" s="596"/>
      <c r="T51" s="596"/>
      <c r="U51" s="595"/>
      <c r="V51" s="595"/>
      <c r="W51" s="464"/>
      <c r="X51" s="611"/>
      <c r="Y51" s="464"/>
      <c r="Z51" s="454"/>
      <c r="AA51" s="510"/>
      <c r="AB51" s="512"/>
      <c r="AC51" s="510"/>
    </row>
    <row r="52" spans="2:29" ht="15" customHeight="1">
      <c r="B52" s="577"/>
      <c r="C52" s="580" t="s">
        <v>329</v>
      </c>
      <c r="D52" s="579" t="s">
        <v>6</v>
      </c>
      <c r="E52" s="583">
        <f>SUM(F52:O52)</f>
        <v>5</v>
      </c>
      <c r="F52" s="590">
        <f t="shared" ref="F52:V52" si="12">F53+F54</f>
        <v>0</v>
      </c>
      <c r="G52" s="590">
        <f t="shared" si="12"/>
        <v>0</v>
      </c>
      <c r="H52" s="590">
        <f t="shared" si="12"/>
        <v>0</v>
      </c>
      <c r="I52" s="590">
        <f t="shared" si="12"/>
        <v>0</v>
      </c>
      <c r="J52" s="590">
        <f t="shared" si="12"/>
        <v>0</v>
      </c>
      <c r="K52" s="590">
        <f t="shared" si="12"/>
        <v>0</v>
      </c>
      <c r="L52" s="590">
        <f t="shared" si="12"/>
        <v>0</v>
      </c>
      <c r="M52" s="590">
        <f t="shared" si="12"/>
        <v>0</v>
      </c>
      <c r="N52" s="590">
        <f t="shared" si="12"/>
        <v>5</v>
      </c>
      <c r="O52" s="590">
        <f t="shared" si="12"/>
        <v>0</v>
      </c>
      <c r="P52" s="590">
        <f t="shared" si="12"/>
        <v>0</v>
      </c>
      <c r="Q52" s="590">
        <f t="shared" si="12"/>
        <v>0</v>
      </c>
      <c r="R52" s="590">
        <f t="shared" si="12"/>
        <v>0</v>
      </c>
      <c r="S52" s="590">
        <f t="shared" si="12"/>
        <v>0</v>
      </c>
      <c r="T52" s="590">
        <f t="shared" si="12"/>
        <v>0</v>
      </c>
      <c r="U52" s="590">
        <f t="shared" si="12"/>
        <v>0</v>
      </c>
      <c r="V52" s="590">
        <f t="shared" si="12"/>
        <v>0</v>
      </c>
      <c r="W52" s="464">
        <f>IF($E52=0,0,$F52/$E52*100)</f>
        <v>0</v>
      </c>
      <c r="X52" s="611">
        <f>J52+K52+Q52+V52</f>
        <v>0</v>
      </c>
      <c r="Y52" s="464">
        <f>IF($E52=0,0,SUM($K52,$V52)/$E52*100)</f>
        <v>0</v>
      </c>
      <c r="Z52" s="454"/>
      <c r="AA52" s="510"/>
      <c r="AB52" s="510"/>
      <c r="AC52" s="510"/>
    </row>
    <row r="53" spans="2:29" ht="15" customHeight="1">
      <c r="B53" s="577"/>
      <c r="C53" s="580"/>
      <c r="D53" s="579" t="s">
        <v>48</v>
      </c>
      <c r="E53" s="583">
        <f>SUM(F53:O53)</f>
        <v>1</v>
      </c>
      <c r="F53" s="592">
        <v>0</v>
      </c>
      <c r="G53" s="592">
        <v>0</v>
      </c>
      <c r="H53" s="592">
        <v>0</v>
      </c>
      <c r="I53" s="592">
        <v>0</v>
      </c>
      <c r="J53" s="597">
        <v>0</v>
      </c>
      <c r="K53" s="597">
        <v>0</v>
      </c>
      <c r="L53" s="597">
        <v>0</v>
      </c>
      <c r="M53" s="595">
        <v>0</v>
      </c>
      <c r="N53" s="595">
        <v>1</v>
      </c>
      <c r="O53" s="595">
        <v>0</v>
      </c>
      <c r="P53" s="595">
        <v>0</v>
      </c>
      <c r="Q53" s="593">
        <f>SUM(R53:U53)</f>
        <v>0</v>
      </c>
      <c r="R53" s="595">
        <v>0</v>
      </c>
      <c r="S53" s="595">
        <v>0</v>
      </c>
      <c r="T53" s="595">
        <v>0</v>
      </c>
      <c r="U53" s="595">
        <v>0</v>
      </c>
      <c r="V53" s="597">
        <v>0</v>
      </c>
      <c r="W53" s="464">
        <f>IF($E53=0,0,$F53/$E53*100)</f>
        <v>0</v>
      </c>
      <c r="X53" s="611">
        <f>J53+K53+Q53+V53</f>
        <v>0</v>
      </c>
      <c r="Y53" s="464">
        <f>IF($E53=0,0,SUM($K53,$V53)/$E53*100)</f>
        <v>0</v>
      </c>
      <c r="Z53" s="454"/>
      <c r="AA53" s="510"/>
      <c r="AB53" s="510"/>
      <c r="AC53" s="510"/>
    </row>
    <row r="54" spans="2:29" ht="15" customHeight="1">
      <c r="B54" s="577"/>
      <c r="C54" s="580"/>
      <c r="D54" s="579" t="s">
        <v>63</v>
      </c>
      <c r="E54" s="583">
        <f>SUM(F54:O54)</f>
        <v>4</v>
      </c>
      <c r="F54" s="592">
        <v>0</v>
      </c>
      <c r="G54" s="592">
        <v>0</v>
      </c>
      <c r="H54" s="592">
        <v>0</v>
      </c>
      <c r="I54" s="592">
        <v>0</v>
      </c>
      <c r="J54" s="596">
        <f>SUM(J55:J63)</f>
        <v>0</v>
      </c>
      <c r="K54" s="596">
        <v>0</v>
      </c>
      <c r="L54" s="596">
        <v>0</v>
      </c>
      <c r="M54" s="596">
        <f>SUM(M55:M63)</f>
        <v>0</v>
      </c>
      <c r="N54" s="596">
        <v>4</v>
      </c>
      <c r="O54" s="596">
        <f>SUM(O55:O63)</f>
        <v>0</v>
      </c>
      <c r="P54" s="596">
        <v>0</v>
      </c>
      <c r="Q54" s="593">
        <v>0</v>
      </c>
      <c r="R54" s="596">
        <f>SUM(R55:R63)</f>
        <v>0</v>
      </c>
      <c r="S54" s="596">
        <v>0</v>
      </c>
      <c r="T54" s="596">
        <v>0</v>
      </c>
      <c r="U54" s="596">
        <f>SUM(U55:U63)</f>
        <v>0</v>
      </c>
      <c r="V54" s="594">
        <v>0</v>
      </c>
      <c r="W54" s="464">
        <f>IF($E54=0,0,$F54/$E54*100)</f>
        <v>0</v>
      </c>
      <c r="X54" s="611">
        <f>J54+K54+Q54+V54</f>
        <v>0</v>
      </c>
      <c r="Y54" s="464">
        <f>IF($E54=0,0,SUM($K54,$V54)/$E54*100)</f>
        <v>0</v>
      </c>
      <c r="Z54" s="454"/>
      <c r="AA54" s="510"/>
      <c r="AB54" s="510"/>
      <c r="AC54" s="510"/>
    </row>
    <row r="55" spans="2:29" ht="6.75" customHeight="1">
      <c r="B55" s="577"/>
      <c r="C55" s="579"/>
      <c r="D55" s="579"/>
      <c r="E55" s="584"/>
      <c r="F55" s="591"/>
      <c r="G55" s="591"/>
      <c r="H55" s="591"/>
      <c r="I55" s="591"/>
      <c r="J55" s="595"/>
      <c r="K55" s="595"/>
      <c r="L55" s="595"/>
      <c r="M55" s="595"/>
      <c r="N55" s="595"/>
      <c r="O55" s="595"/>
      <c r="P55" s="595"/>
      <c r="Q55" s="593"/>
      <c r="R55" s="595"/>
      <c r="S55" s="595"/>
      <c r="T55" s="595"/>
      <c r="U55" s="595"/>
      <c r="V55" s="597"/>
      <c r="W55" s="464"/>
      <c r="X55" s="611"/>
      <c r="Y55" s="464"/>
      <c r="Z55" s="454"/>
      <c r="AA55" s="510"/>
      <c r="AB55" s="510"/>
      <c r="AC55" s="510"/>
    </row>
    <row r="56" spans="2:29" ht="15" customHeight="1">
      <c r="B56" s="576"/>
      <c r="C56" s="580" t="s">
        <v>328</v>
      </c>
      <c r="D56" s="579" t="s">
        <v>6</v>
      </c>
      <c r="E56" s="583">
        <f>SUM(F56:O56)</f>
        <v>20</v>
      </c>
      <c r="F56" s="590">
        <f t="shared" ref="F56:V56" si="13">F57+F58</f>
        <v>0</v>
      </c>
      <c r="G56" s="590">
        <f t="shared" si="13"/>
        <v>1</v>
      </c>
      <c r="H56" s="590">
        <f t="shared" si="13"/>
        <v>0</v>
      </c>
      <c r="I56" s="590">
        <f t="shared" si="13"/>
        <v>1</v>
      </c>
      <c r="J56" s="590">
        <f t="shared" si="13"/>
        <v>0</v>
      </c>
      <c r="K56" s="590">
        <f t="shared" si="13"/>
        <v>7</v>
      </c>
      <c r="L56" s="590">
        <f t="shared" si="13"/>
        <v>3</v>
      </c>
      <c r="M56" s="590">
        <f t="shared" si="13"/>
        <v>0</v>
      </c>
      <c r="N56" s="590">
        <f t="shared" si="13"/>
        <v>8</v>
      </c>
      <c r="O56" s="590">
        <f t="shared" si="13"/>
        <v>0</v>
      </c>
      <c r="P56" s="590">
        <f t="shared" si="13"/>
        <v>0</v>
      </c>
      <c r="Q56" s="590">
        <f t="shared" si="13"/>
        <v>0</v>
      </c>
      <c r="R56" s="590">
        <f t="shared" si="13"/>
        <v>0</v>
      </c>
      <c r="S56" s="590">
        <f t="shared" si="13"/>
        <v>0</v>
      </c>
      <c r="T56" s="590">
        <f t="shared" si="13"/>
        <v>0</v>
      </c>
      <c r="U56" s="590">
        <f t="shared" si="13"/>
        <v>0</v>
      </c>
      <c r="V56" s="590">
        <f t="shared" si="13"/>
        <v>3</v>
      </c>
      <c r="W56" s="464">
        <f>IF($E56=0,0,$F56/$E56*100)</f>
        <v>0</v>
      </c>
      <c r="X56" s="611">
        <f>J56+K56+Q56+V56</f>
        <v>10</v>
      </c>
      <c r="Y56" s="464">
        <f>IF($E56=0,0,SUM($K56,$V56)/$E56*100)</f>
        <v>50</v>
      </c>
      <c r="Z56" s="454"/>
      <c r="AA56" s="510"/>
      <c r="AB56" s="510"/>
      <c r="AC56" s="510"/>
    </row>
    <row r="57" spans="2:29" ht="15" customHeight="1">
      <c r="B57" s="576"/>
      <c r="C57" s="580"/>
      <c r="D57" s="579" t="s">
        <v>48</v>
      </c>
      <c r="E57" s="583">
        <f>SUM(F57:O57)</f>
        <v>17</v>
      </c>
      <c r="F57" s="592">
        <v>0</v>
      </c>
      <c r="G57" s="592">
        <v>1</v>
      </c>
      <c r="H57" s="592">
        <v>0</v>
      </c>
      <c r="I57" s="592">
        <v>1</v>
      </c>
      <c r="J57" s="595">
        <v>0</v>
      </c>
      <c r="K57" s="595">
        <v>7</v>
      </c>
      <c r="L57" s="595">
        <v>3</v>
      </c>
      <c r="M57" s="595">
        <v>0</v>
      </c>
      <c r="N57" s="595">
        <v>5</v>
      </c>
      <c r="O57" s="595">
        <v>0</v>
      </c>
      <c r="P57" s="595">
        <v>0</v>
      </c>
      <c r="Q57" s="593">
        <f>SUM(R57:U57)</f>
        <v>0</v>
      </c>
      <c r="R57" s="595">
        <v>0</v>
      </c>
      <c r="S57" s="595">
        <v>0</v>
      </c>
      <c r="T57" s="595">
        <v>0</v>
      </c>
      <c r="U57" s="595">
        <v>0</v>
      </c>
      <c r="V57" s="597">
        <v>3</v>
      </c>
      <c r="W57" s="464">
        <f>IF($E57=0,0,$F57/$E57*100)</f>
        <v>0</v>
      </c>
      <c r="X57" s="611">
        <f>J57+K57+Q57+V57</f>
        <v>10</v>
      </c>
      <c r="Y57" s="464">
        <f>IF($E57=0,0,SUM($K57,$V57)/$E57*100)</f>
        <v>58.82352941176471</v>
      </c>
      <c r="Z57" s="454"/>
      <c r="AA57" s="510"/>
      <c r="AB57" s="510"/>
      <c r="AC57" s="510"/>
    </row>
    <row r="58" spans="2:29" ht="15" customHeight="1">
      <c r="B58" s="576"/>
      <c r="C58" s="580"/>
      <c r="D58" s="579" t="s">
        <v>63</v>
      </c>
      <c r="E58" s="583">
        <f>SUM(F58:O58)</f>
        <v>3</v>
      </c>
      <c r="F58" s="592">
        <v>0</v>
      </c>
      <c r="G58" s="592">
        <v>0</v>
      </c>
      <c r="H58" s="592">
        <v>0</v>
      </c>
      <c r="I58" s="592">
        <v>0</v>
      </c>
      <c r="J58" s="595">
        <v>0</v>
      </c>
      <c r="K58" s="595">
        <v>0</v>
      </c>
      <c r="L58" s="595">
        <v>0</v>
      </c>
      <c r="M58" s="595">
        <v>0</v>
      </c>
      <c r="N58" s="595">
        <v>3</v>
      </c>
      <c r="O58" s="595">
        <v>0</v>
      </c>
      <c r="P58" s="595">
        <v>0</v>
      </c>
      <c r="Q58" s="593">
        <f>SUM(R58:U58)</f>
        <v>0</v>
      </c>
      <c r="R58" s="595">
        <v>0</v>
      </c>
      <c r="S58" s="595">
        <v>0</v>
      </c>
      <c r="T58" s="595">
        <v>0</v>
      </c>
      <c r="U58" s="595">
        <v>0</v>
      </c>
      <c r="V58" s="597">
        <v>0</v>
      </c>
      <c r="W58" s="464">
        <f>IF($E58=0,0,$F58/$E58*100)</f>
        <v>0</v>
      </c>
      <c r="X58" s="611">
        <f>J58+K58+Q58+V58</f>
        <v>0</v>
      </c>
      <c r="Y58" s="464">
        <f>IF($E58=0,0,SUM($K58,$V58)/$E58*100)</f>
        <v>0</v>
      </c>
      <c r="Z58" s="454"/>
      <c r="AA58" s="510"/>
      <c r="AB58" s="510"/>
      <c r="AC58" s="510"/>
    </row>
    <row r="59" spans="2:29" ht="6.75" customHeight="1">
      <c r="B59" s="578"/>
      <c r="C59" s="581"/>
      <c r="D59" s="581"/>
      <c r="E59" s="585"/>
      <c r="F59" s="585"/>
      <c r="G59" s="585"/>
      <c r="H59" s="585"/>
      <c r="I59" s="585"/>
      <c r="J59" s="598"/>
      <c r="K59" s="598"/>
      <c r="L59" s="598"/>
      <c r="M59" s="598"/>
      <c r="N59" s="598"/>
      <c r="O59" s="598"/>
      <c r="P59" s="598"/>
      <c r="Q59" s="604"/>
      <c r="R59" s="598"/>
      <c r="S59" s="598"/>
      <c r="T59" s="598"/>
      <c r="U59" s="598"/>
      <c r="V59" s="585"/>
      <c r="W59" s="607"/>
      <c r="X59" s="607"/>
      <c r="Y59" s="613"/>
      <c r="AA59" s="510"/>
      <c r="AB59" s="510"/>
      <c r="AC59" s="510"/>
    </row>
    <row r="60" spans="2:29" ht="11.25">
      <c r="B60" s="467"/>
      <c r="C60" s="467"/>
      <c r="D60" s="582"/>
      <c r="E60" s="478"/>
      <c r="F60" s="478"/>
      <c r="G60" s="478"/>
      <c r="H60" s="478"/>
      <c r="I60" s="478"/>
      <c r="J60" s="482"/>
      <c r="K60" s="482"/>
      <c r="L60" s="482"/>
      <c r="M60" s="482"/>
      <c r="N60" s="482"/>
      <c r="O60" s="482"/>
      <c r="P60" s="482"/>
      <c r="Q60" s="487"/>
      <c r="R60" s="482"/>
      <c r="S60" s="482"/>
      <c r="T60" s="482"/>
      <c r="U60" s="482"/>
      <c r="V60" s="493"/>
      <c r="W60" s="451"/>
      <c r="X60" s="451"/>
      <c r="Y60" s="450"/>
      <c r="AA60" s="510"/>
      <c r="AB60" s="510"/>
      <c r="AC60" s="510"/>
    </row>
    <row r="61" spans="2:29" ht="12">
      <c r="B61" s="419" t="s">
        <v>460</v>
      </c>
      <c r="C61" s="454"/>
      <c r="E61" s="454"/>
      <c r="F61" s="454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54"/>
      <c r="S61" s="454"/>
      <c r="T61" s="482"/>
      <c r="U61" s="482"/>
      <c r="V61" s="493"/>
      <c r="W61" s="451"/>
      <c r="X61" s="451"/>
      <c r="Y61" s="450"/>
      <c r="AA61" s="510"/>
      <c r="AB61" s="510"/>
      <c r="AC61" s="510"/>
    </row>
    <row r="62" spans="2:29" ht="12">
      <c r="B62" s="419" t="s">
        <v>402</v>
      </c>
      <c r="C62" s="454"/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82"/>
      <c r="U62" s="482"/>
      <c r="V62" s="493"/>
      <c r="W62" s="451"/>
      <c r="X62" s="451"/>
      <c r="Y62" s="450"/>
      <c r="AA62" s="510"/>
      <c r="AB62" s="510"/>
      <c r="AC62" s="510"/>
    </row>
    <row r="63" spans="2:29" ht="11.25">
      <c r="B63" s="469"/>
      <c r="C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82"/>
      <c r="U63" s="482"/>
      <c r="V63" s="493"/>
      <c r="W63" s="451"/>
      <c r="X63" s="451"/>
      <c r="Y63" s="450"/>
      <c r="AA63" s="510"/>
      <c r="AB63" s="510"/>
      <c r="AC63" s="510"/>
    </row>
    <row r="64" spans="2:29" ht="4.5" customHeight="1">
      <c r="B64" s="467"/>
      <c r="C64" s="467"/>
      <c r="D64" s="510"/>
      <c r="E64" s="478"/>
      <c r="F64" s="478"/>
      <c r="G64" s="478"/>
      <c r="H64" s="478"/>
      <c r="I64" s="478"/>
      <c r="J64" s="485"/>
      <c r="K64" s="485"/>
      <c r="L64" s="485"/>
      <c r="M64" s="482"/>
      <c r="N64" s="482"/>
      <c r="O64" s="482"/>
      <c r="P64" s="482"/>
      <c r="Q64" s="487"/>
      <c r="R64" s="482"/>
      <c r="S64" s="482"/>
      <c r="T64" s="482"/>
      <c r="U64" s="482"/>
      <c r="V64" s="485"/>
      <c r="W64" s="451"/>
      <c r="X64" s="451"/>
      <c r="Y64" s="450"/>
      <c r="AA64" s="510"/>
      <c r="AB64" s="510"/>
      <c r="AC64" s="510"/>
    </row>
    <row r="65" spans="2:29" ht="13.5" customHeight="1">
      <c r="B65" s="467"/>
      <c r="C65" s="467"/>
      <c r="D65" s="510"/>
      <c r="E65" s="478"/>
      <c r="F65" s="478"/>
      <c r="G65" s="478"/>
      <c r="H65" s="478"/>
      <c r="I65" s="478"/>
      <c r="J65" s="478"/>
      <c r="K65" s="489"/>
      <c r="L65" s="489"/>
      <c r="M65" s="481"/>
      <c r="N65" s="481"/>
      <c r="O65" s="481"/>
      <c r="P65" s="481"/>
      <c r="Q65" s="487"/>
      <c r="R65" s="481"/>
      <c r="S65" s="481"/>
      <c r="T65" s="481"/>
      <c r="U65" s="481"/>
      <c r="V65" s="489"/>
      <c r="W65" s="451"/>
      <c r="X65" s="451"/>
      <c r="Y65" s="450"/>
      <c r="Z65" s="509"/>
      <c r="AA65" s="509"/>
      <c r="AB65" s="510"/>
      <c r="AC65" s="510"/>
    </row>
    <row r="66" spans="2:29" ht="13.5" customHeight="1">
      <c r="B66" s="467"/>
      <c r="C66" s="467"/>
      <c r="D66" s="510"/>
      <c r="E66" s="478"/>
      <c r="F66" s="478"/>
      <c r="G66" s="478"/>
      <c r="H66" s="478"/>
      <c r="I66" s="478"/>
      <c r="J66" s="486"/>
      <c r="K66" s="482"/>
      <c r="L66" s="482"/>
      <c r="M66" s="482"/>
      <c r="N66" s="482"/>
      <c r="O66" s="482"/>
      <c r="P66" s="482"/>
      <c r="Q66" s="487"/>
      <c r="R66" s="482"/>
      <c r="S66" s="482"/>
      <c r="T66" s="482"/>
      <c r="U66" s="482"/>
      <c r="V66" s="482"/>
      <c r="W66" s="451"/>
      <c r="X66" s="451"/>
      <c r="Y66" s="450"/>
      <c r="AA66" s="510"/>
      <c r="AB66" s="510"/>
      <c r="AC66" s="510"/>
    </row>
    <row r="67" spans="2:29" ht="13.5" customHeight="1">
      <c r="B67" s="467"/>
      <c r="C67" s="467"/>
      <c r="D67" s="510"/>
      <c r="E67" s="478"/>
      <c r="F67" s="478"/>
      <c r="G67" s="478"/>
      <c r="H67" s="478"/>
      <c r="I67" s="478"/>
      <c r="J67" s="486"/>
      <c r="K67" s="482"/>
      <c r="L67" s="482"/>
      <c r="M67" s="482"/>
      <c r="N67" s="482"/>
      <c r="O67" s="482"/>
      <c r="P67" s="482"/>
      <c r="Q67" s="487"/>
      <c r="R67" s="482"/>
      <c r="S67" s="482"/>
      <c r="T67" s="482"/>
      <c r="U67" s="482"/>
      <c r="V67" s="482"/>
      <c r="W67" s="451"/>
      <c r="X67" s="451"/>
      <c r="Y67" s="450"/>
      <c r="AA67" s="510"/>
      <c r="AB67" s="510"/>
      <c r="AC67" s="510"/>
    </row>
    <row r="68" spans="2:29" ht="4.5" customHeight="1">
      <c r="B68" s="467"/>
      <c r="C68" s="467"/>
      <c r="D68" s="510"/>
      <c r="E68" s="479"/>
      <c r="F68" s="479"/>
      <c r="G68" s="479"/>
      <c r="H68" s="479"/>
      <c r="I68" s="479"/>
      <c r="J68" s="483"/>
      <c r="K68" s="485"/>
      <c r="L68" s="485"/>
      <c r="M68" s="482"/>
      <c r="N68" s="482"/>
      <c r="O68" s="482"/>
      <c r="P68" s="482"/>
      <c r="Q68" s="487"/>
      <c r="R68" s="482"/>
      <c r="S68" s="482"/>
      <c r="T68" s="482"/>
      <c r="U68" s="482"/>
      <c r="V68" s="485"/>
      <c r="W68" s="451"/>
      <c r="X68" s="451"/>
      <c r="Y68" s="450"/>
      <c r="AA68" s="510"/>
      <c r="AB68" s="512"/>
      <c r="AC68" s="510"/>
    </row>
    <row r="69" spans="2:29" ht="13.5" customHeight="1">
      <c r="B69" s="467"/>
      <c r="C69" s="467"/>
      <c r="D69" s="513"/>
      <c r="E69" s="478"/>
      <c r="F69" s="478"/>
      <c r="G69" s="478"/>
      <c r="H69" s="478"/>
      <c r="I69" s="478"/>
      <c r="J69" s="478"/>
      <c r="K69" s="489"/>
      <c r="L69" s="489"/>
      <c r="M69" s="481"/>
      <c r="N69" s="481"/>
      <c r="O69" s="481"/>
      <c r="P69" s="481"/>
      <c r="Q69" s="487"/>
      <c r="R69" s="481"/>
      <c r="S69" s="481"/>
      <c r="T69" s="481"/>
      <c r="U69" s="481"/>
      <c r="V69" s="489"/>
      <c r="W69" s="451"/>
      <c r="X69" s="451"/>
      <c r="Y69" s="450"/>
      <c r="AA69" s="510"/>
      <c r="AB69" s="510"/>
      <c r="AC69" s="510"/>
    </row>
    <row r="70" spans="2:29" ht="4.5" customHeight="1">
      <c r="B70" s="467"/>
      <c r="C70" s="467"/>
      <c r="D70" s="510"/>
      <c r="E70" s="479"/>
      <c r="F70" s="479"/>
      <c r="G70" s="479"/>
      <c r="H70" s="479"/>
      <c r="I70" s="479"/>
      <c r="J70" s="483"/>
      <c r="K70" s="485"/>
      <c r="L70" s="485"/>
      <c r="M70" s="482"/>
      <c r="N70" s="482"/>
      <c r="O70" s="482"/>
      <c r="P70" s="482"/>
      <c r="Q70" s="487"/>
      <c r="R70" s="482"/>
      <c r="S70" s="482"/>
      <c r="T70" s="482"/>
      <c r="U70" s="482"/>
      <c r="V70" s="485"/>
      <c r="W70" s="451"/>
      <c r="X70" s="451"/>
      <c r="Y70" s="450"/>
      <c r="AA70" s="510"/>
      <c r="AB70" s="510"/>
      <c r="AC70" s="510"/>
    </row>
    <row r="71" spans="2:29" ht="13.5" customHeight="1">
      <c r="B71" s="467"/>
      <c r="C71" s="467"/>
      <c r="D71" s="510"/>
      <c r="E71" s="478"/>
      <c r="F71" s="478"/>
      <c r="G71" s="478"/>
      <c r="H71" s="478"/>
      <c r="I71" s="478"/>
      <c r="J71" s="482"/>
      <c r="K71" s="482"/>
      <c r="L71" s="482"/>
      <c r="M71" s="482"/>
      <c r="N71" s="482"/>
      <c r="O71" s="482"/>
      <c r="P71" s="482"/>
      <c r="Q71" s="487"/>
      <c r="R71" s="482"/>
      <c r="S71" s="482"/>
      <c r="T71" s="482"/>
      <c r="U71" s="482"/>
      <c r="V71" s="482"/>
      <c r="W71" s="451"/>
      <c r="X71" s="451"/>
      <c r="Y71" s="450"/>
      <c r="AA71" s="510"/>
      <c r="AB71" s="510"/>
      <c r="AC71" s="510"/>
    </row>
    <row r="72" spans="2:29" ht="13.5" customHeight="1">
      <c r="B72" s="467"/>
      <c r="C72" s="467"/>
      <c r="D72" s="510"/>
      <c r="E72" s="478"/>
      <c r="F72" s="478"/>
      <c r="G72" s="478"/>
      <c r="H72" s="478"/>
      <c r="I72" s="478"/>
      <c r="J72" s="482"/>
      <c r="K72" s="482"/>
      <c r="L72" s="482"/>
      <c r="M72" s="482"/>
      <c r="N72" s="482"/>
      <c r="O72" s="482"/>
      <c r="P72" s="482"/>
      <c r="Q72" s="487"/>
      <c r="R72" s="482"/>
      <c r="S72" s="482"/>
      <c r="T72" s="482"/>
      <c r="U72" s="482"/>
      <c r="V72" s="482"/>
      <c r="W72" s="451"/>
      <c r="X72" s="451"/>
      <c r="Y72" s="450"/>
      <c r="AA72" s="510"/>
      <c r="AB72" s="510"/>
      <c r="AC72" s="510"/>
    </row>
    <row r="73" spans="2:29" ht="13.5" customHeight="1">
      <c r="B73" s="467"/>
      <c r="C73" s="467"/>
      <c r="D73" s="510"/>
      <c r="E73" s="478"/>
      <c r="F73" s="478"/>
      <c r="G73" s="478"/>
      <c r="H73" s="478"/>
      <c r="I73" s="478"/>
      <c r="J73" s="482"/>
      <c r="K73" s="482"/>
      <c r="L73" s="482"/>
      <c r="M73" s="482"/>
      <c r="N73" s="482"/>
      <c r="O73" s="482"/>
      <c r="P73" s="482"/>
      <c r="Q73" s="487"/>
      <c r="R73" s="482"/>
      <c r="S73" s="482"/>
      <c r="T73" s="482"/>
      <c r="U73" s="482"/>
      <c r="V73" s="482"/>
      <c r="W73" s="451"/>
      <c r="X73" s="451"/>
      <c r="Y73" s="450"/>
      <c r="AA73" s="510"/>
      <c r="AB73" s="510"/>
      <c r="AC73" s="510"/>
    </row>
    <row r="74" spans="2:29" ht="13.5" customHeight="1">
      <c r="B74" s="467"/>
      <c r="C74" s="470"/>
      <c r="D74" s="510"/>
      <c r="E74" s="478"/>
      <c r="F74" s="478"/>
      <c r="G74" s="478"/>
      <c r="H74" s="478"/>
      <c r="I74" s="478"/>
      <c r="J74" s="482"/>
      <c r="K74" s="482"/>
      <c r="L74" s="482"/>
      <c r="M74" s="482"/>
      <c r="N74" s="482"/>
      <c r="O74" s="482"/>
      <c r="P74" s="482"/>
      <c r="Q74" s="487"/>
      <c r="R74" s="482"/>
      <c r="S74" s="482"/>
      <c r="T74" s="482"/>
      <c r="U74" s="482"/>
      <c r="V74" s="482"/>
      <c r="W74" s="451"/>
      <c r="X74" s="451"/>
      <c r="Y74" s="450"/>
      <c r="AA74" s="510"/>
      <c r="AB74" s="510"/>
      <c r="AC74" s="510"/>
    </row>
    <row r="75" spans="2:29" ht="13.5" customHeight="1">
      <c r="B75" s="467"/>
      <c r="C75" s="467"/>
      <c r="D75" s="510"/>
      <c r="E75" s="586"/>
      <c r="F75" s="586"/>
      <c r="G75" s="586"/>
      <c r="H75" s="586"/>
      <c r="I75" s="586"/>
      <c r="J75" s="599"/>
      <c r="K75" s="599"/>
      <c r="L75" s="599"/>
      <c r="M75" s="599"/>
      <c r="N75" s="599"/>
      <c r="O75" s="599"/>
      <c r="P75" s="599"/>
      <c r="Q75" s="605"/>
      <c r="R75" s="599"/>
      <c r="S75" s="599"/>
      <c r="T75" s="599"/>
      <c r="U75" s="599"/>
      <c r="V75" s="599"/>
      <c r="W75" s="608"/>
      <c r="X75" s="608"/>
      <c r="Y75" s="614"/>
      <c r="AA75" s="510"/>
      <c r="AB75" s="510"/>
      <c r="AC75" s="510"/>
    </row>
    <row r="76" spans="2:29" ht="13.5" customHeight="1">
      <c r="B76" s="467"/>
      <c r="C76" s="467"/>
      <c r="D76" s="510"/>
      <c r="E76" s="586"/>
      <c r="F76" s="586"/>
      <c r="G76" s="586"/>
      <c r="H76" s="586"/>
      <c r="I76" s="586"/>
      <c r="J76" s="599"/>
      <c r="K76" s="599"/>
      <c r="L76" s="599"/>
      <c r="M76" s="599"/>
      <c r="N76" s="599"/>
      <c r="O76" s="599"/>
      <c r="P76" s="599"/>
      <c r="Q76" s="605"/>
      <c r="R76" s="599"/>
      <c r="S76" s="599"/>
      <c r="T76" s="599"/>
      <c r="U76" s="599"/>
      <c r="V76" s="599"/>
      <c r="W76" s="608"/>
      <c r="X76" s="608"/>
      <c r="Y76" s="614"/>
      <c r="AA76" s="510"/>
      <c r="AB76" s="510"/>
      <c r="AC76" s="510"/>
    </row>
    <row r="77" spans="2:29" ht="13.5" customHeight="1">
      <c r="B77" s="467"/>
      <c r="C77" s="467"/>
      <c r="D77" s="510"/>
      <c r="E77" s="586"/>
      <c r="F77" s="586"/>
      <c r="G77" s="586"/>
      <c r="H77" s="586"/>
      <c r="I77" s="586"/>
      <c r="J77" s="599"/>
      <c r="K77" s="599"/>
      <c r="L77" s="599"/>
      <c r="M77" s="599"/>
      <c r="N77" s="599"/>
      <c r="O77" s="599"/>
      <c r="P77" s="599"/>
      <c r="Q77" s="605"/>
      <c r="R77" s="599"/>
      <c r="S77" s="599"/>
      <c r="T77" s="599"/>
      <c r="U77" s="599"/>
      <c r="V77" s="599"/>
      <c r="W77" s="608"/>
      <c r="X77" s="608"/>
      <c r="Y77" s="614"/>
      <c r="AA77" s="510"/>
      <c r="AB77" s="510"/>
      <c r="AC77" s="510"/>
    </row>
    <row r="78" spans="2:29" ht="13.5" customHeight="1">
      <c r="B78" s="467"/>
      <c r="C78" s="467"/>
      <c r="D78" s="510"/>
      <c r="E78" s="586"/>
      <c r="F78" s="586"/>
      <c r="G78" s="586"/>
      <c r="H78" s="586"/>
      <c r="I78" s="586"/>
      <c r="J78" s="599"/>
      <c r="K78" s="599"/>
      <c r="L78" s="599"/>
      <c r="M78" s="599"/>
      <c r="N78" s="599"/>
      <c r="O78" s="599"/>
      <c r="P78" s="599"/>
      <c r="Q78" s="605"/>
      <c r="R78" s="599"/>
      <c r="S78" s="599"/>
      <c r="T78" s="599"/>
      <c r="U78" s="599"/>
      <c r="V78" s="599"/>
      <c r="W78" s="608"/>
      <c r="X78" s="608"/>
      <c r="Y78" s="614"/>
      <c r="AA78" s="510"/>
      <c r="AB78" s="510"/>
      <c r="AC78" s="510"/>
    </row>
    <row r="79" spans="2:29" ht="13.5" customHeight="1">
      <c r="B79" s="467"/>
      <c r="C79" s="467"/>
      <c r="D79" s="510"/>
      <c r="E79" s="586"/>
      <c r="F79" s="586"/>
      <c r="G79" s="586"/>
      <c r="H79" s="586"/>
      <c r="I79" s="586"/>
      <c r="J79" s="599"/>
      <c r="K79" s="599"/>
      <c r="L79" s="599"/>
      <c r="M79" s="599"/>
      <c r="N79" s="599"/>
      <c r="O79" s="599"/>
      <c r="P79" s="599"/>
      <c r="Q79" s="605"/>
      <c r="R79" s="599"/>
      <c r="S79" s="599"/>
      <c r="T79" s="599"/>
      <c r="U79" s="599"/>
      <c r="V79" s="599"/>
      <c r="W79" s="608"/>
      <c r="X79" s="608"/>
      <c r="Y79" s="614"/>
      <c r="AA79" s="510"/>
      <c r="AB79" s="512"/>
      <c r="AC79" s="510"/>
    </row>
    <row r="80" spans="2:29" ht="13.5" customHeight="1">
      <c r="B80" s="467"/>
      <c r="C80" s="467"/>
      <c r="D80" s="510"/>
      <c r="E80" s="586"/>
      <c r="F80" s="586"/>
      <c r="G80" s="586"/>
      <c r="H80" s="586"/>
      <c r="I80" s="586"/>
      <c r="J80" s="599"/>
      <c r="K80" s="599"/>
      <c r="L80" s="599"/>
      <c r="M80" s="599"/>
      <c r="N80" s="599"/>
      <c r="O80" s="599"/>
      <c r="P80" s="599"/>
      <c r="Q80" s="605"/>
      <c r="R80" s="599"/>
      <c r="S80" s="599"/>
      <c r="T80" s="599"/>
      <c r="U80" s="599"/>
      <c r="V80" s="599"/>
      <c r="W80" s="608"/>
      <c r="X80" s="608"/>
      <c r="Y80" s="614"/>
      <c r="AA80" s="510"/>
      <c r="AB80" s="510"/>
      <c r="AC80" s="510"/>
    </row>
    <row r="81" spans="2:29" ht="4.5" customHeight="1">
      <c r="B81" s="467"/>
      <c r="C81" s="467"/>
      <c r="D81" s="510"/>
      <c r="E81" s="587"/>
      <c r="F81" s="587"/>
      <c r="G81" s="587"/>
      <c r="H81" s="587"/>
      <c r="I81" s="587"/>
      <c r="J81" s="483"/>
      <c r="K81" s="485"/>
      <c r="L81" s="485"/>
      <c r="M81" s="482"/>
      <c r="N81" s="482"/>
      <c r="O81" s="482"/>
      <c r="P81" s="482"/>
      <c r="Q81" s="605"/>
      <c r="R81" s="482"/>
      <c r="S81" s="482"/>
      <c r="T81" s="482"/>
      <c r="U81" s="482"/>
      <c r="V81" s="485"/>
      <c r="W81" s="608"/>
      <c r="X81" s="608"/>
      <c r="Y81" s="614"/>
      <c r="AA81" s="510"/>
      <c r="AB81" s="510"/>
      <c r="AC81" s="510"/>
    </row>
    <row r="82" spans="2:29" ht="13.5" customHeight="1">
      <c r="B82" s="467"/>
      <c r="C82" s="467"/>
      <c r="D82" s="510"/>
      <c r="E82" s="586"/>
      <c r="F82" s="586"/>
      <c r="G82" s="586"/>
      <c r="H82" s="586"/>
      <c r="I82" s="586"/>
      <c r="J82" s="586"/>
      <c r="K82" s="601"/>
      <c r="L82" s="601"/>
      <c r="M82" s="602"/>
      <c r="N82" s="602"/>
      <c r="O82" s="602"/>
      <c r="P82" s="602"/>
      <c r="Q82" s="605"/>
      <c r="R82" s="602"/>
      <c r="S82" s="602"/>
      <c r="T82" s="602"/>
      <c r="U82" s="602"/>
      <c r="V82" s="601"/>
      <c r="W82" s="608"/>
      <c r="X82" s="608"/>
      <c r="Y82" s="614"/>
      <c r="AA82" s="510"/>
      <c r="AB82" s="510"/>
      <c r="AC82" s="510"/>
    </row>
    <row r="83" spans="2:29" ht="13.5" customHeight="1">
      <c r="B83" s="467"/>
      <c r="C83" s="467"/>
      <c r="D83" s="510"/>
      <c r="E83" s="586"/>
      <c r="F83" s="586"/>
      <c r="G83" s="586"/>
      <c r="H83" s="586"/>
      <c r="I83" s="586"/>
      <c r="J83" s="599"/>
      <c r="K83" s="599"/>
      <c r="L83" s="599"/>
      <c r="M83" s="599"/>
      <c r="N83" s="599"/>
      <c r="O83" s="599"/>
      <c r="P83" s="599"/>
      <c r="Q83" s="605"/>
      <c r="R83" s="599"/>
      <c r="S83" s="599"/>
      <c r="T83" s="599"/>
      <c r="U83" s="599"/>
      <c r="V83" s="599"/>
      <c r="W83" s="608"/>
      <c r="X83" s="608"/>
      <c r="Y83" s="614"/>
      <c r="AA83" s="510"/>
      <c r="AB83" s="510"/>
      <c r="AC83" s="510"/>
    </row>
    <row r="84" spans="2:29" ht="13.5" customHeight="1">
      <c r="B84" s="467"/>
      <c r="C84" s="467"/>
      <c r="D84" s="510"/>
      <c r="E84" s="586"/>
      <c r="F84" s="586"/>
      <c r="G84" s="586"/>
      <c r="H84" s="586"/>
      <c r="I84" s="586"/>
      <c r="J84" s="599"/>
      <c r="K84" s="599"/>
      <c r="L84" s="599"/>
      <c r="M84" s="599"/>
      <c r="N84" s="599"/>
      <c r="O84" s="599"/>
      <c r="P84" s="599"/>
      <c r="Q84" s="605"/>
      <c r="R84" s="599"/>
      <c r="S84" s="599"/>
      <c r="T84" s="599"/>
      <c r="U84" s="599"/>
      <c r="V84" s="599"/>
      <c r="W84" s="608"/>
      <c r="X84" s="608"/>
      <c r="Y84" s="614"/>
      <c r="AA84" s="510"/>
      <c r="AB84" s="510"/>
      <c r="AC84" s="510"/>
    </row>
    <row r="85" spans="2:29" ht="13.5" customHeight="1">
      <c r="B85" s="467"/>
      <c r="C85" s="470"/>
      <c r="D85" s="510"/>
      <c r="E85" s="586"/>
      <c r="F85" s="586"/>
      <c r="G85" s="586"/>
      <c r="H85" s="586"/>
      <c r="I85" s="586"/>
      <c r="J85" s="599"/>
      <c r="K85" s="599"/>
      <c r="L85" s="599"/>
      <c r="M85" s="599"/>
      <c r="N85" s="599"/>
      <c r="O85" s="599"/>
      <c r="P85" s="599"/>
      <c r="Q85" s="605"/>
      <c r="R85" s="599"/>
      <c r="S85" s="599"/>
      <c r="T85" s="599"/>
      <c r="U85" s="599"/>
      <c r="V85" s="599"/>
      <c r="W85" s="608"/>
      <c r="X85" s="608"/>
      <c r="Y85" s="614"/>
      <c r="AA85" s="510"/>
      <c r="AB85" s="510"/>
      <c r="AC85" s="510"/>
    </row>
    <row r="86" spans="2:29" ht="13.5" customHeight="1">
      <c r="B86" s="467"/>
      <c r="C86" s="467"/>
      <c r="D86" s="510"/>
      <c r="E86" s="586"/>
      <c r="F86" s="586"/>
      <c r="G86" s="586"/>
      <c r="H86" s="586"/>
      <c r="I86" s="586"/>
      <c r="J86" s="599"/>
      <c r="K86" s="599"/>
      <c r="L86" s="599"/>
      <c r="M86" s="599"/>
      <c r="N86" s="599"/>
      <c r="O86" s="599"/>
      <c r="P86" s="599"/>
      <c r="Q86" s="605"/>
      <c r="R86" s="599"/>
      <c r="S86" s="599"/>
      <c r="T86" s="599"/>
      <c r="U86" s="599"/>
      <c r="V86" s="599"/>
      <c r="W86" s="608"/>
      <c r="X86" s="608"/>
      <c r="Y86" s="614"/>
      <c r="AA86" s="510"/>
      <c r="AB86" s="510"/>
      <c r="AC86" s="510"/>
    </row>
    <row r="87" spans="2:29" ht="13.5" customHeight="1">
      <c r="B87" s="467"/>
      <c r="C87" s="467"/>
      <c r="D87" s="510"/>
      <c r="E87" s="586"/>
      <c r="F87" s="586"/>
      <c r="G87" s="586"/>
      <c r="H87" s="586"/>
      <c r="I87" s="586"/>
      <c r="J87" s="599"/>
      <c r="K87" s="599"/>
      <c r="L87" s="599"/>
      <c r="M87" s="599"/>
      <c r="N87" s="599"/>
      <c r="O87" s="599"/>
      <c r="P87" s="599"/>
      <c r="Q87" s="605"/>
      <c r="R87" s="599"/>
      <c r="S87" s="599"/>
      <c r="T87" s="599"/>
      <c r="U87" s="599"/>
      <c r="V87" s="599"/>
      <c r="W87" s="608"/>
      <c r="X87" s="608"/>
      <c r="Y87" s="614"/>
      <c r="AA87" s="510"/>
      <c r="AB87" s="510"/>
      <c r="AC87" s="510"/>
    </row>
    <row r="88" spans="2:29" ht="13.5" customHeight="1">
      <c r="B88" s="467"/>
      <c r="C88" s="467"/>
      <c r="D88" s="510"/>
      <c r="E88" s="586"/>
      <c r="F88" s="586"/>
      <c r="G88" s="586"/>
      <c r="H88" s="586"/>
      <c r="I88" s="586"/>
      <c r="J88" s="599"/>
      <c r="K88" s="599"/>
      <c r="L88" s="599"/>
      <c r="M88" s="599"/>
      <c r="N88" s="599"/>
      <c r="O88" s="599"/>
      <c r="P88" s="599"/>
      <c r="Q88" s="605"/>
      <c r="R88" s="599"/>
      <c r="S88" s="599"/>
      <c r="T88" s="599"/>
      <c r="U88" s="599"/>
      <c r="V88" s="599"/>
      <c r="W88" s="608"/>
      <c r="X88" s="608"/>
      <c r="Y88" s="614"/>
      <c r="AA88" s="510"/>
      <c r="AB88" s="510"/>
      <c r="AC88" s="510"/>
    </row>
    <row r="89" spans="2:29" ht="13.5" customHeight="1">
      <c r="B89" s="467"/>
      <c r="C89" s="467"/>
      <c r="D89" s="510"/>
      <c r="E89" s="586"/>
      <c r="F89" s="586"/>
      <c r="G89" s="586"/>
      <c r="H89" s="586"/>
      <c r="I89" s="586"/>
      <c r="J89" s="599"/>
      <c r="K89" s="599"/>
      <c r="L89" s="599"/>
      <c r="M89" s="599"/>
      <c r="N89" s="599"/>
      <c r="O89" s="599"/>
      <c r="P89" s="599"/>
      <c r="Q89" s="605"/>
      <c r="R89" s="599"/>
      <c r="S89" s="599"/>
      <c r="T89" s="599"/>
      <c r="U89" s="599"/>
      <c r="V89" s="599"/>
      <c r="W89" s="608"/>
      <c r="X89" s="608"/>
      <c r="Y89" s="614"/>
      <c r="AA89" s="510"/>
      <c r="AB89" s="510"/>
      <c r="AC89" s="510"/>
    </row>
    <row r="90" spans="2:29" ht="13.5" customHeight="1">
      <c r="B90" s="467"/>
      <c r="C90" s="467"/>
      <c r="D90" s="510"/>
      <c r="E90" s="586"/>
      <c r="F90" s="586"/>
      <c r="G90" s="586"/>
      <c r="H90" s="586"/>
      <c r="I90" s="586"/>
      <c r="J90" s="599"/>
      <c r="K90" s="599"/>
      <c r="L90" s="599"/>
      <c r="M90" s="599"/>
      <c r="N90" s="599"/>
      <c r="O90" s="599"/>
      <c r="P90" s="599"/>
      <c r="Q90" s="605"/>
      <c r="R90" s="599"/>
      <c r="S90" s="599"/>
      <c r="T90" s="599"/>
      <c r="U90" s="599"/>
      <c r="V90" s="599"/>
      <c r="W90" s="608"/>
      <c r="X90" s="608"/>
      <c r="Y90" s="614"/>
      <c r="AA90" s="510"/>
      <c r="AB90" s="510"/>
      <c r="AC90" s="510"/>
    </row>
    <row r="91" spans="2:29" ht="13.5" customHeight="1">
      <c r="B91" s="467"/>
      <c r="C91" s="467"/>
      <c r="D91" s="510"/>
      <c r="E91" s="586"/>
      <c r="F91" s="586"/>
      <c r="G91" s="586"/>
      <c r="H91" s="586"/>
      <c r="I91" s="586"/>
      <c r="J91" s="599"/>
      <c r="K91" s="599"/>
      <c r="L91" s="599"/>
      <c r="M91" s="599"/>
      <c r="N91" s="599"/>
      <c r="O91" s="599"/>
      <c r="P91" s="599"/>
      <c r="Q91" s="605"/>
      <c r="R91" s="599"/>
      <c r="S91" s="599"/>
      <c r="T91" s="599"/>
      <c r="U91" s="599"/>
      <c r="V91" s="599"/>
      <c r="W91" s="608"/>
      <c r="X91" s="608"/>
      <c r="Y91" s="614"/>
      <c r="AA91" s="511"/>
      <c r="AB91" s="511"/>
      <c r="AC91" s="511"/>
    </row>
    <row r="92" spans="2:29" ht="13.5" customHeight="1">
      <c r="B92" s="467"/>
      <c r="C92" s="467"/>
      <c r="D92" s="510"/>
      <c r="E92" s="586"/>
      <c r="F92" s="586"/>
      <c r="G92" s="586"/>
      <c r="H92" s="586"/>
      <c r="I92" s="586"/>
      <c r="J92" s="599"/>
      <c r="K92" s="599"/>
      <c r="L92" s="599"/>
      <c r="M92" s="599"/>
      <c r="N92" s="599"/>
      <c r="O92" s="599"/>
      <c r="P92" s="599"/>
      <c r="Q92" s="605"/>
      <c r="R92" s="599"/>
      <c r="S92" s="599"/>
      <c r="T92" s="599"/>
      <c r="U92" s="599"/>
      <c r="V92" s="599"/>
      <c r="W92" s="608"/>
      <c r="X92" s="608"/>
      <c r="Y92" s="614"/>
    </row>
    <row r="93" spans="2:29" ht="4.5" customHeight="1">
      <c r="B93" s="467"/>
      <c r="C93" s="467"/>
      <c r="D93" s="510"/>
      <c r="E93" s="587"/>
      <c r="F93" s="587"/>
      <c r="G93" s="587"/>
      <c r="H93" s="587"/>
      <c r="I93" s="587"/>
      <c r="J93" s="483"/>
      <c r="K93" s="485"/>
      <c r="L93" s="485"/>
      <c r="M93" s="482"/>
      <c r="N93" s="482"/>
      <c r="O93" s="482"/>
      <c r="P93" s="482"/>
      <c r="Q93" s="605"/>
      <c r="R93" s="482"/>
      <c r="S93" s="482"/>
      <c r="T93" s="482"/>
      <c r="U93" s="482"/>
      <c r="V93" s="485"/>
      <c r="W93" s="608"/>
      <c r="X93" s="608"/>
      <c r="Y93" s="614"/>
    </row>
    <row r="94" spans="2:29" ht="13.5" customHeight="1">
      <c r="B94" s="467"/>
      <c r="C94" s="467"/>
      <c r="D94" s="510"/>
      <c r="E94" s="586"/>
      <c r="F94" s="586"/>
      <c r="G94" s="586"/>
      <c r="H94" s="586"/>
      <c r="I94" s="586"/>
      <c r="J94" s="586"/>
      <c r="K94" s="601"/>
      <c r="L94" s="601"/>
      <c r="M94" s="602"/>
      <c r="N94" s="602"/>
      <c r="O94" s="602"/>
      <c r="P94" s="602"/>
      <c r="Q94" s="605"/>
      <c r="R94" s="602"/>
      <c r="S94" s="602"/>
      <c r="T94" s="602"/>
      <c r="U94" s="602"/>
      <c r="V94" s="601"/>
      <c r="W94" s="608"/>
      <c r="X94" s="608"/>
      <c r="Y94" s="614"/>
    </row>
    <row r="95" spans="2:29" ht="13.5" customHeight="1">
      <c r="B95" s="467"/>
      <c r="C95" s="467"/>
      <c r="D95" s="510"/>
      <c r="E95" s="586"/>
      <c r="F95" s="586"/>
      <c r="G95" s="586"/>
      <c r="H95" s="586"/>
      <c r="I95" s="586"/>
      <c r="J95" s="599"/>
      <c r="K95" s="599"/>
      <c r="L95" s="599"/>
      <c r="M95" s="599"/>
      <c r="N95" s="599"/>
      <c r="O95" s="599"/>
      <c r="P95" s="599"/>
      <c r="Q95" s="605"/>
      <c r="R95" s="599"/>
      <c r="S95" s="599"/>
      <c r="T95" s="599"/>
      <c r="U95" s="599"/>
      <c r="V95" s="599"/>
      <c r="W95" s="608"/>
      <c r="X95" s="608"/>
      <c r="Y95" s="614"/>
    </row>
    <row r="96" spans="2:29" ht="13.5" customHeight="1">
      <c r="B96" s="467"/>
      <c r="C96" s="467"/>
      <c r="D96" s="510"/>
      <c r="E96" s="586"/>
      <c r="F96" s="586"/>
      <c r="G96" s="586"/>
      <c r="H96" s="586"/>
      <c r="I96" s="586"/>
      <c r="J96" s="599"/>
      <c r="K96" s="599"/>
      <c r="L96" s="599"/>
      <c r="M96" s="599"/>
      <c r="N96" s="599"/>
      <c r="O96" s="599"/>
      <c r="P96" s="599"/>
      <c r="Q96" s="605"/>
      <c r="R96" s="599"/>
      <c r="S96" s="599"/>
      <c r="T96" s="599"/>
      <c r="U96" s="599"/>
      <c r="V96" s="599"/>
      <c r="W96" s="608"/>
      <c r="X96" s="608"/>
      <c r="Y96" s="614"/>
    </row>
    <row r="97" spans="2:27" ht="4.5" customHeight="1">
      <c r="B97" s="511"/>
      <c r="C97" s="511"/>
      <c r="D97" s="511"/>
      <c r="E97" s="338"/>
      <c r="F97" s="338"/>
      <c r="G97" s="338"/>
      <c r="H97" s="338"/>
      <c r="I97" s="338"/>
      <c r="J97" s="600"/>
      <c r="K97" s="600"/>
      <c r="L97" s="600"/>
      <c r="M97" s="600"/>
      <c r="N97" s="600"/>
      <c r="O97" s="600"/>
      <c r="P97" s="600"/>
      <c r="Q97" s="600"/>
      <c r="R97" s="600"/>
      <c r="S97" s="600"/>
      <c r="T97" s="600"/>
      <c r="U97" s="600"/>
      <c r="V97" s="600"/>
      <c r="W97" s="600"/>
      <c r="X97" s="600"/>
      <c r="Y97" s="600"/>
      <c r="Z97" s="338"/>
      <c r="AA97" s="338"/>
    </row>
  </sheetData>
  <mergeCells count="39">
    <mergeCell ref="J4:M4"/>
    <mergeCell ref="P4:V4"/>
    <mergeCell ref="Q5:U5"/>
    <mergeCell ref="B5:D6"/>
    <mergeCell ref="E5:E6"/>
    <mergeCell ref="F5:F10"/>
    <mergeCell ref="G5:G10"/>
    <mergeCell ref="H5:H10"/>
    <mergeCell ref="I5:I10"/>
    <mergeCell ref="J5:M6"/>
    <mergeCell ref="N5:N10"/>
    <mergeCell ref="O5:O10"/>
    <mergeCell ref="P5:P10"/>
    <mergeCell ref="V5:V10"/>
    <mergeCell ref="Q6:Q10"/>
    <mergeCell ref="R6:R10"/>
    <mergeCell ref="S6:S10"/>
    <mergeCell ref="T6:T10"/>
    <mergeCell ref="U6:U10"/>
    <mergeCell ref="E7:E10"/>
    <mergeCell ref="J7:J8"/>
    <mergeCell ref="K7:L8"/>
    <mergeCell ref="M7:M8"/>
    <mergeCell ref="J9:J10"/>
    <mergeCell ref="K9:K10"/>
    <mergeCell ref="L9:L10"/>
    <mergeCell ref="M9:M10"/>
    <mergeCell ref="C16:C18"/>
    <mergeCell ref="C20:C22"/>
    <mergeCell ref="C24:C26"/>
    <mergeCell ref="C28:C30"/>
    <mergeCell ref="C32:C34"/>
    <mergeCell ref="C40:C42"/>
    <mergeCell ref="C44:C46"/>
    <mergeCell ref="C48:C50"/>
    <mergeCell ref="C52:C54"/>
    <mergeCell ref="C56:C58"/>
    <mergeCell ref="B15:B31"/>
    <mergeCell ref="B39:B55"/>
  </mergeCells>
  <phoneticPr fontId="2"/>
  <pageMargins left="0.19685039370078741" right="0" top="0" bottom="0" header="0.59055118110236227" footer="0.51181102362204722"/>
  <pageSetup paperSize="9" scale="79" fitToWidth="1" fitToHeight="1" orientation="landscape" usePrinterDefaults="1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5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D38"/>
  <sheetViews>
    <sheetView zoomScaleSheetLayoutView="100" workbookViewId="0">
      <selection activeCell="B2" sqref="B2"/>
    </sheetView>
  </sheetViews>
  <sheetFormatPr defaultColWidth="7" defaultRowHeight="14.25" customHeight="1"/>
  <cols>
    <col min="1" max="1" width="0.5" style="39" customWidth="1"/>
    <col min="2" max="2" width="12.625" style="39" customWidth="1"/>
    <col min="3" max="3" width="5" style="39" customWidth="1"/>
    <col min="4" max="5" width="8" style="39" customWidth="1"/>
    <col min="6" max="6" width="8.75" style="39" customWidth="1"/>
    <col min="7" max="7" width="6.875" style="39" customWidth="1"/>
    <col min="8" max="9" width="6.75" style="39" customWidth="1"/>
    <col min="10" max="15" width="5.125" style="39" customWidth="1"/>
    <col min="16" max="16" width="6.875" style="39" customWidth="1"/>
    <col min="17" max="18" width="5.125" style="39" customWidth="1"/>
    <col min="19" max="19" width="6.875" style="39" customWidth="1"/>
    <col min="20" max="21" width="5.125" style="39" customWidth="1"/>
    <col min="22" max="22" width="6.875" style="39" customWidth="1"/>
    <col min="23" max="24" width="5.125" style="39" customWidth="1"/>
    <col min="25" max="25" width="6.875" style="39" customWidth="1"/>
    <col min="26" max="27" width="5.125" style="39" customWidth="1"/>
    <col min="28" max="30" width="6.75" style="39" customWidth="1"/>
    <col min="31" max="16384" width="7" style="39"/>
  </cols>
  <sheetData>
    <row r="1" spans="2:30" ht="4.5" customHeight="1"/>
    <row r="2" spans="2:30" ht="14.25" customHeight="1">
      <c r="B2" s="43" t="s">
        <v>81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2:30" s="40" customFormat="1" ht="4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s="41" customFormat="1" ht="16.5" customHeight="1">
      <c r="B4" s="44"/>
      <c r="C4" s="51"/>
      <c r="D4" s="80" t="s">
        <v>207</v>
      </c>
      <c r="E4" s="82"/>
      <c r="F4" s="84"/>
      <c r="G4" s="65"/>
      <c r="H4" s="70"/>
      <c r="I4" s="70"/>
      <c r="J4" s="88" t="s">
        <v>20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70"/>
      <c r="Z4" s="70"/>
      <c r="AA4" s="70"/>
      <c r="AB4" s="74" t="s">
        <v>196</v>
      </c>
      <c r="AC4" s="73"/>
      <c r="AD4" s="73"/>
    </row>
    <row r="5" spans="2:30" s="42" customFormat="1" ht="30" customHeight="1">
      <c r="B5" s="45" t="s">
        <v>56</v>
      </c>
      <c r="C5" s="52" t="s">
        <v>171</v>
      </c>
      <c r="D5" s="81" t="s">
        <v>360</v>
      </c>
      <c r="E5" s="83" t="s">
        <v>85</v>
      </c>
      <c r="F5" s="85" t="s">
        <v>441</v>
      </c>
      <c r="G5" s="66"/>
      <c r="H5" s="71" t="s">
        <v>6</v>
      </c>
      <c r="I5" s="72"/>
      <c r="J5" s="66"/>
      <c r="K5" s="71" t="s">
        <v>378</v>
      </c>
      <c r="L5" s="72"/>
      <c r="M5" s="66"/>
      <c r="N5" s="71" t="s">
        <v>219</v>
      </c>
      <c r="O5" s="72"/>
      <c r="P5" s="66"/>
      <c r="Q5" s="71" t="s">
        <v>203</v>
      </c>
      <c r="R5" s="72"/>
      <c r="S5" s="66"/>
      <c r="T5" s="71" t="s">
        <v>173</v>
      </c>
      <c r="U5" s="72"/>
      <c r="V5" s="66"/>
      <c r="W5" s="71" t="s">
        <v>176</v>
      </c>
      <c r="X5" s="72"/>
      <c r="Y5" s="66"/>
      <c r="Z5" s="71" t="s">
        <v>177</v>
      </c>
      <c r="AA5" s="72"/>
      <c r="AB5" s="62" t="s">
        <v>6</v>
      </c>
      <c r="AC5" s="62" t="s">
        <v>48</v>
      </c>
      <c r="AD5" s="60" t="s">
        <v>63</v>
      </c>
    </row>
    <row r="6" spans="2:30" s="42" customFormat="1" ht="13.5" customHeight="1">
      <c r="B6" s="45"/>
      <c r="C6" s="52"/>
      <c r="D6" s="61"/>
      <c r="E6" s="61"/>
      <c r="F6" s="61"/>
      <c r="G6" s="60" t="s">
        <v>6</v>
      </c>
      <c r="H6" s="60" t="s">
        <v>48</v>
      </c>
      <c r="I6" s="60" t="s">
        <v>63</v>
      </c>
      <c r="J6" s="60" t="s">
        <v>6</v>
      </c>
      <c r="K6" s="60" t="s">
        <v>48</v>
      </c>
      <c r="L6" s="60" t="s">
        <v>63</v>
      </c>
      <c r="M6" s="60" t="s">
        <v>6</v>
      </c>
      <c r="N6" s="60" t="s">
        <v>48</v>
      </c>
      <c r="O6" s="60" t="s">
        <v>63</v>
      </c>
      <c r="P6" s="60" t="s">
        <v>6</v>
      </c>
      <c r="Q6" s="60" t="s">
        <v>48</v>
      </c>
      <c r="R6" s="60" t="s">
        <v>63</v>
      </c>
      <c r="S6" s="60" t="s">
        <v>6</v>
      </c>
      <c r="T6" s="60" t="s">
        <v>48</v>
      </c>
      <c r="U6" s="60" t="s">
        <v>63</v>
      </c>
      <c r="V6" s="60" t="s">
        <v>6</v>
      </c>
      <c r="W6" s="60" t="s">
        <v>48</v>
      </c>
      <c r="X6" s="60" t="s">
        <v>63</v>
      </c>
      <c r="Y6" s="60" t="s">
        <v>6</v>
      </c>
      <c r="Z6" s="60" t="s">
        <v>48</v>
      </c>
      <c r="AA6" s="60" t="s">
        <v>63</v>
      </c>
      <c r="AB6" s="75"/>
      <c r="AC6" s="75"/>
      <c r="AD6" s="77"/>
    </row>
    <row r="7" spans="2:30" s="41" customFormat="1" ht="4.5" customHeight="1">
      <c r="B7" s="46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76"/>
      <c r="AC7" s="76"/>
      <c r="AD7" s="76"/>
    </row>
    <row r="8" spans="2:30" s="41" customFormat="1" ht="13.5" customHeight="1">
      <c r="B8" s="47" t="s">
        <v>379</v>
      </c>
      <c r="C8" s="54">
        <f>SUM(C11:C35)</f>
        <v>51</v>
      </c>
      <c r="D8" s="67">
        <f>SUM(D11:D35)</f>
        <v>1242</v>
      </c>
      <c r="E8" s="67">
        <f>SUM(E11:E35)</f>
        <v>1195</v>
      </c>
      <c r="F8" s="86">
        <f>E8/D8*100</f>
        <v>96.215780998389704</v>
      </c>
      <c r="G8" s="54">
        <f t="shared" ref="G8:AD8" si="0">SUM(G11:G35)</f>
        <v>6231</v>
      </c>
      <c r="H8" s="54">
        <f t="shared" si="0"/>
        <v>3161</v>
      </c>
      <c r="I8" s="54">
        <f t="shared" si="0"/>
        <v>3070</v>
      </c>
      <c r="J8" s="67">
        <f t="shared" si="0"/>
        <v>228</v>
      </c>
      <c r="K8" s="54">
        <f t="shared" si="0"/>
        <v>121</v>
      </c>
      <c r="L8" s="54">
        <f t="shared" si="0"/>
        <v>107</v>
      </c>
      <c r="M8" s="67">
        <f t="shared" si="0"/>
        <v>808</v>
      </c>
      <c r="N8" s="54">
        <f t="shared" si="0"/>
        <v>404</v>
      </c>
      <c r="O8" s="54">
        <f t="shared" si="0"/>
        <v>404</v>
      </c>
      <c r="P8" s="67">
        <f t="shared" si="0"/>
        <v>1025</v>
      </c>
      <c r="Q8" s="54">
        <f t="shared" si="0"/>
        <v>524</v>
      </c>
      <c r="R8" s="54">
        <f t="shared" si="0"/>
        <v>501</v>
      </c>
      <c r="S8" s="67">
        <f t="shared" si="0"/>
        <v>1372</v>
      </c>
      <c r="T8" s="54">
        <f t="shared" si="0"/>
        <v>708</v>
      </c>
      <c r="U8" s="54">
        <f t="shared" si="0"/>
        <v>664</v>
      </c>
      <c r="V8" s="67">
        <f t="shared" si="0"/>
        <v>1402</v>
      </c>
      <c r="W8" s="54">
        <f t="shared" si="0"/>
        <v>700</v>
      </c>
      <c r="X8" s="54">
        <f t="shared" si="0"/>
        <v>702</v>
      </c>
      <c r="Y8" s="67">
        <f t="shared" si="0"/>
        <v>1396</v>
      </c>
      <c r="Z8" s="54">
        <f t="shared" si="0"/>
        <v>704</v>
      </c>
      <c r="AA8" s="54">
        <f t="shared" si="0"/>
        <v>692</v>
      </c>
      <c r="AB8" s="67">
        <f t="shared" si="0"/>
        <v>1051</v>
      </c>
      <c r="AC8" s="54">
        <f t="shared" si="0"/>
        <v>572</v>
      </c>
      <c r="AD8" s="54">
        <f t="shared" si="0"/>
        <v>479</v>
      </c>
    </row>
    <row r="9" spans="2:30" s="41" customFormat="1" ht="13.5" customHeight="1">
      <c r="B9" s="48" t="s">
        <v>381</v>
      </c>
      <c r="C9" s="55">
        <v>34</v>
      </c>
      <c r="D9" s="55">
        <v>842</v>
      </c>
      <c r="E9" s="55">
        <v>798</v>
      </c>
      <c r="F9" s="87">
        <f>E9/D9*100</f>
        <v>94.774346793349167</v>
      </c>
      <c r="G9" s="68">
        <f>H9+I9</f>
        <v>4329</v>
      </c>
      <c r="H9" s="55">
        <f>K9+N9+Q9+T9+W9+Z9</f>
        <v>2208</v>
      </c>
      <c r="I9" s="55">
        <f>L9+O9+R9+U9+X9+AA9</f>
        <v>2121</v>
      </c>
      <c r="J9" s="55">
        <f>K9+L9</f>
        <v>184</v>
      </c>
      <c r="K9" s="55">
        <v>93</v>
      </c>
      <c r="L9" s="55">
        <v>91</v>
      </c>
      <c r="M9" s="55">
        <f>N9+O9</f>
        <v>585</v>
      </c>
      <c r="N9" s="55">
        <v>284</v>
      </c>
      <c r="O9" s="55">
        <v>301</v>
      </c>
      <c r="P9" s="55">
        <f>Q9+R9</f>
        <v>702</v>
      </c>
      <c r="Q9" s="55">
        <v>378</v>
      </c>
      <c r="R9" s="55">
        <v>324</v>
      </c>
      <c r="S9" s="55">
        <f>T9+U9</f>
        <v>978</v>
      </c>
      <c r="T9" s="55">
        <v>516</v>
      </c>
      <c r="U9" s="55">
        <v>462</v>
      </c>
      <c r="V9" s="55">
        <f>W9+X9</f>
        <v>956</v>
      </c>
      <c r="W9" s="55">
        <v>465</v>
      </c>
      <c r="X9" s="55">
        <v>491</v>
      </c>
      <c r="Y9" s="55">
        <f>Z9+AA9</f>
        <v>924</v>
      </c>
      <c r="Z9" s="55">
        <v>472</v>
      </c>
      <c r="AA9" s="55">
        <v>452</v>
      </c>
      <c r="AB9" s="68">
        <f>AC9+AD9</f>
        <v>672</v>
      </c>
      <c r="AC9" s="55">
        <v>359</v>
      </c>
      <c r="AD9" s="55">
        <v>313</v>
      </c>
    </row>
    <row r="10" spans="2:30" s="41" customFormat="1" ht="4.5" customHeight="1">
      <c r="B10" s="48"/>
      <c r="C10" s="55"/>
      <c r="D10" s="55"/>
      <c r="E10" s="55"/>
      <c r="F10" s="8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>
        <f>AC10+AD10</f>
        <v>0</v>
      </c>
      <c r="AC10" s="55"/>
      <c r="AD10" s="55"/>
    </row>
    <row r="11" spans="2:30" s="41" customFormat="1" ht="13.5" customHeight="1">
      <c r="B11" s="48" t="s">
        <v>227</v>
      </c>
      <c r="C11" s="55">
        <v>20</v>
      </c>
      <c r="D11" s="55">
        <v>529</v>
      </c>
      <c r="E11" s="55">
        <v>502</v>
      </c>
      <c r="F11" s="87">
        <f t="shared" ref="F11:F17" si="1">E11/D11*100</f>
        <v>94.896030245746687</v>
      </c>
      <c r="G11" s="68">
        <f t="shared" ref="G11:G18" si="2">H11+I11</f>
        <v>2566</v>
      </c>
      <c r="H11" s="55">
        <f t="shared" ref="H11:I18" si="3">K11+N11+Q11+T11+W11+Z11</f>
        <v>1296</v>
      </c>
      <c r="I11" s="55">
        <f t="shared" si="3"/>
        <v>1270</v>
      </c>
      <c r="J11" s="55">
        <f t="shared" ref="J11:J18" si="4">K11+L11</f>
        <v>132</v>
      </c>
      <c r="K11" s="55">
        <v>70</v>
      </c>
      <c r="L11" s="55">
        <v>62</v>
      </c>
      <c r="M11" s="55">
        <f t="shared" ref="M11:M18" si="5">N11+O11</f>
        <v>359</v>
      </c>
      <c r="N11" s="55">
        <v>174</v>
      </c>
      <c r="O11" s="55">
        <v>185</v>
      </c>
      <c r="P11" s="55">
        <f t="shared" ref="P11:P18" si="6">Q11+R11</f>
        <v>396</v>
      </c>
      <c r="Q11" s="55">
        <v>208</v>
      </c>
      <c r="R11" s="55">
        <v>188</v>
      </c>
      <c r="S11" s="55">
        <f t="shared" ref="S11:S18" si="7">T11+U11</f>
        <v>574</v>
      </c>
      <c r="T11" s="55">
        <v>304</v>
      </c>
      <c r="U11" s="55">
        <v>270</v>
      </c>
      <c r="V11" s="55">
        <f t="shared" ref="V11:V18" si="8">W11+X11</f>
        <v>559</v>
      </c>
      <c r="W11" s="55">
        <v>266</v>
      </c>
      <c r="X11" s="55">
        <v>293</v>
      </c>
      <c r="Y11" s="55">
        <f t="shared" ref="Y11:Y18" si="9">Z11+AA11</f>
        <v>546</v>
      </c>
      <c r="Z11" s="55">
        <v>274</v>
      </c>
      <c r="AA11" s="55">
        <v>272</v>
      </c>
      <c r="AB11" s="68">
        <f t="shared" ref="AB11:AB18" si="10">SUM(AC11:AD11)</f>
        <v>444</v>
      </c>
      <c r="AC11" s="55">
        <v>242</v>
      </c>
      <c r="AD11" s="55">
        <v>202</v>
      </c>
    </row>
    <row r="12" spans="2:30" s="41" customFormat="1" ht="14.25" customHeight="1">
      <c r="B12" s="48" t="s">
        <v>376</v>
      </c>
      <c r="C12" s="55">
        <v>2</v>
      </c>
      <c r="D12" s="55">
        <v>38</v>
      </c>
      <c r="E12" s="55">
        <v>37</v>
      </c>
      <c r="F12" s="87">
        <f t="shared" si="1"/>
        <v>97.368421052631575</v>
      </c>
      <c r="G12" s="68">
        <f t="shared" si="2"/>
        <v>183</v>
      </c>
      <c r="H12" s="55">
        <f t="shared" si="3"/>
        <v>95</v>
      </c>
      <c r="I12" s="55">
        <f t="shared" si="3"/>
        <v>88</v>
      </c>
      <c r="J12" s="55">
        <f t="shared" si="4"/>
        <v>12</v>
      </c>
      <c r="K12" s="55">
        <v>7</v>
      </c>
      <c r="L12" s="55">
        <v>5</v>
      </c>
      <c r="M12" s="55">
        <f t="shared" si="5"/>
        <v>29</v>
      </c>
      <c r="N12" s="55">
        <v>16</v>
      </c>
      <c r="O12" s="55">
        <v>13</v>
      </c>
      <c r="P12" s="55">
        <f t="shared" si="6"/>
        <v>24</v>
      </c>
      <c r="Q12" s="55">
        <v>13</v>
      </c>
      <c r="R12" s="55">
        <v>11</v>
      </c>
      <c r="S12" s="55">
        <f t="shared" si="7"/>
        <v>45</v>
      </c>
      <c r="T12" s="55">
        <v>25</v>
      </c>
      <c r="U12" s="55">
        <v>20</v>
      </c>
      <c r="V12" s="55">
        <f t="shared" si="8"/>
        <v>38</v>
      </c>
      <c r="W12" s="55">
        <v>16</v>
      </c>
      <c r="X12" s="55">
        <v>22</v>
      </c>
      <c r="Y12" s="55">
        <f t="shared" si="9"/>
        <v>35</v>
      </c>
      <c r="Z12" s="55">
        <v>18</v>
      </c>
      <c r="AA12" s="55">
        <v>17</v>
      </c>
      <c r="AB12" s="68">
        <f t="shared" si="10"/>
        <v>27</v>
      </c>
      <c r="AC12" s="55">
        <v>16</v>
      </c>
      <c r="AD12" s="55">
        <v>11</v>
      </c>
    </row>
    <row r="13" spans="2:30" s="41" customFormat="1" ht="14.25" customHeight="1">
      <c r="B13" s="48" t="s">
        <v>175</v>
      </c>
      <c r="C13" s="55">
        <v>3</v>
      </c>
      <c r="D13" s="55">
        <v>78</v>
      </c>
      <c r="E13" s="55">
        <v>73</v>
      </c>
      <c r="F13" s="87">
        <f t="shared" si="1"/>
        <v>93.589743589743591</v>
      </c>
      <c r="G13" s="68">
        <f t="shared" si="2"/>
        <v>389</v>
      </c>
      <c r="H13" s="55">
        <f t="shared" si="3"/>
        <v>205</v>
      </c>
      <c r="I13" s="55">
        <f t="shared" si="3"/>
        <v>184</v>
      </c>
      <c r="J13" s="55">
        <f t="shared" si="4"/>
        <v>21</v>
      </c>
      <c r="K13" s="55">
        <v>7</v>
      </c>
      <c r="L13" s="55">
        <v>14</v>
      </c>
      <c r="M13" s="55">
        <f t="shared" si="5"/>
        <v>54</v>
      </c>
      <c r="N13" s="55">
        <v>26</v>
      </c>
      <c r="O13" s="55">
        <v>28</v>
      </c>
      <c r="P13" s="55">
        <f t="shared" si="6"/>
        <v>60</v>
      </c>
      <c r="Q13" s="55">
        <v>33</v>
      </c>
      <c r="R13" s="55">
        <v>27</v>
      </c>
      <c r="S13" s="55">
        <f t="shared" si="7"/>
        <v>87</v>
      </c>
      <c r="T13" s="55">
        <v>49</v>
      </c>
      <c r="U13" s="55">
        <v>38</v>
      </c>
      <c r="V13" s="55">
        <f t="shared" si="8"/>
        <v>84</v>
      </c>
      <c r="W13" s="55">
        <v>45</v>
      </c>
      <c r="X13" s="55">
        <v>39</v>
      </c>
      <c r="Y13" s="55">
        <f t="shared" si="9"/>
        <v>83</v>
      </c>
      <c r="Z13" s="55">
        <v>45</v>
      </c>
      <c r="AA13" s="55">
        <v>38</v>
      </c>
      <c r="AB13" s="68">
        <f t="shared" si="10"/>
        <v>86</v>
      </c>
      <c r="AC13" s="55">
        <v>42</v>
      </c>
      <c r="AD13" s="55">
        <v>44</v>
      </c>
    </row>
    <row r="14" spans="2:30" s="41" customFormat="1" ht="14.25" customHeight="1">
      <c r="B14" s="48" t="s">
        <v>332</v>
      </c>
      <c r="C14" s="55">
        <v>1</v>
      </c>
      <c r="D14" s="68">
        <v>18</v>
      </c>
      <c r="E14" s="68">
        <v>18</v>
      </c>
      <c r="F14" s="87">
        <f t="shared" si="1"/>
        <v>100</v>
      </c>
      <c r="G14" s="68">
        <f t="shared" si="2"/>
        <v>58</v>
      </c>
      <c r="H14" s="55">
        <f t="shared" si="3"/>
        <v>21</v>
      </c>
      <c r="I14" s="55">
        <f t="shared" si="3"/>
        <v>37</v>
      </c>
      <c r="J14" s="55">
        <f t="shared" si="4"/>
        <v>3</v>
      </c>
      <c r="K14" s="55">
        <v>2</v>
      </c>
      <c r="L14" s="55">
        <v>1</v>
      </c>
      <c r="M14" s="55">
        <f t="shared" si="5"/>
        <v>5</v>
      </c>
      <c r="N14" s="55">
        <v>0</v>
      </c>
      <c r="O14" s="55">
        <v>5</v>
      </c>
      <c r="P14" s="55">
        <f t="shared" si="6"/>
        <v>9</v>
      </c>
      <c r="Q14" s="55">
        <v>3</v>
      </c>
      <c r="R14" s="55">
        <v>6</v>
      </c>
      <c r="S14" s="55">
        <f t="shared" si="7"/>
        <v>8</v>
      </c>
      <c r="T14" s="55">
        <v>4</v>
      </c>
      <c r="U14" s="55">
        <v>4</v>
      </c>
      <c r="V14" s="55">
        <f t="shared" si="8"/>
        <v>16</v>
      </c>
      <c r="W14" s="55">
        <v>7</v>
      </c>
      <c r="X14" s="55">
        <v>9</v>
      </c>
      <c r="Y14" s="55">
        <f t="shared" si="9"/>
        <v>17</v>
      </c>
      <c r="Z14" s="55">
        <v>5</v>
      </c>
      <c r="AA14" s="55">
        <v>12</v>
      </c>
      <c r="AB14" s="68">
        <f t="shared" si="10"/>
        <v>14</v>
      </c>
      <c r="AC14" s="55">
        <v>8</v>
      </c>
      <c r="AD14" s="55">
        <v>6</v>
      </c>
    </row>
    <row r="15" spans="2:30" s="41" customFormat="1" ht="14.25" customHeight="1">
      <c r="B15" s="48" t="s">
        <v>13</v>
      </c>
      <c r="C15" s="55">
        <v>7</v>
      </c>
      <c r="D15" s="55">
        <v>198</v>
      </c>
      <c r="E15" s="55">
        <v>190</v>
      </c>
      <c r="F15" s="87">
        <f t="shared" si="1"/>
        <v>95.959595959595958</v>
      </c>
      <c r="G15" s="68">
        <f t="shared" si="2"/>
        <v>1073</v>
      </c>
      <c r="H15" s="55">
        <f t="shared" si="3"/>
        <v>539</v>
      </c>
      <c r="I15" s="55">
        <f t="shared" si="3"/>
        <v>534</v>
      </c>
      <c r="J15" s="55">
        <f t="shared" si="4"/>
        <v>20</v>
      </c>
      <c r="K15" s="55">
        <v>11</v>
      </c>
      <c r="L15" s="55">
        <v>9</v>
      </c>
      <c r="M15" s="55">
        <f t="shared" si="5"/>
        <v>130</v>
      </c>
      <c r="N15" s="55">
        <v>67</v>
      </c>
      <c r="O15" s="55">
        <v>63</v>
      </c>
      <c r="P15" s="55">
        <f t="shared" si="6"/>
        <v>163</v>
      </c>
      <c r="Q15" s="55">
        <v>78</v>
      </c>
      <c r="R15" s="55">
        <v>85</v>
      </c>
      <c r="S15" s="55">
        <f t="shared" si="7"/>
        <v>226</v>
      </c>
      <c r="T15" s="55">
        <v>107</v>
      </c>
      <c r="U15" s="55">
        <v>119</v>
      </c>
      <c r="V15" s="55">
        <f t="shared" si="8"/>
        <v>248</v>
      </c>
      <c r="W15" s="55">
        <v>130</v>
      </c>
      <c r="X15" s="55">
        <v>118</v>
      </c>
      <c r="Y15" s="55">
        <f t="shared" si="9"/>
        <v>286</v>
      </c>
      <c r="Z15" s="55">
        <v>146</v>
      </c>
      <c r="AA15" s="55">
        <v>140</v>
      </c>
      <c r="AB15" s="68">
        <f t="shared" si="10"/>
        <v>186</v>
      </c>
      <c r="AC15" s="55">
        <v>97</v>
      </c>
      <c r="AD15" s="55">
        <v>89</v>
      </c>
    </row>
    <row r="16" spans="2:30" s="41" customFormat="1" ht="14.25" customHeight="1">
      <c r="B16" s="48" t="s">
        <v>375</v>
      </c>
      <c r="C16" s="55">
        <v>8</v>
      </c>
      <c r="D16" s="55">
        <v>166</v>
      </c>
      <c r="E16" s="55">
        <v>164</v>
      </c>
      <c r="F16" s="87">
        <f t="shared" si="1"/>
        <v>98.795180722891558</v>
      </c>
      <c r="G16" s="68">
        <f t="shared" si="2"/>
        <v>936</v>
      </c>
      <c r="H16" s="55">
        <f t="shared" si="3"/>
        <v>456</v>
      </c>
      <c r="I16" s="55">
        <f t="shared" si="3"/>
        <v>480</v>
      </c>
      <c r="J16" s="55">
        <f t="shared" si="4"/>
        <v>14</v>
      </c>
      <c r="K16" s="55">
        <v>10</v>
      </c>
      <c r="L16" s="55">
        <v>4</v>
      </c>
      <c r="M16" s="55">
        <f t="shared" si="5"/>
        <v>118</v>
      </c>
      <c r="N16" s="55">
        <v>55</v>
      </c>
      <c r="O16" s="55">
        <v>63</v>
      </c>
      <c r="P16" s="55">
        <f t="shared" si="6"/>
        <v>171</v>
      </c>
      <c r="Q16" s="55">
        <v>81</v>
      </c>
      <c r="R16" s="55">
        <v>90</v>
      </c>
      <c r="S16" s="55">
        <f t="shared" si="7"/>
        <v>185</v>
      </c>
      <c r="T16" s="55">
        <v>87</v>
      </c>
      <c r="U16" s="55">
        <v>98</v>
      </c>
      <c r="V16" s="55">
        <f t="shared" si="8"/>
        <v>233</v>
      </c>
      <c r="W16" s="55">
        <v>115</v>
      </c>
      <c r="X16" s="55">
        <v>118</v>
      </c>
      <c r="Y16" s="55">
        <f t="shared" si="9"/>
        <v>215</v>
      </c>
      <c r="Z16" s="55">
        <v>108</v>
      </c>
      <c r="AA16" s="55">
        <v>107</v>
      </c>
      <c r="AB16" s="68">
        <f t="shared" si="10"/>
        <v>88</v>
      </c>
      <c r="AC16" s="55">
        <v>46</v>
      </c>
      <c r="AD16" s="55">
        <v>42</v>
      </c>
    </row>
    <row r="17" spans="2:30" s="41" customFormat="1" ht="14.25" customHeight="1">
      <c r="B17" s="48" t="s">
        <v>372</v>
      </c>
      <c r="C17" s="55">
        <v>3</v>
      </c>
      <c r="D17" s="55">
        <v>84</v>
      </c>
      <c r="E17" s="55">
        <v>84</v>
      </c>
      <c r="F17" s="87">
        <f t="shared" si="1"/>
        <v>100</v>
      </c>
      <c r="G17" s="68">
        <f t="shared" si="2"/>
        <v>438</v>
      </c>
      <c r="H17" s="55">
        <f t="shared" si="3"/>
        <v>240</v>
      </c>
      <c r="I17" s="55">
        <f t="shared" si="3"/>
        <v>198</v>
      </c>
      <c r="J17" s="55">
        <f t="shared" si="4"/>
        <v>4</v>
      </c>
      <c r="K17" s="55">
        <v>3</v>
      </c>
      <c r="L17" s="55">
        <v>1</v>
      </c>
      <c r="M17" s="55">
        <f t="shared" si="5"/>
        <v>51</v>
      </c>
      <c r="N17" s="55">
        <v>32</v>
      </c>
      <c r="O17" s="55">
        <v>19</v>
      </c>
      <c r="P17" s="55">
        <f t="shared" si="6"/>
        <v>82</v>
      </c>
      <c r="Q17" s="55">
        <v>41</v>
      </c>
      <c r="R17" s="55">
        <v>41</v>
      </c>
      <c r="S17" s="55">
        <f t="shared" si="7"/>
        <v>93</v>
      </c>
      <c r="T17" s="55">
        <v>48</v>
      </c>
      <c r="U17" s="55">
        <v>45</v>
      </c>
      <c r="V17" s="55">
        <f t="shared" si="8"/>
        <v>106</v>
      </c>
      <c r="W17" s="55">
        <v>58</v>
      </c>
      <c r="X17" s="55">
        <v>48</v>
      </c>
      <c r="Y17" s="55">
        <f t="shared" si="9"/>
        <v>102</v>
      </c>
      <c r="Z17" s="55">
        <v>58</v>
      </c>
      <c r="AA17" s="55">
        <v>44</v>
      </c>
      <c r="AB17" s="68">
        <f t="shared" si="10"/>
        <v>113</v>
      </c>
      <c r="AC17" s="55">
        <v>71</v>
      </c>
      <c r="AD17" s="55">
        <v>42</v>
      </c>
    </row>
    <row r="18" spans="2:30" s="41" customFormat="1" ht="14.25" customHeight="1">
      <c r="B18" s="48" t="s">
        <v>362</v>
      </c>
      <c r="C18" s="55">
        <v>0</v>
      </c>
      <c r="D18" s="55">
        <v>0</v>
      </c>
      <c r="E18" s="55">
        <v>0</v>
      </c>
      <c r="F18" s="55">
        <v>0</v>
      </c>
      <c r="G18" s="68">
        <f t="shared" si="2"/>
        <v>0</v>
      </c>
      <c r="H18" s="55">
        <f t="shared" si="3"/>
        <v>0</v>
      </c>
      <c r="I18" s="55">
        <f t="shared" si="3"/>
        <v>0</v>
      </c>
      <c r="J18" s="55">
        <f t="shared" si="4"/>
        <v>0</v>
      </c>
      <c r="K18" s="55">
        <v>0</v>
      </c>
      <c r="L18" s="55">
        <v>0</v>
      </c>
      <c r="M18" s="55">
        <f t="shared" si="5"/>
        <v>0</v>
      </c>
      <c r="N18" s="55">
        <v>0</v>
      </c>
      <c r="O18" s="55">
        <v>0</v>
      </c>
      <c r="P18" s="55">
        <f t="shared" si="6"/>
        <v>0</v>
      </c>
      <c r="Q18" s="55">
        <v>0</v>
      </c>
      <c r="R18" s="55">
        <v>0</v>
      </c>
      <c r="S18" s="55">
        <f t="shared" si="7"/>
        <v>0</v>
      </c>
      <c r="T18" s="55">
        <v>0</v>
      </c>
      <c r="U18" s="55">
        <v>0</v>
      </c>
      <c r="V18" s="55">
        <f t="shared" si="8"/>
        <v>0</v>
      </c>
      <c r="W18" s="55">
        <v>0</v>
      </c>
      <c r="X18" s="55">
        <v>0</v>
      </c>
      <c r="Y18" s="55">
        <f t="shared" si="9"/>
        <v>0</v>
      </c>
      <c r="Z18" s="55">
        <v>0</v>
      </c>
      <c r="AA18" s="55">
        <v>0</v>
      </c>
      <c r="AB18" s="68">
        <f t="shared" si="10"/>
        <v>0</v>
      </c>
      <c r="AC18" s="55">
        <v>0</v>
      </c>
      <c r="AD18" s="55">
        <v>0</v>
      </c>
    </row>
    <row r="19" spans="2:30" s="41" customFormat="1" ht="4.5" customHeight="1">
      <c r="B19" s="48"/>
      <c r="C19" s="55"/>
      <c r="D19" s="55"/>
      <c r="E19" s="55"/>
      <c r="F19" s="87"/>
      <c r="G19" s="68"/>
      <c r="H19" s="55"/>
      <c r="I19" s="55"/>
      <c r="J19" s="68"/>
      <c r="K19" s="55"/>
      <c r="L19" s="55"/>
      <c r="M19" s="68"/>
      <c r="N19" s="55"/>
      <c r="O19" s="55"/>
      <c r="P19" s="68"/>
      <c r="Q19" s="55"/>
      <c r="R19" s="55"/>
      <c r="S19" s="68"/>
      <c r="T19" s="55"/>
      <c r="U19" s="55"/>
      <c r="V19" s="68"/>
      <c r="W19" s="55"/>
      <c r="X19" s="55"/>
      <c r="Y19" s="68"/>
      <c r="Z19" s="55"/>
      <c r="AA19" s="55"/>
      <c r="AB19" s="68"/>
      <c r="AC19" s="55"/>
      <c r="AD19" s="55"/>
    </row>
    <row r="20" spans="2:30" s="41" customFormat="1" ht="14.25" customHeight="1">
      <c r="B20" s="48" t="s">
        <v>330</v>
      </c>
      <c r="C20" s="55">
        <v>0</v>
      </c>
      <c r="D20" s="55">
        <v>0</v>
      </c>
      <c r="E20" s="55">
        <v>0</v>
      </c>
      <c r="F20" s="55">
        <v>0</v>
      </c>
      <c r="G20" s="68">
        <f t="shared" ref="G20:G35" si="11">H20+I20</f>
        <v>0</v>
      </c>
      <c r="H20" s="55">
        <f t="shared" ref="H20:I35" si="12">K20+N20+Q20+T20+W20+Z20</f>
        <v>0</v>
      </c>
      <c r="I20" s="55">
        <f t="shared" si="12"/>
        <v>0</v>
      </c>
      <c r="J20" s="55">
        <f t="shared" ref="J20:J35" si="13">K20+L20</f>
        <v>0</v>
      </c>
      <c r="K20" s="55">
        <v>0</v>
      </c>
      <c r="L20" s="55">
        <v>0</v>
      </c>
      <c r="M20" s="55">
        <f t="shared" ref="M20:M35" si="14">N20+O20</f>
        <v>0</v>
      </c>
      <c r="N20" s="55">
        <v>0</v>
      </c>
      <c r="O20" s="55">
        <v>0</v>
      </c>
      <c r="P20" s="55">
        <f t="shared" ref="P20:P35" si="15">Q20+R20</f>
        <v>0</v>
      </c>
      <c r="Q20" s="55">
        <v>0</v>
      </c>
      <c r="R20" s="55">
        <v>0</v>
      </c>
      <c r="S20" s="55">
        <f t="shared" ref="S20:S35" si="16">T20+U20</f>
        <v>0</v>
      </c>
      <c r="T20" s="55">
        <v>0</v>
      </c>
      <c r="U20" s="55">
        <v>0</v>
      </c>
      <c r="V20" s="55">
        <f t="shared" ref="V20:V35" si="17">W20+X20</f>
        <v>0</v>
      </c>
      <c r="W20" s="55">
        <v>0</v>
      </c>
      <c r="X20" s="55">
        <v>0</v>
      </c>
      <c r="Y20" s="55">
        <f t="shared" ref="Y20:Y35" si="18">Z20+AA20</f>
        <v>0</v>
      </c>
      <c r="Z20" s="55">
        <v>0</v>
      </c>
      <c r="AA20" s="55">
        <v>0</v>
      </c>
      <c r="AB20" s="68">
        <f t="shared" ref="AB20:AB35" si="19">SUM(AC20:AD20)</f>
        <v>0</v>
      </c>
      <c r="AC20" s="55">
        <v>0</v>
      </c>
      <c r="AD20" s="55">
        <v>0</v>
      </c>
    </row>
    <row r="21" spans="2:30" s="41" customFormat="1" ht="13.5" customHeight="1">
      <c r="B21" s="48" t="s">
        <v>374</v>
      </c>
      <c r="C21" s="55">
        <v>0</v>
      </c>
      <c r="D21" s="55">
        <v>0</v>
      </c>
      <c r="E21" s="55">
        <v>0</v>
      </c>
      <c r="F21" s="55">
        <v>0</v>
      </c>
      <c r="G21" s="68">
        <f t="shared" si="11"/>
        <v>0</v>
      </c>
      <c r="H21" s="55">
        <f t="shared" si="12"/>
        <v>0</v>
      </c>
      <c r="I21" s="55">
        <f t="shared" si="12"/>
        <v>0</v>
      </c>
      <c r="J21" s="55">
        <f t="shared" si="13"/>
        <v>0</v>
      </c>
      <c r="K21" s="55">
        <v>0</v>
      </c>
      <c r="L21" s="55">
        <v>0</v>
      </c>
      <c r="M21" s="55">
        <f t="shared" si="14"/>
        <v>0</v>
      </c>
      <c r="N21" s="55">
        <v>0</v>
      </c>
      <c r="O21" s="55">
        <v>0</v>
      </c>
      <c r="P21" s="55">
        <f t="shared" si="15"/>
        <v>0</v>
      </c>
      <c r="Q21" s="55">
        <v>0</v>
      </c>
      <c r="R21" s="55">
        <v>0</v>
      </c>
      <c r="S21" s="55">
        <f t="shared" si="16"/>
        <v>0</v>
      </c>
      <c r="T21" s="55">
        <v>0</v>
      </c>
      <c r="U21" s="55">
        <v>0</v>
      </c>
      <c r="V21" s="55">
        <f t="shared" si="17"/>
        <v>0</v>
      </c>
      <c r="W21" s="55">
        <v>0</v>
      </c>
      <c r="X21" s="55">
        <v>0</v>
      </c>
      <c r="Y21" s="55">
        <f t="shared" si="18"/>
        <v>0</v>
      </c>
      <c r="Z21" s="55">
        <v>0</v>
      </c>
      <c r="AA21" s="55">
        <v>0</v>
      </c>
      <c r="AB21" s="68">
        <f t="shared" si="19"/>
        <v>0</v>
      </c>
      <c r="AC21" s="55">
        <v>0</v>
      </c>
      <c r="AD21" s="55">
        <v>0</v>
      </c>
    </row>
    <row r="22" spans="2:30" s="41" customFormat="1" ht="14.25" customHeight="1">
      <c r="B22" s="48" t="s">
        <v>62</v>
      </c>
      <c r="C22" s="55">
        <v>0</v>
      </c>
      <c r="D22" s="55">
        <v>0</v>
      </c>
      <c r="E22" s="55">
        <v>0</v>
      </c>
      <c r="F22" s="55">
        <v>0</v>
      </c>
      <c r="G22" s="68">
        <f t="shared" si="11"/>
        <v>0</v>
      </c>
      <c r="H22" s="55">
        <f t="shared" si="12"/>
        <v>0</v>
      </c>
      <c r="I22" s="55">
        <f t="shared" si="12"/>
        <v>0</v>
      </c>
      <c r="J22" s="55">
        <f t="shared" si="13"/>
        <v>0</v>
      </c>
      <c r="K22" s="55">
        <v>0</v>
      </c>
      <c r="L22" s="55">
        <v>0</v>
      </c>
      <c r="M22" s="55">
        <f t="shared" si="14"/>
        <v>0</v>
      </c>
      <c r="N22" s="55">
        <v>0</v>
      </c>
      <c r="O22" s="55">
        <v>0</v>
      </c>
      <c r="P22" s="55">
        <f t="shared" si="15"/>
        <v>0</v>
      </c>
      <c r="Q22" s="55">
        <v>0</v>
      </c>
      <c r="R22" s="55">
        <v>0</v>
      </c>
      <c r="S22" s="55">
        <f t="shared" si="16"/>
        <v>0</v>
      </c>
      <c r="T22" s="55">
        <v>0</v>
      </c>
      <c r="U22" s="55">
        <v>0</v>
      </c>
      <c r="V22" s="55">
        <f t="shared" si="17"/>
        <v>0</v>
      </c>
      <c r="W22" s="55">
        <v>0</v>
      </c>
      <c r="X22" s="55">
        <v>0</v>
      </c>
      <c r="Y22" s="55">
        <f t="shared" si="18"/>
        <v>0</v>
      </c>
      <c r="Z22" s="55">
        <v>0</v>
      </c>
      <c r="AA22" s="55">
        <v>0</v>
      </c>
      <c r="AB22" s="68">
        <f t="shared" si="19"/>
        <v>0</v>
      </c>
      <c r="AC22" s="55">
        <v>0</v>
      </c>
      <c r="AD22" s="55">
        <v>0</v>
      </c>
    </row>
    <row r="23" spans="2:30" s="41" customFormat="1" ht="14.25" customHeight="1">
      <c r="B23" s="48" t="s">
        <v>368</v>
      </c>
      <c r="C23" s="55">
        <v>1</v>
      </c>
      <c r="D23" s="55">
        <v>18</v>
      </c>
      <c r="E23" s="55">
        <v>18</v>
      </c>
      <c r="F23" s="87">
        <f>E23/D23*100</f>
        <v>100</v>
      </c>
      <c r="G23" s="68">
        <f t="shared" si="11"/>
        <v>116</v>
      </c>
      <c r="H23" s="55">
        <f t="shared" si="12"/>
        <v>56</v>
      </c>
      <c r="I23" s="55">
        <f t="shared" si="12"/>
        <v>60</v>
      </c>
      <c r="J23" s="55">
        <f t="shared" si="13"/>
        <v>0</v>
      </c>
      <c r="K23" s="55">
        <v>0</v>
      </c>
      <c r="L23" s="55">
        <v>0</v>
      </c>
      <c r="M23" s="55">
        <f t="shared" si="14"/>
        <v>0</v>
      </c>
      <c r="N23" s="55">
        <v>0</v>
      </c>
      <c r="O23" s="55">
        <v>0</v>
      </c>
      <c r="P23" s="55">
        <f t="shared" si="15"/>
        <v>30</v>
      </c>
      <c r="Q23" s="55">
        <v>18</v>
      </c>
      <c r="R23" s="55">
        <v>12</v>
      </c>
      <c r="S23" s="55">
        <f t="shared" si="16"/>
        <v>47</v>
      </c>
      <c r="T23" s="55">
        <v>25</v>
      </c>
      <c r="U23" s="55">
        <v>22</v>
      </c>
      <c r="V23" s="55">
        <f t="shared" si="17"/>
        <v>25</v>
      </c>
      <c r="W23" s="55">
        <v>7</v>
      </c>
      <c r="X23" s="55">
        <v>18</v>
      </c>
      <c r="Y23" s="55">
        <f t="shared" si="18"/>
        <v>14</v>
      </c>
      <c r="Z23" s="55">
        <v>6</v>
      </c>
      <c r="AA23" s="55">
        <v>8</v>
      </c>
      <c r="AB23" s="68">
        <f t="shared" si="19"/>
        <v>16</v>
      </c>
      <c r="AC23" s="55">
        <v>11</v>
      </c>
      <c r="AD23" s="55">
        <v>5</v>
      </c>
    </row>
    <row r="24" spans="2:30" s="41" customFormat="1" ht="14.25" customHeight="1">
      <c r="B24" s="48" t="s">
        <v>235</v>
      </c>
      <c r="C24" s="55">
        <v>0</v>
      </c>
      <c r="D24" s="55">
        <v>0</v>
      </c>
      <c r="E24" s="55">
        <v>0</v>
      </c>
      <c r="F24" s="55">
        <v>0</v>
      </c>
      <c r="G24" s="68">
        <f t="shared" si="11"/>
        <v>0</v>
      </c>
      <c r="H24" s="55">
        <f t="shared" si="12"/>
        <v>0</v>
      </c>
      <c r="I24" s="55">
        <f t="shared" si="12"/>
        <v>0</v>
      </c>
      <c r="J24" s="55">
        <f t="shared" si="13"/>
        <v>0</v>
      </c>
      <c r="K24" s="55">
        <v>0</v>
      </c>
      <c r="L24" s="55">
        <v>0</v>
      </c>
      <c r="M24" s="55">
        <f t="shared" si="14"/>
        <v>0</v>
      </c>
      <c r="N24" s="55">
        <v>0</v>
      </c>
      <c r="O24" s="55">
        <v>0</v>
      </c>
      <c r="P24" s="55">
        <f t="shared" si="15"/>
        <v>0</v>
      </c>
      <c r="Q24" s="55">
        <v>0</v>
      </c>
      <c r="R24" s="55">
        <v>0</v>
      </c>
      <c r="S24" s="55">
        <f t="shared" si="16"/>
        <v>0</v>
      </c>
      <c r="T24" s="55">
        <v>0</v>
      </c>
      <c r="U24" s="55">
        <v>0</v>
      </c>
      <c r="V24" s="55">
        <f t="shared" si="17"/>
        <v>0</v>
      </c>
      <c r="W24" s="55">
        <v>0</v>
      </c>
      <c r="X24" s="55">
        <v>0</v>
      </c>
      <c r="Y24" s="55">
        <f t="shared" si="18"/>
        <v>0</v>
      </c>
      <c r="Z24" s="55">
        <v>0</v>
      </c>
      <c r="AA24" s="55">
        <v>0</v>
      </c>
      <c r="AB24" s="68">
        <f t="shared" si="19"/>
        <v>0</v>
      </c>
      <c r="AC24" s="55">
        <v>0</v>
      </c>
      <c r="AD24" s="55">
        <v>0</v>
      </c>
    </row>
    <row r="25" spans="2:30" s="41" customFormat="1" ht="13.5" customHeight="1">
      <c r="B25" s="48" t="s">
        <v>373</v>
      </c>
      <c r="C25" s="55">
        <v>2</v>
      </c>
      <c r="D25" s="55">
        <v>32</v>
      </c>
      <c r="E25" s="55">
        <v>32</v>
      </c>
      <c r="F25" s="87">
        <f>E25/D25*100</f>
        <v>100</v>
      </c>
      <c r="G25" s="68">
        <f t="shared" si="11"/>
        <v>139</v>
      </c>
      <c r="H25" s="55">
        <f t="shared" si="12"/>
        <v>74</v>
      </c>
      <c r="I25" s="55">
        <f t="shared" si="12"/>
        <v>65</v>
      </c>
      <c r="J25" s="55">
        <f t="shared" si="13"/>
        <v>2</v>
      </c>
      <c r="K25" s="55">
        <v>2</v>
      </c>
      <c r="L25" s="55">
        <v>0</v>
      </c>
      <c r="M25" s="55">
        <f t="shared" si="14"/>
        <v>7</v>
      </c>
      <c r="N25" s="55">
        <v>6</v>
      </c>
      <c r="O25" s="55">
        <v>1</v>
      </c>
      <c r="P25" s="55">
        <f t="shared" si="15"/>
        <v>30</v>
      </c>
      <c r="Q25" s="55">
        <v>12</v>
      </c>
      <c r="R25" s="55">
        <v>18</v>
      </c>
      <c r="S25" s="55">
        <f t="shared" si="16"/>
        <v>32</v>
      </c>
      <c r="T25" s="55">
        <v>16</v>
      </c>
      <c r="U25" s="55">
        <v>16</v>
      </c>
      <c r="V25" s="55">
        <f t="shared" si="17"/>
        <v>31</v>
      </c>
      <c r="W25" s="55">
        <v>19</v>
      </c>
      <c r="X25" s="55">
        <v>12</v>
      </c>
      <c r="Y25" s="55">
        <f t="shared" si="18"/>
        <v>37</v>
      </c>
      <c r="Z25" s="55">
        <v>19</v>
      </c>
      <c r="AA25" s="55">
        <v>18</v>
      </c>
      <c r="AB25" s="68">
        <f t="shared" si="19"/>
        <v>32</v>
      </c>
      <c r="AC25" s="55">
        <v>18</v>
      </c>
      <c r="AD25" s="55">
        <v>14</v>
      </c>
    </row>
    <row r="26" spans="2:30" s="41" customFormat="1" ht="14.25" customHeight="1">
      <c r="B26" s="48" t="s">
        <v>94</v>
      </c>
      <c r="C26" s="55">
        <v>0</v>
      </c>
      <c r="D26" s="55">
        <v>0</v>
      </c>
      <c r="E26" s="55">
        <v>0</v>
      </c>
      <c r="F26" s="55">
        <v>0</v>
      </c>
      <c r="G26" s="68">
        <f t="shared" si="11"/>
        <v>0</v>
      </c>
      <c r="H26" s="55">
        <f t="shared" si="12"/>
        <v>0</v>
      </c>
      <c r="I26" s="55">
        <f t="shared" si="12"/>
        <v>0</v>
      </c>
      <c r="J26" s="55">
        <f t="shared" si="13"/>
        <v>0</v>
      </c>
      <c r="K26" s="55">
        <v>0</v>
      </c>
      <c r="L26" s="55">
        <v>0</v>
      </c>
      <c r="M26" s="55">
        <f t="shared" si="14"/>
        <v>0</v>
      </c>
      <c r="N26" s="55">
        <v>0</v>
      </c>
      <c r="O26" s="55">
        <v>0</v>
      </c>
      <c r="P26" s="55">
        <f t="shared" si="15"/>
        <v>0</v>
      </c>
      <c r="Q26" s="55">
        <v>0</v>
      </c>
      <c r="R26" s="55">
        <v>0</v>
      </c>
      <c r="S26" s="55">
        <f t="shared" si="16"/>
        <v>0</v>
      </c>
      <c r="T26" s="55">
        <v>0</v>
      </c>
      <c r="U26" s="55">
        <v>0</v>
      </c>
      <c r="V26" s="55">
        <f t="shared" si="17"/>
        <v>0</v>
      </c>
      <c r="W26" s="55">
        <v>0</v>
      </c>
      <c r="X26" s="55">
        <v>0</v>
      </c>
      <c r="Y26" s="55">
        <f t="shared" si="18"/>
        <v>0</v>
      </c>
      <c r="Z26" s="55">
        <v>0</v>
      </c>
      <c r="AA26" s="55">
        <v>0</v>
      </c>
      <c r="AB26" s="68">
        <f t="shared" si="19"/>
        <v>0</v>
      </c>
      <c r="AC26" s="55">
        <v>0</v>
      </c>
      <c r="AD26" s="55">
        <v>0</v>
      </c>
    </row>
    <row r="27" spans="2:30" s="41" customFormat="1" ht="14.25" customHeight="1">
      <c r="B27" s="48" t="s">
        <v>370</v>
      </c>
      <c r="C27" s="55">
        <v>2</v>
      </c>
      <c r="D27" s="55">
        <v>33</v>
      </c>
      <c r="E27" s="55">
        <v>33</v>
      </c>
      <c r="F27" s="87">
        <f>E27/D27*100</f>
        <v>100</v>
      </c>
      <c r="G27" s="68">
        <f t="shared" si="11"/>
        <v>130</v>
      </c>
      <c r="H27" s="55">
        <f t="shared" si="12"/>
        <v>67</v>
      </c>
      <c r="I27" s="55">
        <f t="shared" si="12"/>
        <v>63</v>
      </c>
      <c r="J27" s="55">
        <f t="shared" si="13"/>
        <v>5</v>
      </c>
      <c r="K27" s="55">
        <v>3</v>
      </c>
      <c r="L27" s="55">
        <v>2</v>
      </c>
      <c r="M27" s="55">
        <f t="shared" si="14"/>
        <v>17</v>
      </c>
      <c r="N27" s="55">
        <v>12</v>
      </c>
      <c r="O27" s="55">
        <v>5</v>
      </c>
      <c r="P27" s="55">
        <f t="shared" si="15"/>
        <v>20</v>
      </c>
      <c r="Q27" s="55">
        <v>10</v>
      </c>
      <c r="R27" s="55">
        <v>10</v>
      </c>
      <c r="S27" s="55">
        <f t="shared" si="16"/>
        <v>27</v>
      </c>
      <c r="T27" s="55">
        <v>15</v>
      </c>
      <c r="U27" s="55">
        <v>12</v>
      </c>
      <c r="V27" s="55">
        <f t="shared" si="17"/>
        <v>23</v>
      </c>
      <c r="W27" s="55">
        <v>14</v>
      </c>
      <c r="X27" s="55">
        <v>9</v>
      </c>
      <c r="Y27" s="55">
        <f t="shared" si="18"/>
        <v>38</v>
      </c>
      <c r="Z27" s="55">
        <v>13</v>
      </c>
      <c r="AA27" s="55">
        <v>25</v>
      </c>
      <c r="AB27" s="68">
        <f t="shared" si="19"/>
        <v>22</v>
      </c>
      <c r="AC27" s="55">
        <v>11</v>
      </c>
      <c r="AD27" s="55">
        <v>11</v>
      </c>
    </row>
    <row r="28" spans="2:30" s="41" customFormat="1" ht="13.5" customHeight="1">
      <c r="B28" s="48" t="s">
        <v>156</v>
      </c>
      <c r="C28" s="55">
        <v>0</v>
      </c>
      <c r="D28" s="55">
        <v>0</v>
      </c>
      <c r="E28" s="55">
        <v>0</v>
      </c>
      <c r="F28" s="55">
        <v>0</v>
      </c>
      <c r="G28" s="68">
        <f t="shared" si="11"/>
        <v>0</v>
      </c>
      <c r="H28" s="55">
        <f t="shared" si="12"/>
        <v>0</v>
      </c>
      <c r="I28" s="55">
        <f t="shared" si="12"/>
        <v>0</v>
      </c>
      <c r="J28" s="55">
        <f t="shared" si="13"/>
        <v>0</v>
      </c>
      <c r="K28" s="55">
        <v>0</v>
      </c>
      <c r="L28" s="55">
        <v>0</v>
      </c>
      <c r="M28" s="55">
        <f t="shared" si="14"/>
        <v>0</v>
      </c>
      <c r="N28" s="55">
        <v>0</v>
      </c>
      <c r="O28" s="55">
        <v>0</v>
      </c>
      <c r="P28" s="55">
        <f t="shared" si="15"/>
        <v>0</v>
      </c>
      <c r="Q28" s="55">
        <v>0</v>
      </c>
      <c r="R28" s="55">
        <v>0</v>
      </c>
      <c r="S28" s="55">
        <f t="shared" si="16"/>
        <v>0</v>
      </c>
      <c r="T28" s="55">
        <v>0</v>
      </c>
      <c r="U28" s="55">
        <v>0</v>
      </c>
      <c r="V28" s="55">
        <f t="shared" si="17"/>
        <v>0</v>
      </c>
      <c r="W28" s="55">
        <v>0</v>
      </c>
      <c r="X28" s="55">
        <v>0</v>
      </c>
      <c r="Y28" s="55">
        <f t="shared" si="18"/>
        <v>0</v>
      </c>
      <c r="Z28" s="55">
        <v>0</v>
      </c>
      <c r="AA28" s="55">
        <v>0</v>
      </c>
      <c r="AB28" s="68">
        <f t="shared" si="19"/>
        <v>0</v>
      </c>
      <c r="AC28" s="55">
        <v>0</v>
      </c>
      <c r="AD28" s="55">
        <v>0</v>
      </c>
    </row>
    <row r="29" spans="2:30" s="41" customFormat="1" ht="14.25" customHeight="1">
      <c r="B29" s="48" t="s">
        <v>354</v>
      </c>
      <c r="C29" s="55">
        <v>1</v>
      </c>
      <c r="D29" s="55">
        <v>29</v>
      </c>
      <c r="E29" s="55">
        <v>26</v>
      </c>
      <c r="F29" s="87">
        <f>E29/D29*100</f>
        <v>89.65517241379311</v>
      </c>
      <c r="G29" s="68">
        <f t="shared" si="11"/>
        <v>96</v>
      </c>
      <c r="H29" s="55">
        <f t="shared" si="12"/>
        <v>55</v>
      </c>
      <c r="I29" s="55">
        <f t="shared" si="12"/>
        <v>41</v>
      </c>
      <c r="J29" s="55">
        <f t="shared" si="13"/>
        <v>9</v>
      </c>
      <c r="K29" s="55">
        <v>3</v>
      </c>
      <c r="L29" s="55">
        <v>6</v>
      </c>
      <c r="M29" s="55">
        <f t="shared" si="14"/>
        <v>20</v>
      </c>
      <c r="N29" s="55">
        <v>7</v>
      </c>
      <c r="O29" s="55">
        <v>13</v>
      </c>
      <c r="P29" s="55">
        <f t="shared" si="15"/>
        <v>18</v>
      </c>
      <c r="Q29" s="55">
        <v>13</v>
      </c>
      <c r="R29" s="55">
        <v>5</v>
      </c>
      <c r="S29" s="55">
        <f t="shared" si="16"/>
        <v>22</v>
      </c>
      <c r="T29" s="55">
        <v>16</v>
      </c>
      <c r="U29" s="55">
        <v>6</v>
      </c>
      <c r="V29" s="55">
        <f t="shared" si="17"/>
        <v>14</v>
      </c>
      <c r="W29" s="55">
        <v>9</v>
      </c>
      <c r="X29" s="55">
        <v>5</v>
      </c>
      <c r="Y29" s="55">
        <f t="shared" si="18"/>
        <v>13</v>
      </c>
      <c r="Z29" s="55">
        <v>7</v>
      </c>
      <c r="AA29" s="55">
        <v>6</v>
      </c>
      <c r="AB29" s="68">
        <f t="shared" si="19"/>
        <v>15</v>
      </c>
      <c r="AC29" s="55">
        <v>7</v>
      </c>
      <c r="AD29" s="55">
        <v>8</v>
      </c>
    </row>
    <row r="30" spans="2:30" s="41" customFormat="1" ht="14.25" customHeight="1">
      <c r="B30" s="48" t="s">
        <v>143</v>
      </c>
      <c r="C30" s="55">
        <v>1</v>
      </c>
      <c r="D30" s="55">
        <v>19</v>
      </c>
      <c r="E30" s="55">
        <v>18</v>
      </c>
      <c r="F30" s="87">
        <f>E30/D30*100</f>
        <v>94.73684210526315</v>
      </c>
      <c r="G30" s="68">
        <f t="shared" si="11"/>
        <v>107</v>
      </c>
      <c r="H30" s="55">
        <f t="shared" si="12"/>
        <v>57</v>
      </c>
      <c r="I30" s="55">
        <f t="shared" si="12"/>
        <v>50</v>
      </c>
      <c r="J30" s="55">
        <f t="shared" si="13"/>
        <v>6</v>
      </c>
      <c r="K30" s="55">
        <v>3</v>
      </c>
      <c r="L30" s="55">
        <v>3</v>
      </c>
      <c r="M30" s="55">
        <f t="shared" si="14"/>
        <v>18</v>
      </c>
      <c r="N30" s="55">
        <v>9</v>
      </c>
      <c r="O30" s="55">
        <v>9</v>
      </c>
      <c r="P30" s="55">
        <f t="shared" si="15"/>
        <v>22</v>
      </c>
      <c r="Q30" s="55">
        <v>14</v>
      </c>
      <c r="R30" s="55">
        <v>8</v>
      </c>
      <c r="S30" s="55">
        <f t="shared" si="16"/>
        <v>26</v>
      </c>
      <c r="T30" s="55">
        <v>12</v>
      </c>
      <c r="U30" s="55">
        <v>14</v>
      </c>
      <c r="V30" s="55">
        <f t="shared" si="17"/>
        <v>25</v>
      </c>
      <c r="W30" s="55">
        <v>14</v>
      </c>
      <c r="X30" s="55">
        <v>11</v>
      </c>
      <c r="Y30" s="55">
        <f t="shared" si="18"/>
        <v>10</v>
      </c>
      <c r="Z30" s="55">
        <v>5</v>
      </c>
      <c r="AA30" s="55">
        <v>5</v>
      </c>
      <c r="AB30" s="68">
        <f t="shared" si="19"/>
        <v>8</v>
      </c>
      <c r="AC30" s="55">
        <v>3</v>
      </c>
      <c r="AD30" s="55">
        <v>5</v>
      </c>
    </row>
    <row r="31" spans="2:30" s="41" customFormat="1" ht="14.25" customHeight="1">
      <c r="B31" s="48" t="s">
        <v>312</v>
      </c>
      <c r="C31" s="55">
        <v>0</v>
      </c>
      <c r="D31" s="55">
        <v>0</v>
      </c>
      <c r="E31" s="55">
        <v>0</v>
      </c>
      <c r="F31" s="55">
        <v>0</v>
      </c>
      <c r="G31" s="68">
        <f t="shared" si="11"/>
        <v>0</v>
      </c>
      <c r="H31" s="55">
        <f t="shared" si="12"/>
        <v>0</v>
      </c>
      <c r="I31" s="55">
        <f t="shared" si="12"/>
        <v>0</v>
      </c>
      <c r="J31" s="55">
        <f t="shared" si="13"/>
        <v>0</v>
      </c>
      <c r="K31" s="55">
        <v>0</v>
      </c>
      <c r="L31" s="55">
        <v>0</v>
      </c>
      <c r="M31" s="55">
        <f t="shared" si="14"/>
        <v>0</v>
      </c>
      <c r="N31" s="55">
        <v>0</v>
      </c>
      <c r="O31" s="55">
        <v>0</v>
      </c>
      <c r="P31" s="55">
        <f t="shared" si="15"/>
        <v>0</v>
      </c>
      <c r="Q31" s="55">
        <v>0</v>
      </c>
      <c r="R31" s="55">
        <v>0</v>
      </c>
      <c r="S31" s="55">
        <f t="shared" si="16"/>
        <v>0</v>
      </c>
      <c r="T31" s="55">
        <v>0</v>
      </c>
      <c r="U31" s="55">
        <v>0</v>
      </c>
      <c r="V31" s="55">
        <f t="shared" si="17"/>
        <v>0</v>
      </c>
      <c r="W31" s="55">
        <v>0</v>
      </c>
      <c r="X31" s="55">
        <v>0</v>
      </c>
      <c r="Y31" s="55">
        <f t="shared" si="18"/>
        <v>0</v>
      </c>
      <c r="Z31" s="55">
        <v>0</v>
      </c>
      <c r="AA31" s="55">
        <v>0</v>
      </c>
      <c r="AB31" s="68">
        <f t="shared" si="19"/>
        <v>0</v>
      </c>
      <c r="AC31" s="55">
        <v>0</v>
      </c>
      <c r="AD31" s="55">
        <v>0</v>
      </c>
    </row>
    <row r="32" spans="2:30" s="41" customFormat="1" ht="13.5" customHeight="1">
      <c r="B32" s="48" t="s">
        <v>151</v>
      </c>
      <c r="C32" s="55">
        <v>0</v>
      </c>
      <c r="D32" s="55">
        <v>0</v>
      </c>
      <c r="E32" s="55">
        <v>0</v>
      </c>
      <c r="F32" s="55">
        <v>0</v>
      </c>
      <c r="G32" s="68">
        <f t="shared" si="11"/>
        <v>0</v>
      </c>
      <c r="H32" s="55">
        <f t="shared" si="12"/>
        <v>0</v>
      </c>
      <c r="I32" s="55">
        <f t="shared" si="12"/>
        <v>0</v>
      </c>
      <c r="J32" s="55">
        <f t="shared" si="13"/>
        <v>0</v>
      </c>
      <c r="K32" s="55">
        <v>0</v>
      </c>
      <c r="L32" s="55">
        <v>0</v>
      </c>
      <c r="M32" s="55">
        <f t="shared" si="14"/>
        <v>0</v>
      </c>
      <c r="N32" s="55">
        <v>0</v>
      </c>
      <c r="O32" s="55">
        <v>0</v>
      </c>
      <c r="P32" s="55">
        <f t="shared" si="15"/>
        <v>0</v>
      </c>
      <c r="Q32" s="55">
        <v>0</v>
      </c>
      <c r="R32" s="55">
        <v>0</v>
      </c>
      <c r="S32" s="55">
        <f t="shared" si="16"/>
        <v>0</v>
      </c>
      <c r="T32" s="55">
        <v>0</v>
      </c>
      <c r="U32" s="55">
        <v>0</v>
      </c>
      <c r="V32" s="55">
        <f t="shared" si="17"/>
        <v>0</v>
      </c>
      <c r="W32" s="55">
        <v>0</v>
      </c>
      <c r="X32" s="55">
        <v>0</v>
      </c>
      <c r="Y32" s="55">
        <f t="shared" si="18"/>
        <v>0</v>
      </c>
      <c r="Z32" s="55">
        <v>0</v>
      </c>
      <c r="AA32" s="55">
        <v>0</v>
      </c>
      <c r="AB32" s="68">
        <f t="shared" si="19"/>
        <v>0</v>
      </c>
      <c r="AC32" s="55">
        <v>0</v>
      </c>
      <c r="AD32" s="55">
        <v>0</v>
      </c>
    </row>
    <row r="33" spans="2:30" s="41" customFormat="1" ht="14.25" customHeight="1">
      <c r="B33" s="48" t="s">
        <v>369</v>
      </c>
      <c r="C33" s="55">
        <v>0</v>
      </c>
      <c r="D33" s="55">
        <v>0</v>
      </c>
      <c r="E33" s="55">
        <v>0</v>
      </c>
      <c r="F33" s="55">
        <v>0</v>
      </c>
      <c r="G33" s="68">
        <f t="shared" si="11"/>
        <v>0</v>
      </c>
      <c r="H33" s="55">
        <f t="shared" si="12"/>
        <v>0</v>
      </c>
      <c r="I33" s="55">
        <f t="shared" si="12"/>
        <v>0</v>
      </c>
      <c r="J33" s="55">
        <f t="shared" si="13"/>
        <v>0</v>
      </c>
      <c r="K33" s="55">
        <v>0</v>
      </c>
      <c r="L33" s="55">
        <v>0</v>
      </c>
      <c r="M33" s="55">
        <f t="shared" si="14"/>
        <v>0</v>
      </c>
      <c r="N33" s="55">
        <v>0</v>
      </c>
      <c r="O33" s="55">
        <v>0</v>
      </c>
      <c r="P33" s="55">
        <f t="shared" si="15"/>
        <v>0</v>
      </c>
      <c r="Q33" s="55">
        <v>0</v>
      </c>
      <c r="R33" s="55">
        <v>0</v>
      </c>
      <c r="S33" s="55">
        <f t="shared" si="16"/>
        <v>0</v>
      </c>
      <c r="T33" s="55">
        <v>0</v>
      </c>
      <c r="U33" s="55">
        <v>0</v>
      </c>
      <c r="V33" s="55">
        <f t="shared" si="17"/>
        <v>0</v>
      </c>
      <c r="W33" s="55">
        <v>0</v>
      </c>
      <c r="X33" s="55">
        <v>0</v>
      </c>
      <c r="Y33" s="55">
        <f t="shared" si="18"/>
        <v>0</v>
      </c>
      <c r="Z33" s="55">
        <v>0</v>
      </c>
      <c r="AA33" s="55">
        <v>0</v>
      </c>
      <c r="AB33" s="68">
        <f t="shared" si="19"/>
        <v>0</v>
      </c>
      <c r="AC33" s="55">
        <v>0</v>
      </c>
      <c r="AD33" s="55">
        <v>0</v>
      </c>
    </row>
    <row r="34" spans="2:30" s="41" customFormat="1" ht="14.25" customHeight="1">
      <c r="B34" s="48" t="s">
        <v>223</v>
      </c>
      <c r="C34" s="55">
        <v>0</v>
      </c>
      <c r="D34" s="55">
        <v>0</v>
      </c>
      <c r="E34" s="55">
        <v>0</v>
      </c>
      <c r="F34" s="55">
        <v>0</v>
      </c>
      <c r="G34" s="68">
        <f t="shared" si="11"/>
        <v>0</v>
      </c>
      <c r="H34" s="55">
        <f t="shared" si="12"/>
        <v>0</v>
      </c>
      <c r="I34" s="55">
        <f t="shared" si="12"/>
        <v>0</v>
      </c>
      <c r="J34" s="55">
        <f t="shared" si="13"/>
        <v>0</v>
      </c>
      <c r="K34" s="55">
        <v>0</v>
      </c>
      <c r="L34" s="55">
        <v>0</v>
      </c>
      <c r="M34" s="55">
        <f t="shared" si="14"/>
        <v>0</v>
      </c>
      <c r="N34" s="55">
        <v>0</v>
      </c>
      <c r="O34" s="55">
        <v>0</v>
      </c>
      <c r="P34" s="55">
        <f t="shared" si="15"/>
        <v>0</v>
      </c>
      <c r="Q34" s="55">
        <v>0</v>
      </c>
      <c r="R34" s="55">
        <v>0</v>
      </c>
      <c r="S34" s="55">
        <f t="shared" si="16"/>
        <v>0</v>
      </c>
      <c r="T34" s="55">
        <v>0</v>
      </c>
      <c r="U34" s="55">
        <v>0</v>
      </c>
      <c r="V34" s="55">
        <f t="shared" si="17"/>
        <v>0</v>
      </c>
      <c r="W34" s="55">
        <v>0</v>
      </c>
      <c r="X34" s="55">
        <v>0</v>
      </c>
      <c r="Y34" s="55">
        <f t="shared" si="18"/>
        <v>0</v>
      </c>
      <c r="Z34" s="55">
        <v>0</v>
      </c>
      <c r="AA34" s="55">
        <v>0</v>
      </c>
      <c r="AB34" s="68">
        <f t="shared" si="19"/>
        <v>0</v>
      </c>
      <c r="AC34" s="55">
        <v>0</v>
      </c>
      <c r="AD34" s="55">
        <v>0</v>
      </c>
    </row>
    <row r="35" spans="2:30" s="41" customFormat="1" ht="14.25" customHeight="1">
      <c r="B35" s="48" t="s">
        <v>305</v>
      </c>
      <c r="C35" s="55">
        <v>0</v>
      </c>
      <c r="D35" s="55">
        <v>0</v>
      </c>
      <c r="E35" s="55">
        <v>0</v>
      </c>
      <c r="F35" s="55">
        <v>0</v>
      </c>
      <c r="G35" s="68">
        <f t="shared" si="11"/>
        <v>0</v>
      </c>
      <c r="H35" s="55">
        <f t="shared" si="12"/>
        <v>0</v>
      </c>
      <c r="I35" s="55">
        <f t="shared" si="12"/>
        <v>0</v>
      </c>
      <c r="J35" s="55">
        <f t="shared" si="13"/>
        <v>0</v>
      </c>
      <c r="K35" s="55">
        <v>0</v>
      </c>
      <c r="L35" s="55">
        <v>0</v>
      </c>
      <c r="M35" s="55">
        <f t="shared" si="14"/>
        <v>0</v>
      </c>
      <c r="N35" s="55">
        <v>0</v>
      </c>
      <c r="O35" s="55">
        <v>0</v>
      </c>
      <c r="P35" s="55">
        <f t="shared" si="15"/>
        <v>0</v>
      </c>
      <c r="Q35" s="55">
        <v>0</v>
      </c>
      <c r="R35" s="55">
        <v>0</v>
      </c>
      <c r="S35" s="55">
        <f t="shared" si="16"/>
        <v>0</v>
      </c>
      <c r="T35" s="55">
        <v>0</v>
      </c>
      <c r="U35" s="55">
        <v>0</v>
      </c>
      <c r="V35" s="55">
        <f t="shared" si="17"/>
        <v>0</v>
      </c>
      <c r="W35" s="55">
        <v>0</v>
      </c>
      <c r="X35" s="55">
        <v>0</v>
      </c>
      <c r="Y35" s="55">
        <f t="shared" si="18"/>
        <v>0</v>
      </c>
      <c r="Z35" s="55">
        <v>0</v>
      </c>
      <c r="AA35" s="55">
        <v>0</v>
      </c>
      <c r="AB35" s="68">
        <f t="shared" si="19"/>
        <v>0</v>
      </c>
      <c r="AC35" s="55">
        <v>0</v>
      </c>
      <c r="AD35" s="55">
        <v>0</v>
      </c>
    </row>
    <row r="36" spans="2:30" s="40" customFormat="1" ht="4.5" customHeight="1">
      <c r="B36" s="49"/>
      <c r="C36" s="56"/>
      <c r="D36" s="56"/>
      <c r="E36" s="56"/>
      <c r="F36" s="56"/>
      <c r="G36" s="69"/>
      <c r="H36" s="56"/>
      <c r="I36" s="56"/>
      <c r="J36" s="69"/>
      <c r="K36" s="56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56"/>
      <c r="X36" s="56"/>
      <c r="Y36" s="69"/>
      <c r="Z36" s="56"/>
      <c r="AA36" s="56"/>
      <c r="AB36" s="69"/>
      <c r="AC36" s="56"/>
      <c r="AD36" s="56"/>
    </row>
    <row r="37" spans="2:30" ht="10.5"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</row>
    <row r="38" spans="2:30" ht="10.5"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2:30" ht="10.5"/>
  </sheetData>
  <mergeCells count="6">
    <mergeCell ref="D4:F4"/>
    <mergeCell ref="J4:X4"/>
    <mergeCell ref="AB4:AD4"/>
    <mergeCell ref="AB5:AB6"/>
    <mergeCell ref="AC5:AC6"/>
    <mergeCell ref="AD5:AD6"/>
  </mergeCells>
  <phoneticPr fontId="2"/>
  <pageMargins left="0.8661417322834648" right="0.39370078740157483" top="0.8661417322834648" bottom="0.78740157480314965" header="0.59055118110236227" footer="0.51181102362204722"/>
  <pageSetup paperSize="9" scale="74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37"/>
  <sheetViews>
    <sheetView workbookViewId="0">
      <selection activeCell="B2" sqref="B2"/>
    </sheetView>
  </sheetViews>
  <sheetFormatPr defaultColWidth="11" defaultRowHeight="13.15" customHeight="1"/>
  <cols>
    <col min="1" max="1" width="0.5" style="39" customWidth="1"/>
    <col min="2" max="2" width="12.625" style="40" customWidth="1"/>
    <col min="3" max="8" width="11.625" style="40" customWidth="1"/>
    <col min="9" max="9" width="6" style="40" customWidth="1"/>
    <col min="10" max="16384" width="11" style="40"/>
  </cols>
  <sheetData>
    <row r="1" spans="1:12" ht="4.5" customHeight="1"/>
    <row r="2" spans="1:12" ht="13.15" customHeight="1">
      <c r="B2" s="89" t="s">
        <v>399</v>
      </c>
      <c r="C2" s="89"/>
      <c r="D2" s="89"/>
      <c r="E2" s="89"/>
      <c r="F2" s="89"/>
      <c r="G2" s="89"/>
      <c r="H2" s="89"/>
      <c r="I2" s="43"/>
      <c r="J2" s="43"/>
      <c r="K2" s="43"/>
      <c r="L2" s="43"/>
    </row>
    <row r="3" spans="1:12" ht="4.5" customHeight="1">
      <c r="A3" s="40"/>
    </row>
    <row r="4" spans="1:12" s="42" customFormat="1" ht="13.15" customHeight="1">
      <c r="A4" s="41"/>
      <c r="B4" s="90" t="s">
        <v>56</v>
      </c>
      <c r="C4" s="74" t="s">
        <v>80</v>
      </c>
      <c r="D4" s="73"/>
      <c r="E4" s="100"/>
      <c r="F4" s="74" t="s">
        <v>21</v>
      </c>
      <c r="G4" s="73"/>
      <c r="H4" s="73"/>
      <c r="I4" s="42"/>
      <c r="J4" s="42"/>
      <c r="K4" s="42"/>
      <c r="L4" s="42"/>
    </row>
    <row r="5" spans="1:12" s="42" customFormat="1" ht="13.15" customHeight="1">
      <c r="A5" s="42"/>
      <c r="B5" s="91"/>
      <c r="C5" s="60" t="s">
        <v>6</v>
      </c>
      <c r="D5" s="60" t="s">
        <v>60</v>
      </c>
      <c r="E5" s="60" t="s">
        <v>9</v>
      </c>
      <c r="F5" s="60" t="s">
        <v>6</v>
      </c>
      <c r="G5" s="60" t="s">
        <v>60</v>
      </c>
      <c r="H5" s="60" t="s">
        <v>9</v>
      </c>
      <c r="I5" s="42"/>
      <c r="J5" s="42"/>
      <c r="K5" s="42"/>
      <c r="L5" s="42"/>
    </row>
    <row r="6" spans="1:12" s="42" customFormat="1" ht="4.5" customHeight="1">
      <c r="A6" s="42"/>
      <c r="B6" s="92"/>
      <c r="C6" s="96"/>
      <c r="D6" s="99"/>
      <c r="E6" s="99"/>
      <c r="F6" s="99"/>
      <c r="G6" s="99"/>
      <c r="H6" s="99"/>
      <c r="I6" s="42"/>
      <c r="J6" s="42"/>
      <c r="K6" s="42"/>
      <c r="L6" s="42"/>
    </row>
    <row r="7" spans="1:12" s="41" customFormat="1" ht="14.1" customHeight="1">
      <c r="A7" s="41"/>
      <c r="B7" s="93" t="s">
        <v>379</v>
      </c>
      <c r="C7" s="54">
        <f t="shared" ref="C7:H7" si="0">SUM(C11:C35)</f>
        <v>190</v>
      </c>
      <c r="D7" s="54">
        <f t="shared" si="0"/>
        <v>187</v>
      </c>
      <c r="E7" s="54">
        <f t="shared" si="0"/>
        <v>3</v>
      </c>
      <c r="F7" s="54">
        <f t="shared" si="0"/>
        <v>88</v>
      </c>
      <c r="G7" s="54">
        <f t="shared" si="0"/>
        <v>85</v>
      </c>
      <c r="H7" s="67">
        <f t="shared" si="0"/>
        <v>3</v>
      </c>
      <c r="I7" s="102"/>
      <c r="J7" s="41"/>
      <c r="K7" s="41"/>
      <c r="L7" s="41"/>
    </row>
    <row r="8" spans="1:12" s="41" customFormat="1" ht="13.15" customHeight="1">
      <c r="A8" s="41"/>
      <c r="B8" s="94" t="s">
        <v>233</v>
      </c>
      <c r="C8" s="55">
        <f>D8+E8</f>
        <v>1</v>
      </c>
      <c r="D8" s="55">
        <v>1</v>
      </c>
      <c r="E8" s="55">
        <v>0</v>
      </c>
      <c r="F8" s="55">
        <f>G8+H8</f>
        <v>1</v>
      </c>
      <c r="G8" s="55">
        <v>1</v>
      </c>
      <c r="H8" s="55">
        <v>0</v>
      </c>
      <c r="I8" s="102"/>
      <c r="J8" s="41"/>
      <c r="K8" s="41"/>
      <c r="L8" s="41"/>
    </row>
    <row r="9" spans="1:12" s="41" customFormat="1" ht="13.15" customHeight="1">
      <c r="A9" s="41"/>
      <c r="B9" s="94" t="s">
        <v>381</v>
      </c>
      <c r="C9" s="55">
        <f>D9+E9</f>
        <v>2</v>
      </c>
      <c r="D9" s="55">
        <v>2</v>
      </c>
      <c r="E9" s="55">
        <v>0</v>
      </c>
      <c r="F9" s="55">
        <f>G9+H9</f>
        <v>2</v>
      </c>
      <c r="G9" s="55">
        <v>2</v>
      </c>
      <c r="H9" s="55">
        <v>0</v>
      </c>
      <c r="I9" s="102"/>
      <c r="J9" s="41"/>
      <c r="K9" s="41"/>
      <c r="L9" s="41"/>
    </row>
    <row r="10" spans="1:12" s="41" customFormat="1" ht="4.5" customHeight="1">
      <c r="A10" s="41"/>
      <c r="B10" s="94"/>
      <c r="C10" s="97"/>
      <c r="D10" s="97"/>
      <c r="E10" s="97"/>
      <c r="F10" s="97"/>
      <c r="G10" s="97"/>
      <c r="H10" s="97"/>
      <c r="I10" s="41"/>
      <c r="J10" s="41"/>
      <c r="K10" s="41"/>
      <c r="L10" s="41"/>
    </row>
    <row r="11" spans="1:12" s="41" customFormat="1" ht="13.5" customHeight="1">
      <c r="A11" s="41"/>
      <c r="B11" s="94" t="s">
        <v>227</v>
      </c>
      <c r="C11" s="55">
        <f t="shared" ref="C11:C18" si="1">D11+E11</f>
        <v>33</v>
      </c>
      <c r="D11" s="55">
        <v>33</v>
      </c>
      <c r="E11" s="55">
        <v>0</v>
      </c>
      <c r="F11" s="55">
        <f t="shared" ref="F11:F18" si="2">G11+H11</f>
        <v>18</v>
      </c>
      <c r="G11" s="55">
        <v>18</v>
      </c>
      <c r="H11" s="55">
        <v>0</v>
      </c>
      <c r="I11" s="41"/>
      <c r="J11" s="41"/>
      <c r="K11" s="41"/>
      <c r="L11" s="41"/>
    </row>
    <row r="12" spans="1:12" s="41" customFormat="1" ht="13.15" customHeight="1">
      <c r="A12" s="41"/>
      <c r="B12" s="94" t="s">
        <v>376</v>
      </c>
      <c r="C12" s="55">
        <f t="shared" si="1"/>
        <v>16</v>
      </c>
      <c r="D12" s="55">
        <v>16</v>
      </c>
      <c r="E12" s="55">
        <v>0</v>
      </c>
      <c r="F12" s="55">
        <f t="shared" si="2"/>
        <v>6</v>
      </c>
      <c r="G12" s="55">
        <v>5</v>
      </c>
      <c r="H12" s="55">
        <v>1</v>
      </c>
      <c r="I12" s="41"/>
      <c r="J12" s="41"/>
      <c r="K12" s="41"/>
      <c r="L12" s="41"/>
    </row>
    <row r="13" spans="1:12" s="41" customFormat="1" ht="13.15" customHeight="1">
      <c r="A13" s="41"/>
      <c r="B13" s="94" t="s">
        <v>175</v>
      </c>
      <c r="C13" s="55">
        <f t="shared" si="1"/>
        <v>11</v>
      </c>
      <c r="D13" s="55">
        <v>11</v>
      </c>
      <c r="E13" s="55">
        <v>0</v>
      </c>
      <c r="F13" s="55">
        <f t="shared" si="2"/>
        <v>2</v>
      </c>
      <c r="G13" s="55">
        <v>2</v>
      </c>
      <c r="H13" s="55">
        <v>0</v>
      </c>
      <c r="I13" s="41"/>
      <c r="J13" s="41"/>
      <c r="K13" s="41"/>
      <c r="L13" s="41"/>
    </row>
    <row r="14" spans="1:12" s="41" customFormat="1" ht="13.15" customHeight="1">
      <c r="A14" s="41"/>
      <c r="B14" s="94" t="s">
        <v>332</v>
      </c>
      <c r="C14" s="55">
        <f t="shared" si="1"/>
        <v>26</v>
      </c>
      <c r="D14" s="55">
        <v>26</v>
      </c>
      <c r="E14" s="55">
        <v>0</v>
      </c>
      <c r="F14" s="55">
        <f t="shared" si="2"/>
        <v>11</v>
      </c>
      <c r="G14" s="55">
        <v>11</v>
      </c>
      <c r="H14" s="55">
        <v>0</v>
      </c>
      <c r="I14" s="41"/>
      <c r="J14" s="41"/>
      <c r="K14" s="41"/>
      <c r="L14" s="41"/>
    </row>
    <row r="15" spans="1:12" s="41" customFormat="1" ht="13.15" customHeight="1">
      <c r="A15" s="41"/>
      <c r="B15" s="94" t="s">
        <v>13</v>
      </c>
      <c r="C15" s="55">
        <f t="shared" si="1"/>
        <v>11</v>
      </c>
      <c r="D15" s="55">
        <v>11</v>
      </c>
      <c r="E15" s="55">
        <v>0</v>
      </c>
      <c r="F15" s="55">
        <f t="shared" si="2"/>
        <v>5</v>
      </c>
      <c r="G15" s="55">
        <v>5</v>
      </c>
      <c r="H15" s="55">
        <v>0</v>
      </c>
      <c r="I15" s="41"/>
      <c r="J15" s="41"/>
      <c r="K15" s="41"/>
      <c r="L15" s="41"/>
    </row>
    <row r="16" spans="1:12" s="41" customFormat="1" ht="13.15" customHeight="1">
      <c r="A16" s="41"/>
      <c r="B16" s="94" t="s">
        <v>375</v>
      </c>
      <c r="C16" s="55">
        <f t="shared" si="1"/>
        <v>11</v>
      </c>
      <c r="D16" s="55">
        <v>11</v>
      </c>
      <c r="E16" s="55">
        <v>0</v>
      </c>
      <c r="F16" s="55">
        <f t="shared" si="2"/>
        <v>4</v>
      </c>
      <c r="G16" s="55">
        <v>4</v>
      </c>
      <c r="H16" s="55">
        <v>0</v>
      </c>
      <c r="I16" s="41"/>
      <c r="J16" s="41"/>
      <c r="K16" s="41"/>
      <c r="L16" s="41"/>
    </row>
    <row r="17" spans="2:8" s="41" customFormat="1" ht="13.15" customHeight="1">
      <c r="B17" s="94" t="s">
        <v>372</v>
      </c>
      <c r="C17" s="55">
        <f t="shared" si="1"/>
        <v>8</v>
      </c>
      <c r="D17" s="55">
        <v>8</v>
      </c>
      <c r="E17" s="55">
        <v>0</v>
      </c>
      <c r="F17" s="55">
        <f t="shared" si="2"/>
        <v>7</v>
      </c>
      <c r="G17" s="55">
        <v>7</v>
      </c>
      <c r="H17" s="55">
        <v>0</v>
      </c>
    </row>
    <row r="18" spans="2:8" s="41" customFormat="1" ht="13.15" customHeight="1">
      <c r="B18" s="94" t="s">
        <v>362</v>
      </c>
      <c r="C18" s="55">
        <f t="shared" si="1"/>
        <v>17</v>
      </c>
      <c r="D18" s="55">
        <v>16</v>
      </c>
      <c r="E18" s="55">
        <v>1</v>
      </c>
      <c r="F18" s="55">
        <f t="shared" si="2"/>
        <v>6</v>
      </c>
      <c r="G18" s="55">
        <v>6</v>
      </c>
      <c r="H18" s="55">
        <v>0</v>
      </c>
    </row>
    <row r="19" spans="2:8" s="41" customFormat="1" ht="4.5" customHeight="1">
      <c r="B19" s="94"/>
      <c r="C19" s="55"/>
      <c r="D19" s="55"/>
      <c r="E19" s="68"/>
      <c r="F19" s="55"/>
      <c r="G19" s="55"/>
      <c r="H19" s="68"/>
    </row>
    <row r="20" spans="2:8" s="41" customFormat="1" ht="13.15" customHeight="1">
      <c r="B20" s="94" t="s">
        <v>330</v>
      </c>
      <c r="C20" s="55">
        <f t="shared" ref="C20:C35" si="3">D20+E20</f>
        <v>2</v>
      </c>
      <c r="D20" s="55">
        <v>2</v>
      </c>
      <c r="E20" s="55">
        <v>0</v>
      </c>
      <c r="F20" s="55">
        <f t="shared" ref="F20:F35" si="4">G20+H20</f>
        <v>1</v>
      </c>
      <c r="G20" s="55">
        <v>1</v>
      </c>
      <c r="H20" s="55">
        <v>0</v>
      </c>
    </row>
    <row r="21" spans="2:8" s="41" customFormat="1" ht="13.5" customHeight="1">
      <c r="B21" s="94" t="s">
        <v>374</v>
      </c>
      <c r="C21" s="55">
        <f t="shared" si="3"/>
        <v>1</v>
      </c>
      <c r="D21" s="55">
        <v>1</v>
      </c>
      <c r="E21" s="55">
        <v>0</v>
      </c>
      <c r="F21" s="55">
        <f t="shared" si="4"/>
        <v>1</v>
      </c>
      <c r="G21" s="55">
        <v>1</v>
      </c>
      <c r="H21" s="55">
        <v>0</v>
      </c>
    </row>
    <row r="22" spans="2:8" s="41" customFormat="1" ht="13.15" customHeight="1">
      <c r="B22" s="94" t="s">
        <v>62</v>
      </c>
      <c r="C22" s="55">
        <f t="shared" si="3"/>
        <v>1</v>
      </c>
      <c r="D22" s="55">
        <v>1</v>
      </c>
      <c r="E22" s="55">
        <v>0</v>
      </c>
      <c r="F22" s="55">
        <f t="shared" si="4"/>
        <v>1</v>
      </c>
      <c r="G22" s="55">
        <v>1</v>
      </c>
      <c r="H22" s="55">
        <v>0</v>
      </c>
    </row>
    <row r="23" spans="2:8" s="41" customFormat="1" ht="13.15" customHeight="1">
      <c r="B23" s="94" t="s">
        <v>368</v>
      </c>
      <c r="C23" s="55">
        <f t="shared" si="3"/>
        <v>6</v>
      </c>
      <c r="D23" s="55">
        <v>5</v>
      </c>
      <c r="E23" s="55">
        <v>1</v>
      </c>
      <c r="F23" s="55">
        <f t="shared" si="4"/>
        <v>2</v>
      </c>
      <c r="G23" s="55">
        <v>2</v>
      </c>
      <c r="H23" s="55">
        <v>0</v>
      </c>
    </row>
    <row r="24" spans="2:8" s="41" customFormat="1" ht="13.15" customHeight="1">
      <c r="B24" s="94" t="s">
        <v>235</v>
      </c>
      <c r="C24" s="55">
        <f t="shared" si="3"/>
        <v>2</v>
      </c>
      <c r="D24" s="55">
        <v>2</v>
      </c>
      <c r="E24" s="55">
        <v>0</v>
      </c>
      <c r="F24" s="55">
        <f t="shared" si="4"/>
        <v>1</v>
      </c>
      <c r="G24" s="55">
        <v>1</v>
      </c>
      <c r="H24" s="55">
        <v>0</v>
      </c>
    </row>
    <row r="25" spans="2:8" s="41" customFormat="1" ht="13.5" customHeight="1">
      <c r="B25" s="94" t="s">
        <v>373</v>
      </c>
      <c r="C25" s="55">
        <f t="shared" si="3"/>
        <v>6</v>
      </c>
      <c r="D25" s="55">
        <v>6</v>
      </c>
      <c r="E25" s="55">
        <v>0</v>
      </c>
      <c r="F25" s="55">
        <f t="shared" si="4"/>
        <v>4</v>
      </c>
      <c r="G25" s="55">
        <v>4</v>
      </c>
      <c r="H25" s="55">
        <v>0</v>
      </c>
    </row>
    <row r="26" spans="2:8" s="41" customFormat="1" ht="13.15" customHeight="1">
      <c r="B26" s="94" t="s">
        <v>94</v>
      </c>
      <c r="C26" s="55">
        <f t="shared" si="3"/>
        <v>1</v>
      </c>
      <c r="D26" s="55">
        <v>1</v>
      </c>
      <c r="E26" s="55">
        <v>0</v>
      </c>
      <c r="F26" s="55">
        <f t="shared" si="4"/>
        <v>1</v>
      </c>
      <c r="G26" s="55">
        <v>1</v>
      </c>
      <c r="H26" s="55">
        <v>0</v>
      </c>
    </row>
    <row r="27" spans="2:8" s="41" customFormat="1" ht="13.15" customHeight="1">
      <c r="B27" s="94" t="s">
        <v>370</v>
      </c>
      <c r="C27" s="55">
        <f t="shared" si="3"/>
        <v>5</v>
      </c>
      <c r="D27" s="55">
        <v>5</v>
      </c>
      <c r="E27" s="55">
        <v>0</v>
      </c>
      <c r="F27" s="55">
        <f t="shared" si="4"/>
        <v>4</v>
      </c>
      <c r="G27" s="55">
        <v>2</v>
      </c>
      <c r="H27" s="55">
        <v>2</v>
      </c>
    </row>
    <row r="28" spans="2:8" s="41" customFormat="1" ht="13.5" customHeight="1">
      <c r="B28" s="94" t="s">
        <v>156</v>
      </c>
      <c r="C28" s="55">
        <f t="shared" si="3"/>
        <v>3</v>
      </c>
      <c r="D28" s="55">
        <v>3</v>
      </c>
      <c r="E28" s="55">
        <v>0</v>
      </c>
      <c r="F28" s="55">
        <f t="shared" si="4"/>
        <v>2</v>
      </c>
      <c r="G28" s="55">
        <v>2</v>
      </c>
      <c r="H28" s="55">
        <v>0</v>
      </c>
    </row>
    <row r="29" spans="2:8" s="41" customFormat="1" ht="13.15" customHeight="1">
      <c r="B29" s="94" t="s">
        <v>354</v>
      </c>
      <c r="C29" s="55">
        <f t="shared" si="3"/>
        <v>3</v>
      </c>
      <c r="D29" s="55">
        <v>3</v>
      </c>
      <c r="E29" s="55">
        <v>0</v>
      </c>
      <c r="F29" s="55">
        <f t="shared" si="4"/>
        <v>1</v>
      </c>
      <c r="G29" s="55">
        <v>1</v>
      </c>
      <c r="H29" s="55">
        <v>0</v>
      </c>
    </row>
    <row r="30" spans="2:8" s="41" customFormat="1" ht="13.15" customHeight="1">
      <c r="B30" s="94" t="s">
        <v>143</v>
      </c>
      <c r="C30" s="55">
        <f t="shared" si="3"/>
        <v>3</v>
      </c>
      <c r="D30" s="55">
        <v>3</v>
      </c>
      <c r="E30" s="55">
        <v>0</v>
      </c>
      <c r="F30" s="55">
        <f t="shared" si="4"/>
        <v>1</v>
      </c>
      <c r="G30" s="55">
        <v>1</v>
      </c>
      <c r="H30" s="55">
        <v>0</v>
      </c>
    </row>
    <row r="31" spans="2:8" s="41" customFormat="1" ht="13.15" customHeight="1">
      <c r="B31" s="94" t="s">
        <v>312</v>
      </c>
      <c r="C31" s="55">
        <f t="shared" si="3"/>
        <v>4</v>
      </c>
      <c r="D31" s="55">
        <v>4</v>
      </c>
      <c r="E31" s="55">
        <v>0</v>
      </c>
      <c r="F31" s="55">
        <f t="shared" si="4"/>
        <v>2</v>
      </c>
      <c r="G31" s="55">
        <v>2</v>
      </c>
      <c r="H31" s="55">
        <v>0</v>
      </c>
    </row>
    <row r="32" spans="2:8" s="41" customFormat="1" ht="13.5" customHeight="1">
      <c r="B32" s="94" t="s">
        <v>151</v>
      </c>
      <c r="C32" s="55">
        <f t="shared" si="3"/>
        <v>4</v>
      </c>
      <c r="D32" s="55">
        <v>3</v>
      </c>
      <c r="E32" s="55">
        <v>1</v>
      </c>
      <c r="F32" s="55">
        <f t="shared" si="4"/>
        <v>1</v>
      </c>
      <c r="G32" s="55">
        <v>1</v>
      </c>
      <c r="H32" s="55">
        <v>0</v>
      </c>
    </row>
    <row r="33" spans="1:8" s="41" customFormat="1" ht="13.15" customHeight="1">
      <c r="A33" s="41"/>
      <c r="B33" s="94" t="s">
        <v>369</v>
      </c>
      <c r="C33" s="55">
        <f t="shared" si="3"/>
        <v>4</v>
      </c>
      <c r="D33" s="55">
        <v>4</v>
      </c>
      <c r="E33" s="55">
        <v>0</v>
      </c>
      <c r="F33" s="55">
        <f t="shared" si="4"/>
        <v>1</v>
      </c>
      <c r="G33" s="55">
        <v>1</v>
      </c>
      <c r="H33" s="55">
        <v>0</v>
      </c>
    </row>
    <row r="34" spans="1:8" s="41" customFormat="1" ht="13.15" customHeight="1">
      <c r="A34" s="41"/>
      <c r="B34" s="94" t="s">
        <v>223</v>
      </c>
      <c r="C34" s="55">
        <f t="shared" si="3"/>
        <v>5</v>
      </c>
      <c r="D34" s="55">
        <v>5</v>
      </c>
      <c r="E34" s="55">
        <v>0</v>
      </c>
      <c r="F34" s="55">
        <f t="shared" si="4"/>
        <v>4</v>
      </c>
      <c r="G34" s="55">
        <v>4</v>
      </c>
      <c r="H34" s="55">
        <v>0</v>
      </c>
    </row>
    <row r="35" spans="1:8" s="41" customFormat="1" ht="13.15" customHeight="1">
      <c r="A35" s="41"/>
      <c r="B35" s="94" t="s">
        <v>305</v>
      </c>
      <c r="C35" s="55">
        <f t="shared" si="3"/>
        <v>7</v>
      </c>
      <c r="D35" s="55">
        <v>7</v>
      </c>
      <c r="E35" s="55">
        <v>0</v>
      </c>
      <c r="F35" s="55">
        <f t="shared" si="4"/>
        <v>2</v>
      </c>
      <c r="G35" s="55">
        <v>2</v>
      </c>
      <c r="H35" s="55">
        <v>0</v>
      </c>
    </row>
    <row r="36" spans="1:8" ht="4.5" customHeight="1">
      <c r="A36" s="41"/>
      <c r="B36" s="95"/>
      <c r="C36" s="98"/>
      <c r="D36" s="98"/>
      <c r="E36" s="101"/>
      <c r="F36" s="98"/>
      <c r="G36" s="98"/>
      <c r="H36" s="101"/>
    </row>
    <row r="37" spans="1:8" ht="11.25">
      <c r="A37" s="40"/>
    </row>
    <row r="38" spans="1:8" ht="11.25"/>
    <row r="39" spans="1:8" ht="11.25"/>
    <row r="40" spans="1:8" ht="11.25"/>
    <row r="41" spans="1:8" ht="11.25"/>
    <row r="42" spans="1:8" ht="11.25"/>
  </sheetData>
  <mergeCells count="3">
    <mergeCell ref="C4:E4"/>
    <mergeCell ref="F4:H4"/>
    <mergeCell ref="B4:B5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Q37"/>
  <sheetViews>
    <sheetView topLeftCell="B1" zoomScale="115" zoomScaleNormal="115" workbookViewId="0">
      <selection activeCell="B2" sqref="B2"/>
    </sheetView>
  </sheetViews>
  <sheetFormatPr defaultRowHeight="11.25"/>
  <cols>
    <col min="1" max="1" width="0.5" style="39" customWidth="1"/>
    <col min="2" max="2" width="12.625" style="40" customWidth="1"/>
    <col min="3" max="16" width="8.625" style="40" customWidth="1"/>
    <col min="17" max="16384" width="9" style="40" customWidth="1"/>
  </cols>
  <sheetData>
    <row r="1" spans="1:17" ht="4.5" customHeight="1"/>
    <row r="2" spans="1:17" ht="13.5">
      <c r="B2" s="43" t="s">
        <v>400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4.5" customHeight="1">
      <c r="A3" s="40"/>
    </row>
    <row r="4" spans="1:17" s="103" customFormat="1" ht="13.5" customHeight="1">
      <c r="A4" s="41"/>
      <c r="B4" s="104"/>
      <c r="C4" s="108" t="s">
        <v>83</v>
      </c>
      <c r="D4" s="115"/>
      <c r="E4" s="115"/>
      <c r="F4" s="115"/>
      <c r="G4" s="115"/>
      <c r="H4" s="115"/>
      <c r="I4" s="115"/>
      <c r="J4" s="108" t="s">
        <v>86</v>
      </c>
      <c r="K4" s="128"/>
      <c r="L4" s="128"/>
      <c r="M4" s="128"/>
      <c r="N4" s="128"/>
      <c r="O4" s="128"/>
      <c r="P4" s="128"/>
      <c r="Q4" s="103"/>
    </row>
    <row r="5" spans="1:17" s="103" customFormat="1" ht="13.5" customHeight="1">
      <c r="A5" s="42"/>
      <c r="B5" s="105" t="s">
        <v>56</v>
      </c>
      <c r="C5" s="109" t="s">
        <v>88</v>
      </c>
      <c r="D5" s="116"/>
      <c r="E5" s="116"/>
      <c r="F5" s="120"/>
      <c r="G5" s="124" t="s">
        <v>32</v>
      </c>
      <c r="H5" s="125"/>
      <c r="I5" s="125"/>
      <c r="J5" s="109" t="s">
        <v>88</v>
      </c>
      <c r="K5" s="116"/>
      <c r="L5" s="116"/>
      <c r="M5" s="120"/>
      <c r="N5" s="109" t="s">
        <v>90</v>
      </c>
      <c r="O5" s="131"/>
      <c r="P5" s="131"/>
      <c r="Q5" s="103"/>
    </row>
    <row r="6" spans="1:17" s="103" customFormat="1" ht="20.25" customHeight="1">
      <c r="A6" s="42"/>
      <c r="B6" s="105"/>
      <c r="C6" s="110" t="s">
        <v>394</v>
      </c>
      <c r="D6" s="110" t="s">
        <v>48</v>
      </c>
      <c r="E6" s="110" t="s">
        <v>63</v>
      </c>
      <c r="F6" s="121" t="s">
        <v>303</v>
      </c>
      <c r="G6" s="109" t="s">
        <v>394</v>
      </c>
      <c r="H6" s="109" t="s">
        <v>48</v>
      </c>
      <c r="I6" s="126" t="s">
        <v>63</v>
      </c>
      <c r="J6" s="127" t="s">
        <v>394</v>
      </c>
      <c r="K6" s="127" t="s">
        <v>48</v>
      </c>
      <c r="L6" s="127" t="s">
        <v>63</v>
      </c>
      <c r="M6" s="129" t="s">
        <v>303</v>
      </c>
      <c r="N6" s="127" t="s">
        <v>394</v>
      </c>
      <c r="O6" s="127" t="s">
        <v>48</v>
      </c>
      <c r="P6" s="127" t="s">
        <v>63</v>
      </c>
      <c r="Q6" s="103"/>
    </row>
    <row r="7" spans="1:17" ht="4.5" customHeight="1">
      <c r="A7" s="41"/>
      <c r="B7" s="106"/>
      <c r="C7" s="111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30"/>
      <c r="O7" s="130"/>
      <c r="P7" s="130"/>
    </row>
    <row r="8" spans="1:17" s="41" customFormat="1" ht="13.5" customHeight="1">
      <c r="A8" s="41"/>
      <c r="B8" s="93" t="s">
        <v>379</v>
      </c>
      <c r="C8" s="112">
        <f>SUM(C12:C36)</f>
        <v>3052</v>
      </c>
      <c r="D8" s="112">
        <f>SUM(D12:D36)</f>
        <v>984</v>
      </c>
      <c r="E8" s="112">
        <f>SUM(E12:E36)</f>
        <v>2068</v>
      </c>
      <c r="F8" s="122">
        <f>E8/C8*100</f>
        <v>67.758846657929226</v>
      </c>
      <c r="G8" s="112">
        <f t="shared" ref="G8:L8" si="0">SUM(G12:G36)</f>
        <v>610</v>
      </c>
      <c r="H8" s="112">
        <f t="shared" si="0"/>
        <v>153</v>
      </c>
      <c r="I8" s="112">
        <f t="shared" si="0"/>
        <v>457</v>
      </c>
      <c r="J8" s="112">
        <f t="shared" si="0"/>
        <v>1739</v>
      </c>
      <c r="K8" s="112">
        <f t="shared" si="0"/>
        <v>844</v>
      </c>
      <c r="L8" s="112">
        <f t="shared" si="0"/>
        <v>895</v>
      </c>
      <c r="M8" s="122">
        <f>L8/J8*100</f>
        <v>51.466359976998277</v>
      </c>
      <c r="N8" s="112">
        <f>SUM(N12:N36)</f>
        <v>289</v>
      </c>
      <c r="O8" s="112">
        <f>SUM(O12:O36)</f>
        <v>77</v>
      </c>
      <c r="P8" s="112">
        <f>SUM(P12:P36)</f>
        <v>212</v>
      </c>
      <c r="Q8" s="41"/>
    </row>
    <row r="9" spans="1:17" s="41" customFormat="1" ht="13.5" customHeight="1">
      <c r="A9" s="41"/>
      <c r="B9" s="94" t="s">
        <v>233</v>
      </c>
      <c r="C9" s="113">
        <f>D9+E9</f>
        <v>28</v>
      </c>
      <c r="D9" s="118">
        <v>10</v>
      </c>
      <c r="E9" s="118">
        <v>18</v>
      </c>
      <c r="F9" s="123">
        <f>E9/C9*100</f>
        <v>64.285714285714292</v>
      </c>
      <c r="G9" s="118">
        <f>H9+I9</f>
        <v>3</v>
      </c>
      <c r="H9" s="118">
        <v>1</v>
      </c>
      <c r="I9" s="118">
        <v>2</v>
      </c>
      <c r="J9" s="118">
        <f>K9+L9</f>
        <v>25</v>
      </c>
      <c r="K9" s="118">
        <v>15</v>
      </c>
      <c r="L9" s="118">
        <v>10</v>
      </c>
      <c r="M9" s="123">
        <f>L9/J9*100</f>
        <v>40</v>
      </c>
      <c r="N9" s="118">
        <f>O9+P9</f>
        <v>1</v>
      </c>
      <c r="O9" s="118">
        <v>1</v>
      </c>
      <c r="P9" s="118">
        <v>0</v>
      </c>
      <c r="Q9" s="41"/>
    </row>
    <row r="10" spans="1:17" s="41" customFormat="1" ht="13.5" customHeight="1">
      <c r="A10" s="41"/>
      <c r="B10" s="94" t="s">
        <v>381</v>
      </c>
      <c r="C10" s="113">
        <f>D10+E10</f>
        <v>32</v>
      </c>
      <c r="D10" s="118">
        <v>16</v>
      </c>
      <c r="E10" s="118">
        <v>16</v>
      </c>
      <c r="F10" s="123">
        <f>E10/C10*100</f>
        <v>50</v>
      </c>
      <c r="G10" s="118">
        <f>H10+I10</f>
        <v>13</v>
      </c>
      <c r="H10" s="118">
        <v>6</v>
      </c>
      <c r="I10" s="118">
        <v>7</v>
      </c>
      <c r="J10" s="118">
        <f>K10+L10</f>
        <v>32</v>
      </c>
      <c r="K10" s="118">
        <v>20</v>
      </c>
      <c r="L10" s="118">
        <v>12</v>
      </c>
      <c r="M10" s="123">
        <f>L10/J10*100</f>
        <v>37.5</v>
      </c>
      <c r="N10" s="118">
        <f>O10+P10</f>
        <v>4</v>
      </c>
      <c r="O10" s="118">
        <v>1</v>
      </c>
      <c r="P10" s="118">
        <v>3</v>
      </c>
      <c r="Q10" s="41"/>
    </row>
    <row r="11" spans="1:17" s="41" customFormat="1" ht="4.5" customHeight="1">
      <c r="A11" s="41"/>
      <c r="B11" s="94"/>
      <c r="C11" s="113"/>
      <c r="D11" s="118"/>
      <c r="E11" s="118"/>
      <c r="F11" s="123"/>
      <c r="G11" s="118"/>
      <c r="H11" s="118"/>
      <c r="I11" s="118"/>
      <c r="J11" s="118"/>
      <c r="K11" s="118"/>
      <c r="L11" s="118"/>
      <c r="M11" s="123"/>
      <c r="N11" s="118"/>
      <c r="O11" s="118"/>
      <c r="P11" s="118"/>
      <c r="Q11" s="41"/>
    </row>
    <row r="12" spans="1:17" s="41" customFormat="1" ht="13.5" customHeight="1">
      <c r="A12" s="41"/>
      <c r="B12" s="94" t="s">
        <v>227</v>
      </c>
      <c r="C12" s="113">
        <f t="shared" ref="C12:C19" si="1">D12+E12</f>
        <v>885</v>
      </c>
      <c r="D12" s="118">
        <v>286</v>
      </c>
      <c r="E12" s="118">
        <v>599</v>
      </c>
      <c r="F12" s="123">
        <f t="shared" ref="F12:F19" si="2">E12/C12*100</f>
        <v>67.683615819209038</v>
      </c>
      <c r="G12" s="118">
        <f t="shared" ref="G12:G19" si="3">H12+I12</f>
        <v>208</v>
      </c>
      <c r="H12" s="118">
        <v>58</v>
      </c>
      <c r="I12" s="118">
        <v>150</v>
      </c>
      <c r="J12" s="118">
        <f t="shared" ref="J12:J19" si="4">K12+L12</f>
        <v>513</v>
      </c>
      <c r="K12" s="118">
        <v>241</v>
      </c>
      <c r="L12" s="118">
        <v>272</v>
      </c>
      <c r="M12" s="123">
        <f t="shared" ref="M12:M19" si="5">L12/J12*100</f>
        <v>53.021442495126706</v>
      </c>
      <c r="N12" s="118">
        <f t="shared" ref="N12:N19" si="6">O12+P12</f>
        <v>112</v>
      </c>
      <c r="O12" s="118">
        <v>28</v>
      </c>
      <c r="P12" s="118">
        <v>84</v>
      </c>
      <c r="Q12" s="41"/>
    </row>
    <row r="13" spans="1:17" s="41" customFormat="1" ht="13.5" customHeight="1">
      <c r="A13" s="41"/>
      <c r="B13" s="94" t="s">
        <v>376</v>
      </c>
      <c r="C13" s="113">
        <f t="shared" si="1"/>
        <v>240</v>
      </c>
      <c r="D13" s="118">
        <v>72</v>
      </c>
      <c r="E13" s="118">
        <v>168</v>
      </c>
      <c r="F13" s="123">
        <f t="shared" si="2"/>
        <v>70</v>
      </c>
      <c r="G13" s="118">
        <f t="shared" si="3"/>
        <v>42</v>
      </c>
      <c r="H13" s="118">
        <v>7</v>
      </c>
      <c r="I13" s="118">
        <v>35</v>
      </c>
      <c r="J13" s="118">
        <f t="shared" si="4"/>
        <v>119</v>
      </c>
      <c r="K13" s="118">
        <v>61</v>
      </c>
      <c r="L13" s="118">
        <v>58</v>
      </c>
      <c r="M13" s="123">
        <f t="shared" si="5"/>
        <v>48.739495798319325</v>
      </c>
      <c r="N13" s="118">
        <f t="shared" si="6"/>
        <v>16</v>
      </c>
      <c r="O13" s="118">
        <v>5</v>
      </c>
      <c r="P13" s="118">
        <v>11</v>
      </c>
      <c r="Q13" s="41"/>
    </row>
    <row r="14" spans="1:17" s="41" customFormat="1" ht="13.5" customHeight="1">
      <c r="A14" s="41"/>
      <c r="B14" s="94" t="s">
        <v>175</v>
      </c>
      <c r="C14" s="113">
        <f t="shared" si="1"/>
        <v>162</v>
      </c>
      <c r="D14" s="118">
        <v>52</v>
      </c>
      <c r="E14" s="118">
        <v>110</v>
      </c>
      <c r="F14" s="123">
        <f t="shared" si="2"/>
        <v>67.901234567901241</v>
      </c>
      <c r="G14" s="118">
        <f t="shared" si="3"/>
        <v>37</v>
      </c>
      <c r="H14" s="118">
        <v>12</v>
      </c>
      <c r="I14" s="118">
        <v>25</v>
      </c>
      <c r="J14" s="118">
        <f t="shared" si="4"/>
        <v>73</v>
      </c>
      <c r="K14" s="118">
        <v>32</v>
      </c>
      <c r="L14" s="118">
        <v>41</v>
      </c>
      <c r="M14" s="123">
        <f t="shared" si="5"/>
        <v>56.164383561643838</v>
      </c>
      <c r="N14" s="118">
        <f t="shared" si="6"/>
        <v>19</v>
      </c>
      <c r="O14" s="118">
        <v>2</v>
      </c>
      <c r="P14" s="118">
        <v>17</v>
      </c>
      <c r="Q14" s="41"/>
    </row>
    <row r="15" spans="1:17" s="41" customFormat="1" ht="13.5" customHeight="1">
      <c r="A15" s="41"/>
      <c r="B15" s="94" t="s">
        <v>332</v>
      </c>
      <c r="C15" s="113">
        <f t="shared" si="1"/>
        <v>341</v>
      </c>
      <c r="D15" s="118">
        <v>106</v>
      </c>
      <c r="E15" s="118">
        <v>235</v>
      </c>
      <c r="F15" s="123">
        <f t="shared" si="2"/>
        <v>68.914956011730212</v>
      </c>
      <c r="G15" s="118">
        <f t="shared" si="3"/>
        <v>70</v>
      </c>
      <c r="H15" s="118">
        <v>18</v>
      </c>
      <c r="I15" s="118">
        <v>52</v>
      </c>
      <c r="J15" s="118">
        <f t="shared" si="4"/>
        <v>205</v>
      </c>
      <c r="K15" s="118">
        <v>97</v>
      </c>
      <c r="L15" s="118">
        <v>108</v>
      </c>
      <c r="M15" s="123">
        <f t="shared" si="5"/>
        <v>52.682926829268297</v>
      </c>
      <c r="N15" s="118">
        <f t="shared" si="6"/>
        <v>27</v>
      </c>
      <c r="O15" s="118">
        <v>6</v>
      </c>
      <c r="P15" s="118">
        <v>21</v>
      </c>
      <c r="Q15" s="41"/>
    </row>
    <row r="16" spans="1:17" s="41" customFormat="1" ht="13.5" customHeight="1">
      <c r="A16" s="41"/>
      <c r="B16" s="94" t="s">
        <v>13</v>
      </c>
      <c r="C16" s="113">
        <f t="shared" si="1"/>
        <v>176</v>
      </c>
      <c r="D16" s="118">
        <v>63</v>
      </c>
      <c r="E16" s="118">
        <v>113</v>
      </c>
      <c r="F16" s="123">
        <f t="shared" si="2"/>
        <v>64.204545454545453</v>
      </c>
      <c r="G16" s="118">
        <f t="shared" si="3"/>
        <v>16</v>
      </c>
      <c r="H16" s="118">
        <v>2</v>
      </c>
      <c r="I16" s="118">
        <v>14</v>
      </c>
      <c r="J16" s="118">
        <f t="shared" si="4"/>
        <v>103</v>
      </c>
      <c r="K16" s="118">
        <v>51</v>
      </c>
      <c r="L16" s="118">
        <v>52</v>
      </c>
      <c r="M16" s="123">
        <f t="shared" si="5"/>
        <v>50.485436893203882</v>
      </c>
      <c r="N16" s="118">
        <f t="shared" si="6"/>
        <v>6</v>
      </c>
      <c r="O16" s="118">
        <v>3</v>
      </c>
      <c r="P16" s="118">
        <v>3</v>
      </c>
      <c r="Q16" s="41"/>
    </row>
    <row r="17" spans="2:16" s="41" customFormat="1" ht="13.5" customHeight="1">
      <c r="B17" s="94" t="s">
        <v>375</v>
      </c>
      <c r="C17" s="113">
        <f t="shared" si="1"/>
        <v>168</v>
      </c>
      <c r="D17" s="118">
        <v>58</v>
      </c>
      <c r="E17" s="118">
        <v>110</v>
      </c>
      <c r="F17" s="123">
        <f t="shared" si="2"/>
        <v>65.476190476190482</v>
      </c>
      <c r="G17" s="118">
        <f t="shared" si="3"/>
        <v>36</v>
      </c>
      <c r="H17" s="118">
        <v>12</v>
      </c>
      <c r="I17" s="118">
        <v>24</v>
      </c>
      <c r="J17" s="118">
        <f t="shared" si="4"/>
        <v>89</v>
      </c>
      <c r="K17" s="118">
        <v>48</v>
      </c>
      <c r="L17" s="118">
        <v>41</v>
      </c>
      <c r="M17" s="123">
        <f t="shared" si="5"/>
        <v>46.067415730337082</v>
      </c>
      <c r="N17" s="118">
        <f t="shared" si="6"/>
        <v>9</v>
      </c>
      <c r="O17" s="118">
        <v>5</v>
      </c>
      <c r="P17" s="118">
        <v>4</v>
      </c>
    </row>
    <row r="18" spans="2:16" s="41" customFormat="1" ht="13.5" customHeight="1">
      <c r="B18" s="94" t="s">
        <v>372</v>
      </c>
      <c r="C18" s="113">
        <f t="shared" si="1"/>
        <v>117</v>
      </c>
      <c r="D18" s="118">
        <v>41</v>
      </c>
      <c r="E18" s="118">
        <v>76</v>
      </c>
      <c r="F18" s="123">
        <f t="shared" si="2"/>
        <v>64.957264957264954</v>
      </c>
      <c r="G18" s="118">
        <f t="shared" si="3"/>
        <v>8</v>
      </c>
      <c r="H18" s="118">
        <v>2</v>
      </c>
      <c r="I18" s="118">
        <v>6</v>
      </c>
      <c r="J18" s="118">
        <f t="shared" si="4"/>
        <v>96</v>
      </c>
      <c r="K18" s="118">
        <v>46</v>
      </c>
      <c r="L18" s="118">
        <v>50</v>
      </c>
      <c r="M18" s="123">
        <f t="shared" si="5"/>
        <v>52.083333333333336</v>
      </c>
      <c r="N18" s="118">
        <f t="shared" si="6"/>
        <v>7</v>
      </c>
      <c r="O18" s="118">
        <v>3</v>
      </c>
      <c r="P18" s="118">
        <v>4</v>
      </c>
    </row>
    <row r="19" spans="2:16" s="41" customFormat="1" ht="13.5" customHeight="1">
      <c r="B19" s="94" t="s">
        <v>362</v>
      </c>
      <c r="C19" s="113">
        <f t="shared" si="1"/>
        <v>150</v>
      </c>
      <c r="D19" s="118">
        <v>51</v>
      </c>
      <c r="E19" s="118">
        <v>99</v>
      </c>
      <c r="F19" s="123">
        <f t="shared" si="2"/>
        <v>66</v>
      </c>
      <c r="G19" s="118">
        <f t="shared" si="3"/>
        <v>29</v>
      </c>
      <c r="H19" s="118">
        <v>3</v>
      </c>
      <c r="I19" s="118">
        <v>26</v>
      </c>
      <c r="J19" s="118">
        <f t="shared" si="4"/>
        <v>75</v>
      </c>
      <c r="K19" s="118">
        <v>36</v>
      </c>
      <c r="L19" s="118">
        <v>39</v>
      </c>
      <c r="M19" s="123">
        <f t="shared" si="5"/>
        <v>52</v>
      </c>
      <c r="N19" s="118">
        <f t="shared" si="6"/>
        <v>14</v>
      </c>
      <c r="O19" s="118">
        <v>4</v>
      </c>
      <c r="P19" s="118">
        <v>10</v>
      </c>
    </row>
    <row r="20" spans="2:16" s="41" customFormat="1" ht="4.5" customHeight="1">
      <c r="B20" s="94"/>
      <c r="C20" s="113"/>
      <c r="D20" s="118"/>
      <c r="E20" s="118"/>
      <c r="F20" s="123"/>
      <c r="G20" s="118"/>
      <c r="H20" s="118"/>
      <c r="I20" s="118"/>
      <c r="J20" s="118"/>
      <c r="K20" s="118"/>
      <c r="L20" s="118"/>
      <c r="M20" s="123"/>
      <c r="N20" s="118"/>
      <c r="O20" s="118"/>
      <c r="P20" s="118"/>
    </row>
    <row r="21" spans="2:16" s="41" customFormat="1" ht="13.5" customHeight="1">
      <c r="B21" s="94" t="s">
        <v>330</v>
      </c>
      <c r="C21" s="113">
        <f t="shared" ref="C21:C36" si="7">D21+E21</f>
        <v>26</v>
      </c>
      <c r="D21" s="118">
        <v>8</v>
      </c>
      <c r="E21" s="118">
        <v>18</v>
      </c>
      <c r="F21" s="123">
        <f t="shared" ref="F21:F36" si="8">E21/C21*100</f>
        <v>69.230769230769226</v>
      </c>
      <c r="G21" s="118">
        <f t="shared" ref="G21:G36" si="9">H21+I21</f>
        <v>6</v>
      </c>
      <c r="H21" s="118">
        <v>0</v>
      </c>
      <c r="I21" s="118">
        <v>6</v>
      </c>
      <c r="J21" s="118">
        <f t="shared" ref="J21:J36" si="10">K21+L21</f>
        <v>12</v>
      </c>
      <c r="K21" s="118">
        <v>6</v>
      </c>
      <c r="L21" s="118">
        <v>6</v>
      </c>
      <c r="M21" s="123">
        <f t="shared" ref="M21:M36" si="11">L21/J21*100</f>
        <v>50</v>
      </c>
      <c r="N21" s="118">
        <f t="shared" ref="N21:N36" si="12">O21+P21</f>
        <v>4</v>
      </c>
      <c r="O21" s="118">
        <v>0</v>
      </c>
      <c r="P21" s="118">
        <v>4</v>
      </c>
    </row>
    <row r="22" spans="2:16" s="41" customFormat="1" ht="13.5" customHeight="1">
      <c r="B22" s="94" t="s">
        <v>374</v>
      </c>
      <c r="C22" s="113">
        <f t="shared" si="7"/>
        <v>12</v>
      </c>
      <c r="D22" s="118">
        <v>4</v>
      </c>
      <c r="E22" s="118">
        <v>8</v>
      </c>
      <c r="F22" s="123">
        <f t="shared" si="8"/>
        <v>66.666666666666657</v>
      </c>
      <c r="G22" s="118">
        <f t="shared" si="9"/>
        <v>2</v>
      </c>
      <c r="H22" s="118">
        <v>0</v>
      </c>
      <c r="I22" s="118">
        <v>2</v>
      </c>
      <c r="J22" s="118">
        <f t="shared" si="10"/>
        <v>12</v>
      </c>
      <c r="K22" s="118">
        <v>6</v>
      </c>
      <c r="L22" s="118">
        <v>6</v>
      </c>
      <c r="M22" s="123">
        <f t="shared" si="11"/>
        <v>50</v>
      </c>
      <c r="N22" s="118">
        <f t="shared" si="12"/>
        <v>2</v>
      </c>
      <c r="O22" s="118">
        <v>0</v>
      </c>
      <c r="P22" s="118">
        <v>2</v>
      </c>
    </row>
    <row r="23" spans="2:16" s="41" customFormat="1" ht="13.5" customHeight="1">
      <c r="B23" s="94" t="s">
        <v>62</v>
      </c>
      <c r="C23" s="113">
        <f t="shared" si="7"/>
        <v>11</v>
      </c>
      <c r="D23" s="118">
        <v>4</v>
      </c>
      <c r="E23" s="118">
        <v>7</v>
      </c>
      <c r="F23" s="123">
        <f t="shared" si="8"/>
        <v>63.636363636363633</v>
      </c>
      <c r="G23" s="118">
        <f t="shared" si="9"/>
        <v>0</v>
      </c>
      <c r="H23" s="118">
        <v>0</v>
      </c>
      <c r="I23" s="118">
        <v>0</v>
      </c>
      <c r="J23" s="118">
        <f t="shared" si="10"/>
        <v>15</v>
      </c>
      <c r="K23" s="118">
        <v>7</v>
      </c>
      <c r="L23" s="118">
        <v>8</v>
      </c>
      <c r="M23" s="123">
        <f t="shared" si="11"/>
        <v>53.333333333333336</v>
      </c>
      <c r="N23" s="118">
        <f t="shared" si="12"/>
        <v>2</v>
      </c>
      <c r="O23" s="118">
        <v>0</v>
      </c>
      <c r="P23" s="118">
        <v>2</v>
      </c>
    </row>
    <row r="24" spans="2:16" s="41" customFormat="1" ht="13.5" customHeight="1">
      <c r="B24" s="94" t="s">
        <v>368</v>
      </c>
      <c r="C24" s="113">
        <f t="shared" si="7"/>
        <v>104</v>
      </c>
      <c r="D24" s="118">
        <v>33</v>
      </c>
      <c r="E24" s="118">
        <v>71</v>
      </c>
      <c r="F24" s="123">
        <f t="shared" si="8"/>
        <v>68.269230769230774</v>
      </c>
      <c r="G24" s="118">
        <f t="shared" si="9"/>
        <v>35</v>
      </c>
      <c r="H24" s="118">
        <v>7</v>
      </c>
      <c r="I24" s="118">
        <v>28</v>
      </c>
      <c r="J24" s="118">
        <f t="shared" si="10"/>
        <v>48</v>
      </c>
      <c r="K24" s="118">
        <v>24</v>
      </c>
      <c r="L24" s="118">
        <v>24</v>
      </c>
      <c r="M24" s="123">
        <f t="shared" si="11"/>
        <v>50</v>
      </c>
      <c r="N24" s="118">
        <f t="shared" si="12"/>
        <v>9</v>
      </c>
      <c r="O24" s="118">
        <v>3</v>
      </c>
      <c r="P24" s="118">
        <v>6</v>
      </c>
    </row>
    <row r="25" spans="2:16" s="41" customFormat="1" ht="13.5" customHeight="1">
      <c r="B25" s="94" t="s">
        <v>235</v>
      </c>
      <c r="C25" s="113">
        <f t="shared" si="7"/>
        <v>21</v>
      </c>
      <c r="D25" s="118">
        <v>10</v>
      </c>
      <c r="E25" s="118">
        <v>11</v>
      </c>
      <c r="F25" s="123">
        <f t="shared" si="8"/>
        <v>52.380952380952387</v>
      </c>
      <c r="G25" s="118">
        <f t="shared" si="9"/>
        <v>5</v>
      </c>
      <c r="H25" s="118">
        <v>2</v>
      </c>
      <c r="I25" s="118">
        <v>3</v>
      </c>
      <c r="J25" s="118">
        <f t="shared" si="10"/>
        <v>13</v>
      </c>
      <c r="K25" s="118">
        <v>6</v>
      </c>
      <c r="L25" s="118">
        <v>7</v>
      </c>
      <c r="M25" s="123">
        <f t="shared" si="11"/>
        <v>53.846153846153847</v>
      </c>
      <c r="N25" s="118">
        <f t="shared" si="12"/>
        <v>2</v>
      </c>
      <c r="O25" s="118">
        <v>0</v>
      </c>
      <c r="P25" s="118">
        <v>2</v>
      </c>
    </row>
    <row r="26" spans="2:16" s="41" customFormat="1" ht="13.5" customHeight="1">
      <c r="B26" s="94" t="s">
        <v>373</v>
      </c>
      <c r="C26" s="113">
        <f t="shared" si="7"/>
        <v>43</v>
      </c>
      <c r="D26" s="118">
        <v>17</v>
      </c>
      <c r="E26" s="118">
        <v>26</v>
      </c>
      <c r="F26" s="123">
        <f t="shared" si="8"/>
        <v>60.465116279069761</v>
      </c>
      <c r="G26" s="118">
        <f t="shared" si="9"/>
        <v>10</v>
      </c>
      <c r="H26" s="118">
        <v>5</v>
      </c>
      <c r="I26" s="118">
        <v>5</v>
      </c>
      <c r="J26" s="118">
        <f t="shared" si="10"/>
        <v>32</v>
      </c>
      <c r="K26" s="118">
        <v>16</v>
      </c>
      <c r="L26" s="118">
        <v>16</v>
      </c>
      <c r="M26" s="123">
        <f t="shared" si="11"/>
        <v>50</v>
      </c>
      <c r="N26" s="118">
        <f t="shared" si="12"/>
        <v>6</v>
      </c>
      <c r="O26" s="118">
        <v>3</v>
      </c>
      <c r="P26" s="118">
        <v>3</v>
      </c>
    </row>
    <row r="27" spans="2:16" s="41" customFormat="1" ht="13.5" customHeight="1">
      <c r="B27" s="94" t="s">
        <v>94</v>
      </c>
      <c r="C27" s="113">
        <f t="shared" si="7"/>
        <v>17</v>
      </c>
      <c r="D27" s="118">
        <v>4</v>
      </c>
      <c r="E27" s="118">
        <v>13</v>
      </c>
      <c r="F27" s="123">
        <f t="shared" si="8"/>
        <v>76.470588235294116</v>
      </c>
      <c r="G27" s="118">
        <f t="shared" si="9"/>
        <v>5</v>
      </c>
      <c r="H27" s="118">
        <v>1</v>
      </c>
      <c r="I27" s="118">
        <v>4</v>
      </c>
      <c r="J27" s="118">
        <f t="shared" si="10"/>
        <v>12</v>
      </c>
      <c r="K27" s="118">
        <v>6</v>
      </c>
      <c r="L27" s="118">
        <v>6</v>
      </c>
      <c r="M27" s="123">
        <f t="shared" si="11"/>
        <v>50</v>
      </c>
      <c r="N27" s="118">
        <f t="shared" si="12"/>
        <v>4</v>
      </c>
      <c r="O27" s="118">
        <v>3</v>
      </c>
      <c r="P27" s="118">
        <v>1</v>
      </c>
    </row>
    <row r="28" spans="2:16" s="41" customFormat="1" ht="13.5" customHeight="1">
      <c r="B28" s="94" t="s">
        <v>370</v>
      </c>
      <c r="C28" s="113">
        <f t="shared" si="7"/>
        <v>30</v>
      </c>
      <c r="D28" s="118">
        <v>9</v>
      </c>
      <c r="E28" s="118">
        <v>21</v>
      </c>
      <c r="F28" s="123">
        <f t="shared" si="8"/>
        <v>70</v>
      </c>
      <c r="G28" s="118">
        <f t="shared" si="9"/>
        <v>15</v>
      </c>
      <c r="H28" s="118">
        <v>4</v>
      </c>
      <c r="I28" s="118">
        <v>11</v>
      </c>
      <c r="J28" s="118">
        <f t="shared" si="10"/>
        <v>26</v>
      </c>
      <c r="K28" s="118">
        <v>15</v>
      </c>
      <c r="L28" s="118">
        <v>11</v>
      </c>
      <c r="M28" s="123">
        <f t="shared" si="11"/>
        <v>42.307692307692307</v>
      </c>
      <c r="N28" s="118">
        <f t="shared" si="12"/>
        <v>10</v>
      </c>
      <c r="O28" s="118">
        <v>3</v>
      </c>
      <c r="P28" s="118">
        <v>7</v>
      </c>
    </row>
    <row r="29" spans="2:16" s="41" customFormat="1" ht="13.5" customHeight="1">
      <c r="B29" s="94" t="s">
        <v>156</v>
      </c>
      <c r="C29" s="113">
        <f t="shared" si="7"/>
        <v>39</v>
      </c>
      <c r="D29" s="118">
        <v>14</v>
      </c>
      <c r="E29" s="118">
        <v>25</v>
      </c>
      <c r="F29" s="123">
        <f t="shared" si="8"/>
        <v>64.102564102564102</v>
      </c>
      <c r="G29" s="118">
        <f t="shared" si="9"/>
        <v>15</v>
      </c>
      <c r="H29" s="118">
        <v>4</v>
      </c>
      <c r="I29" s="118">
        <v>11</v>
      </c>
      <c r="J29" s="118">
        <f t="shared" si="10"/>
        <v>29</v>
      </c>
      <c r="K29" s="118">
        <v>15</v>
      </c>
      <c r="L29" s="118">
        <v>14</v>
      </c>
      <c r="M29" s="123">
        <f t="shared" si="11"/>
        <v>48.275862068965516</v>
      </c>
      <c r="N29" s="118">
        <f t="shared" si="12"/>
        <v>7</v>
      </c>
      <c r="O29" s="118">
        <v>3</v>
      </c>
      <c r="P29" s="118">
        <v>4</v>
      </c>
    </row>
    <row r="30" spans="2:16" s="41" customFormat="1" ht="13.5" customHeight="1">
      <c r="B30" s="94" t="s">
        <v>354</v>
      </c>
      <c r="C30" s="113">
        <f t="shared" si="7"/>
        <v>63</v>
      </c>
      <c r="D30" s="118">
        <v>22</v>
      </c>
      <c r="E30" s="118">
        <v>41</v>
      </c>
      <c r="F30" s="123">
        <f t="shared" si="8"/>
        <v>65.079365079365076</v>
      </c>
      <c r="G30" s="118">
        <f t="shared" si="9"/>
        <v>11</v>
      </c>
      <c r="H30" s="118">
        <v>4</v>
      </c>
      <c r="I30" s="118">
        <v>7</v>
      </c>
      <c r="J30" s="118">
        <f t="shared" si="10"/>
        <v>30</v>
      </c>
      <c r="K30" s="118">
        <v>14</v>
      </c>
      <c r="L30" s="118">
        <v>16</v>
      </c>
      <c r="M30" s="123">
        <f t="shared" si="11"/>
        <v>53.333333333333336</v>
      </c>
      <c r="N30" s="118">
        <f t="shared" si="12"/>
        <v>3</v>
      </c>
      <c r="O30" s="118">
        <v>0</v>
      </c>
      <c r="P30" s="118">
        <v>3</v>
      </c>
    </row>
    <row r="31" spans="2:16" s="41" customFormat="1" ht="13.5" customHeight="1">
      <c r="B31" s="94" t="s">
        <v>143</v>
      </c>
      <c r="C31" s="113">
        <f t="shared" si="7"/>
        <v>88</v>
      </c>
      <c r="D31" s="118">
        <v>24</v>
      </c>
      <c r="E31" s="118">
        <v>64</v>
      </c>
      <c r="F31" s="123">
        <f t="shared" si="8"/>
        <v>72.727272727272734</v>
      </c>
      <c r="G31" s="118">
        <f t="shared" si="9"/>
        <v>5</v>
      </c>
      <c r="H31" s="118">
        <v>1</v>
      </c>
      <c r="I31" s="118">
        <v>4</v>
      </c>
      <c r="J31" s="118">
        <f t="shared" si="10"/>
        <v>49</v>
      </c>
      <c r="K31" s="118">
        <v>17</v>
      </c>
      <c r="L31" s="118">
        <v>32</v>
      </c>
      <c r="M31" s="123">
        <f t="shared" si="11"/>
        <v>65.306122448979593</v>
      </c>
      <c r="N31" s="118">
        <f t="shared" si="12"/>
        <v>2</v>
      </c>
      <c r="O31" s="118">
        <v>1</v>
      </c>
      <c r="P31" s="118">
        <v>1</v>
      </c>
    </row>
    <row r="32" spans="2:16" s="41" customFormat="1" ht="13.5" customHeight="1">
      <c r="B32" s="94" t="s">
        <v>312</v>
      </c>
      <c r="C32" s="113">
        <f t="shared" si="7"/>
        <v>145</v>
      </c>
      <c r="D32" s="118">
        <v>37</v>
      </c>
      <c r="E32" s="118">
        <v>108</v>
      </c>
      <c r="F32" s="123">
        <f t="shared" si="8"/>
        <v>74.482758620689665</v>
      </c>
      <c r="G32" s="118">
        <f t="shared" si="9"/>
        <v>14</v>
      </c>
      <c r="H32" s="118">
        <v>2</v>
      </c>
      <c r="I32" s="118">
        <v>12</v>
      </c>
      <c r="J32" s="118">
        <f t="shared" si="10"/>
        <v>74</v>
      </c>
      <c r="K32" s="118">
        <v>39</v>
      </c>
      <c r="L32" s="118">
        <v>35</v>
      </c>
      <c r="M32" s="123">
        <f t="shared" si="11"/>
        <v>47.297297297297298</v>
      </c>
      <c r="N32" s="118">
        <f t="shared" si="12"/>
        <v>8</v>
      </c>
      <c r="O32" s="118">
        <v>1</v>
      </c>
      <c r="P32" s="118">
        <v>7</v>
      </c>
    </row>
    <row r="33" spans="1:16" s="41" customFormat="1" ht="13.5" customHeight="1">
      <c r="A33" s="41"/>
      <c r="B33" s="94" t="s">
        <v>151</v>
      </c>
      <c r="C33" s="113">
        <f t="shared" si="7"/>
        <v>55</v>
      </c>
      <c r="D33" s="118">
        <v>19</v>
      </c>
      <c r="E33" s="118">
        <v>36</v>
      </c>
      <c r="F33" s="123">
        <f t="shared" si="8"/>
        <v>65.454545454545453</v>
      </c>
      <c r="G33" s="118">
        <f t="shared" si="9"/>
        <v>7</v>
      </c>
      <c r="H33" s="118">
        <v>2</v>
      </c>
      <c r="I33" s="118">
        <v>5</v>
      </c>
      <c r="J33" s="118">
        <f t="shared" si="10"/>
        <v>24</v>
      </c>
      <c r="K33" s="118">
        <v>16</v>
      </c>
      <c r="L33" s="118">
        <v>8</v>
      </c>
      <c r="M33" s="123">
        <f t="shared" si="11"/>
        <v>33.333333333333329</v>
      </c>
      <c r="N33" s="118">
        <f t="shared" si="12"/>
        <v>2</v>
      </c>
      <c r="O33" s="118">
        <v>1</v>
      </c>
      <c r="P33" s="118">
        <v>1</v>
      </c>
    </row>
    <row r="34" spans="1:16" s="41" customFormat="1" ht="13.5" customHeight="1">
      <c r="A34" s="41"/>
      <c r="B34" s="94" t="s">
        <v>369</v>
      </c>
      <c r="C34" s="113">
        <f t="shared" si="7"/>
        <v>58</v>
      </c>
      <c r="D34" s="118">
        <v>18</v>
      </c>
      <c r="E34" s="118">
        <v>40</v>
      </c>
      <c r="F34" s="123">
        <f t="shared" si="8"/>
        <v>68.965517241379317</v>
      </c>
      <c r="G34" s="118">
        <f t="shared" si="9"/>
        <v>9</v>
      </c>
      <c r="H34" s="118">
        <v>3</v>
      </c>
      <c r="I34" s="118">
        <v>6</v>
      </c>
      <c r="J34" s="118">
        <f t="shared" si="10"/>
        <v>25</v>
      </c>
      <c r="K34" s="118">
        <v>16</v>
      </c>
      <c r="L34" s="118">
        <v>9</v>
      </c>
      <c r="M34" s="123">
        <f t="shared" si="11"/>
        <v>36</v>
      </c>
      <c r="N34" s="118">
        <f t="shared" si="12"/>
        <v>3</v>
      </c>
      <c r="O34" s="118">
        <v>0</v>
      </c>
      <c r="P34" s="118">
        <v>3</v>
      </c>
    </row>
    <row r="35" spans="1:16" s="41" customFormat="1" ht="13.5" customHeight="1">
      <c r="A35" s="41"/>
      <c r="B35" s="94" t="s">
        <v>223</v>
      </c>
      <c r="C35" s="113">
        <f t="shared" si="7"/>
        <v>35</v>
      </c>
      <c r="D35" s="118">
        <v>14</v>
      </c>
      <c r="E35" s="118">
        <v>21</v>
      </c>
      <c r="F35" s="123">
        <f t="shared" si="8"/>
        <v>60</v>
      </c>
      <c r="G35" s="118">
        <f t="shared" si="9"/>
        <v>6</v>
      </c>
      <c r="H35" s="118">
        <v>2</v>
      </c>
      <c r="I35" s="118">
        <v>4</v>
      </c>
      <c r="J35" s="118">
        <f t="shared" si="10"/>
        <v>29</v>
      </c>
      <c r="K35" s="118">
        <v>11</v>
      </c>
      <c r="L35" s="118">
        <v>18</v>
      </c>
      <c r="M35" s="123">
        <f t="shared" si="11"/>
        <v>62.068965517241381</v>
      </c>
      <c r="N35" s="118">
        <f t="shared" si="12"/>
        <v>7</v>
      </c>
      <c r="O35" s="118">
        <v>2</v>
      </c>
      <c r="P35" s="118">
        <v>5</v>
      </c>
    </row>
    <row r="36" spans="1:16" s="41" customFormat="1" ht="13.5" customHeight="1">
      <c r="A36" s="41"/>
      <c r="B36" s="94" t="s">
        <v>305</v>
      </c>
      <c r="C36" s="113">
        <f t="shared" si="7"/>
        <v>66</v>
      </c>
      <c r="D36" s="118">
        <v>18</v>
      </c>
      <c r="E36" s="118">
        <v>48</v>
      </c>
      <c r="F36" s="123">
        <f t="shared" si="8"/>
        <v>72.727272727272734</v>
      </c>
      <c r="G36" s="118">
        <f t="shared" si="9"/>
        <v>19</v>
      </c>
      <c r="H36" s="118">
        <v>2</v>
      </c>
      <c r="I36" s="118">
        <v>17</v>
      </c>
      <c r="J36" s="118">
        <f t="shared" si="10"/>
        <v>36</v>
      </c>
      <c r="K36" s="118">
        <v>18</v>
      </c>
      <c r="L36" s="118">
        <v>18</v>
      </c>
      <c r="M36" s="123">
        <f t="shared" si="11"/>
        <v>50</v>
      </c>
      <c r="N36" s="118">
        <f t="shared" si="12"/>
        <v>8</v>
      </c>
      <c r="O36" s="118">
        <v>1</v>
      </c>
      <c r="P36" s="118">
        <v>7</v>
      </c>
    </row>
    <row r="37" spans="1:16" ht="4.5" customHeight="1">
      <c r="A37" s="40"/>
      <c r="B37" s="107"/>
      <c r="C37" s="114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32"/>
    </row>
  </sheetData>
  <mergeCells count="6">
    <mergeCell ref="C4:I4"/>
    <mergeCell ref="J4:P4"/>
    <mergeCell ref="C5:F5"/>
    <mergeCell ref="G5:I5"/>
    <mergeCell ref="J5:M5"/>
    <mergeCell ref="N5:P5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T37"/>
  <sheetViews>
    <sheetView zoomScale="115" zoomScaleNormal="115" workbookViewId="0">
      <selection activeCell="B2" sqref="B2"/>
    </sheetView>
  </sheetViews>
  <sheetFormatPr defaultRowHeight="11.25"/>
  <cols>
    <col min="1" max="1" width="0.5" style="39" customWidth="1"/>
    <col min="2" max="2" width="11.625" style="40" customWidth="1"/>
    <col min="3" max="3" width="9.625" style="40" bestFit="1" customWidth="1"/>
    <col min="4" max="11" width="9.125" style="40" bestFit="1" customWidth="1"/>
    <col min="12" max="12" width="9.625" style="40" customWidth="1"/>
    <col min="13" max="17" width="9.125" style="40" bestFit="1" customWidth="1"/>
    <col min="18" max="20" width="9.125" style="40" customWidth="1"/>
    <col min="21" max="16384" width="9" style="40" customWidth="1"/>
  </cols>
  <sheetData>
    <row r="1" spans="1:20" ht="4.5" customHeight="1"/>
    <row r="2" spans="1:20" ht="13.5">
      <c r="B2" s="43" t="s">
        <v>401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4.5" customHeight="1">
      <c r="A3" s="40"/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20" s="42" customFormat="1" ht="13.5" customHeight="1">
      <c r="A4" s="41"/>
      <c r="B4" s="134" t="s">
        <v>56</v>
      </c>
      <c r="C4" s="139" t="s">
        <v>44</v>
      </c>
      <c r="D4" s="147"/>
      <c r="E4" s="147"/>
      <c r="F4" s="147"/>
      <c r="G4" s="147"/>
      <c r="H4" s="147"/>
      <c r="I4" s="147"/>
      <c r="J4" s="147"/>
      <c r="K4" s="147"/>
      <c r="L4" s="139" t="s">
        <v>347</v>
      </c>
      <c r="M4" s="147"/>
      <c r="N4" s="147"/>
      <c r="O4" s="147"/>
      <c r="P4" s="147"/>
      <c r="Q4" s="147"/>
      <c r="R4" s="42"/>
      <c r="S4" s="42"/>
      <c r="T4" s="42"/>
    </row>
    <row r="5" spans="1:20" s="42" customFormat="1" ht="13.5" customHeight="1">
      <c r="A5" s="42"/>
      <c r="B5" s="135"/>
      <c r="C5" s="140"/>
      <c r="D5" s="148"/>
      <c r="E5" s="148" t="s">
        <v>91</v>
      </c>
      <c r="F5" s="148"/>
      <c r="G5" s="148"/>
      <c r="H5" s="148"/>
      <c r="I5" s="148"/>
      <c r="J5" s="140" t="s">
        <v>93</v>
      </c>
      <c r="K5" s="148"/>
      <c r="L5" s="140" t="s">
        <v>91</v>
      </c>
      <c r="M5" s="148"/>
      <c r="N5" s="148"/>
      <c r="O5" s="155"/>
      <c r="P5" s="140" t="s">
        <v>93</v>
      </c>
      <c r="Q5" s="148"/>
      <c r="R5" s="42"/>
      <c r="S5" s="42"/>
      <c r="T5" s="42"/>
    </row>
    <row r="6" spans="1:20" s="42" customFormat="1" ht="13.5" customHeight="1">
      <c r="A6" s="42"/>
      <c r="B6" s="136"/>
      <c r="C6" s="141" t="s">
        <v>6</v>
      </c>
      <c r="D6" s="141" t="s">
        <v>64</v>
      </c>
      <c r="E6" s="141" t="s">
        <v>18</v>
      </c>
      <c r="F6" s="141" t="s">
        <v>65</v>
      </c>
      <c r="G6" s="141" t="s">
        <v>66</v>
      </c>
      <c r="H6" s="141" t="s">
        <v>69</v>
      </c>
      <c r="I6" s="141" t="s">
        <v>61</v>
      </c>
      <c r="J6" s="141" t="s">
        <v>6</v>
      </c>
      <c r="K6" s="141" t="s">
        <v>70</v>
      </c>
      <c r="L6" s="141" t="s">
        <v>6</v>
      </c>
      <c r="M6" s="141" t="s">
        <v>64</v>
      </c>
      <c r="N6" s="141" t="s">
        <v>18</v>
      </c>
      <c r="O6" s="141" t="s">
        <v>65</v>
      </c>
      <c r="P6" s="141" t="s">
        <v>6</v>
      </c>
      <c r="Q6" s="141" t="s">
        <v>70</v>
      </c>
      <c r="R6" s="42"/>
      <c r="S6" s="42"/>
      <c r="T6" s="42"/>
    </row>
    <row r="7" spans="1:20" s="42" customFormat="1" ht="4.5" customHeight="1">
      <c r="A7" s="41"/>
      <c r="B7" s="137"/>
      <c r="C7" s="142"/>
      <c r="D7" s="149"/>
      <c r="E7" s="149"/>
      <c r="F7" s="149"/>
      <c r="G7" s="149"/>
      <c r="H7" s="149"/>
      <c r="I7" s="149"/>
      <c r="J7" s="149"/>
      <c r="K7" s="149"/>
      <c r="L7" s="142"/>
      <c r="M7" s="149"/>
      <c r="N7" s="149"/>
      <c r="O7" s="149"/>
      <c r="P7" s="149"/>
      <c r="Q7" s="149"/>
      <c r="R7" s="42"/>
      <c r="S7" s="42"/>
      <c r="T7" s="42"/>
    </row>
    <row r="8" spans="1:20" s="41" customFormat="1" ht="13.5" customHeight="1">
      <c r="A8" s="41"/>
      <c r="B8" s="47" t="s">
        <v>379</v>
      </c>
      <c r="C8" s="143">
        <f>SUM(D8:I8)</f>
        <v>1415</v>
      </c>
      <c r="D8" s="150">
        <f t="shared" ref="D8:I8" si="0">SUM(D12:D36)</f>
        <v>233</v>
      </c>
      <c r="E8" s="150">
        <f t="shared" si="0"/>
        <v>231</v>
      </c>
      <c r="F8" s="150">
        <f t="shared" si="0"/>
        <v>233</v>
      </c>
      <c r="G8" s="150">
        <f t="shared" si="0"/>
        <v>239</v>
      </c>
      <c r="H8" s="150">
        <f t="shared" si="0"/>
        <v>238</v>
      </c>
      <c r="I8" s="150">
        <f t="shared" si="0"/>
        <v>241</v>
      </c>
      <c r="J8" s="150">
        <f>SUM(K8)</f>
        <v>31</v>
      </c>
      <c r="K8" s="150">
        <f>SUM(K12:K36)</f>
        <v>31</v>
      </c>
      <c r="L8" s="143">
        <f>SUM(M8:O8)</f>
        <v>625</v>
      </c>
      <c r="M8" s="150">
        <f>SUM(M12:M36)</f>
        <v>205</v>
      </c>
      <c r="N8" s="150">
        <f>SUM(N12:N36)</f>
        <v>211</v>
      </c>
      <c r="O8" s="150">
        <f>SUM(O12:O36)</f>
        <v>209</v>
      </c>
      <c r="P8" s="150">
        <f>SUM(Q8)</f>
        <v>1</v>
      </c>
      <c r="Q8" s="150">
        <f>SUM(Q12:Q36)</f>
        <v>1</v>
      </c>
      <c r="R8" s="41"/>
      <c r="S8" s="41"/>
      <c r="T8" s="41"/>
    </row>
    <row r="9" spans="1:20" s="41" customFormat="1" ht="13.5" customHeight="1">
      <c r="A9" s="41"/>
      <c r="B9" s="48" t="s">
        <v>233</v>
      </c>
      <c r="C9" s="144">
        <f>SUM(D9:I9)</f>
        <v>18</v>
      </c>
      <c r="D9" s="55">
        <v>3</v>
      </c>
      <c r="E9" s="55">
        <v>3</v>
      </c>
      <c r="F9" s="55">
        <v>3</v>
      </c>
      <c r="G9" s="55">
        <v>3</v>
      </c>
      <c r="H9" s="55">
        <v>3</v>
      </c>
      <c r="I9" s="55">
        <v>3</v>
      </c>
      <c r="J9" s="55">
        <v>0</v>
      </c>
      <c r="K9" s="55">
        <v>0</v>
      </c>
      <c r="L9" s="144">
        <f>SUM(M9:O9)</f>
        <v>12</v>
      </c>
      <c r="M9" s="55">
        <v>4</v>
      </c>
      <c r="N9" s="55">
        <v>4</v>
      </c>
      <c r="O9" s="55">
        <v>4</v>
      </c>
      <c r="P9" s="55">
        <v>0</v>
      </c>
      <c r="Q9" s="55">
        <v>0</v>
      </c>
      <c r="R9" s="41"/>
      <c r="S9" s="41"/>
      <c r="T9" s="41"/>
    </row>
    <row r="10" spans="1:20" s="41" customFormat="1" ht="13.5" customHeight="1">
      <c r="A10" s="41"/>
      <c r="B10" s="48" t="s">
        <v>381</v>
      </c>
      <c r="C10" s="144">
        <f>SUM(D10:I10)</f>
        <v>18</v>
      </c>
      <c r="D10" s="55">
        <v>3</v>
      </c>
      <c r="E10" s="55">
        <v>3</v>
      </c>
      <c r="F10" s="55">
        <v>3</v>
      </c>
      <c r="G10" s="55">
        <v>3</v>
      </c>
      <c r="H10" s="55">
        <v>3</v>
      </c>
      <c r="I10" s="55">
        <v>3</v>
      </c>
      <c r="J10" s="55">
        <v>0</v>
      </c>
      <c r="K10" s="55">
        <v>0</v>
      </c>
      <c r="L10" s="144">
        <f>SUM(M10:O10)</f>
        <v>15</v>
      </c>
      <c r="M10" s="55">
        <v>5</v>
      </c>
      <c r="N10" s="55">
        <v>5</v>
      </c>
      <c r="O10" s="55">
        <v>5</v>
      </c>
      <c r="P10" s="55">
        <v>0</v>
      </c>
      <c r="Q10" s="55">
        <v>0</v>
      </c>
      <c r="R10" s="41"/>
      <c r="S10" s="41"/>
      <c r="T10" s="41"/>
    </row>
    <row r="11" spans="1:20" s="41" customFormat="1" ht="4.5" customHeight="1">
      <c r="A11" s="41"/>
      <c r="B11" s="48"/>
      <c r="C11" s="145"/>
      <c r="D11" s="151"/>
      <c r="E11" s="151"/>
      <c r="F11" s="151"/>
      <c r="G11" s="151"/>
      <c r="H11" s="151"/>
      <c r="I11" s="151"/>
      <c r="J11" s="151"/>
      <c r="K11" s="151"/>
      <c r="L11" s="145"/>
      <c r="M11" s="151"/>
      <c r="N11" s="151"/>
      <c r="O11" s="151"/>
      <c r="P11" s="151"/>
      <c r="Q11" s="151"/>
      <c r="R11" s="41"/>
      <c r="S11" s="41"/>
      <c r="T11" s="41"/>
    </row>
    <row r="12" spans="1:20" s="41" customFormat="1" ht="13.5" customHeight="1">
      <c r="A12" s="41"/>
      <c r="B12" s="41" t="s">
        <v>227</v>
      </c>
      <c r="C12" s="144">
        <f t="shared" ref="C12:C19" si="1">SUM(D12:I12)</f>
        <v>441</v>
      </c>
      <c r="D12" s="55">
        <v>75</v>
      </c>
      <c r="E12" s="55">
        <v>72</v>
      </c>
      <c r="F12" s="55">
        <v>73</v>
      </c>
      <c r="G12" s="55">
        <v>74</v>
      </c>
      <c r="H12" s="55">
        <v>73</v>
      </c>
      <c r="I12" s="55">
        <v>74</v>
      </c>
      <c r="J12" s="55">
        <f t="shared" ref="J12:J19" si="2">K12</f>
        <v>1</v>
      </c>
      <c r="K12" s="55">
        <v>1</v>
      </c>
      <c r="L12" s="144">
        <f t="shared" ref="L12:L19" si="3">SUM(M12:O12)</f>
        <v>198</v>
      </c>
      <c r="M12" s="55">
        <v>65</v>
      </c>
      <c r="N12" s="55">
        <v>69</v>
      </c>
      <c r="O12" s="55">
        <v>64</v>
      </c>
      <c r="P12" s="55">
        <f t="shared" ref="P12:P19" si="4">Q12</f>
        <v>0</v>
      </c>
      <c r="Q12" s="55">
        <v>0</v>
      </c>
      <c r="R12" s="41"/>
      <c r="S12" s="41"/>
      <c r="T12" s="41"/>
    </row>
    <row r="13" spans="1:20" s="41" customFormat="1" ht="13.5" customHeight="1">
      <c r="A13" s="41"/>
      <c r="B13" s="41" t="s">
        <v>376</v>
      </c>
      <c r="C13" s="144">
        <f t="shared" si="1"/>
        <v>102</v>
      </c>
      <c r="D13" s="55">
        <v>15</v>
      </c>
      <c r="E13" s="55">
        <v>18</v>
      </c>
      <c r="F13" s="55">
        <v>17</v>
      </c>
      <c r="G13" s="55">
        <v>17</v>
      </c>
      <c r="H13" s="55">
        <v>17</v>
      </c>
      <c r="I13" s="55">
        <v>18</v>
      </c>
      <c r="J13" s="55">
        <f t="shared" si="2"/>
        <v>2</v>
      </c>
      <c r="K13" s="55">
        <v>2</v>
      </c>
      <c r="L13" s="144">
        <f t="shared" si="3"/>
        <v>40</v>
      </c>
      <c r="M13" s="55">
        <v>13</v>
      </c>
      <c r="N13" s="55">
        <v>12</v>
      </c>
      <c r="O13" s="55">
        <v>15</v>
      </c>
      <c r="P13" s="55">
        <f t="shared" si="4"/>
        <v>1</v>
      </c>
      <c r="Q13" s="55">
        <v>1</v>
      </c>
      <c r="R13" s="41"/>
      <c r="S13" s="41"/>
      <c r="T13" s="41"/>
    </row>
    <row r="14" spans="1:20" s="41" customFormat="1" ht="13.5" customHeight="1">
      <c r="A14" s="41"/>
      <c r="B14" s="41" t="s">
        <v>175</v>
      </c>
      <c r="C14" s="144">
        <f t="shared" si="1"/>
        <v>75</v>
      </c>
      <c r="D14" s="55">
        <v>12</v>
      </c>
      <c r="E14" s="55">
        <v>12</v>
      </c>
      <c r="F14" s="55">
        <v>12</v>
      </c>
      <c r="G14" s="55">
        <v>13</v>
      </c>
      <c r="H14" s="55">
        <v>13</v>
      </c>
      <c r="I14" s="55">
        <v>13</v>
      </c>
      <c r="J14" s="55">
        <f t="shared" si="2"/>
        <v>0</v>
      </c>
      <c r="K14" s="55">
        <v>0</v>
      </c>
      <c r="L14" s="144">
        <f t="shared" si="3"/>
        <v>28</v>
      </c>
      <c r="M14" s="55">
        <v>10</v>
      </c>
      <c r="N14" s="55">
        <v>9</v>
      </c>
      <c r="O14" s="55">
        <v>9</v>
      </c>
      <c r="P14" s="55">
        <f t="shared" si="4"/>
        <v>0</v>
      </c>
      <c r="Q14" s="55">
        <v>0</v>
      </c>
      <c r="R14" s="41"/>
      <c r="S14" s="41"/>
      <c r="T14" s="41"/>
    </row>
    <row r="15" spans="1:20" s="41" customFormat="1" ht="13.5" customHeight="1">
      <c r="A15" s="41"/>
      <c r="B15" s="41" t="s">
        <v>332</v>
      </c>
      <c r="C15" s="144">
        <f t="shared" si="1"/>
        <v>155</v>
      </c>
      <c r="D15" s="55">
        <v>25</v>
      </c>
      <c r="E15" s="55">
        <v>25</v>
      </c>
      <c r="F15" s="55">
        <v>24</v>
      </c>
      <c r="G15" s="55">
        <v>29</v>
      </c>
      <c r="H15" s="55">
        <v>27</v>
      </c>
      <c r="I15" s="55">
        <v>25</v>
      </c>
      <c r="J15" s="55">
        <f t="shared" si="2"/>
        <v>8</v>
      </c>
      <c r="K15" s="55">
        <v>8</v>
      </c>
      <c r="L15" s="144">
        <f t="shared" si="3"/>
        <v>75</v>
      </c>
      <c r="M15" s="55">
        <v>24</v>
      </c>
      <c r="N15" s="55">
        <v>26</v>
      </c>
      <c r="O15" s="55">
        <v>25</v>
      </c>
      <c r="P15" s="55">
        <f t="shared" si="4"/>
        <v>0</v>
      </c>
      <c r="Q15" s="55">
        <v>0</v>
      </c>
      <c r="R15" s="41"/>
      <c r="S15" s="41"/>
      <c r="T15" s="41"/>
    </row>
    <row r="16" spans="1:20" s="41" customFormat="1" ht="13.5" customHeight="1">
      <c r="A16" s="41"/>
      <c r="B16" s="41" t="s">
        <v>13</v>
      </c>
      <c r="C16" s="144">
        <f t="shared" si="1"/>
        <v>72</v>
      </c>
      <c r="D16" s="55">
        <v>11</v>
      </c>
      <c r="E16" s="55">
        <v>11</v>
      </c>
      <c r="F16" s="55">
        <v>12</v>
      </c>
      <c r="G16" s="55">
        <v>12</v>
      </c>
      <c r="H16" s="55">
        <v>13</v>
      </c>
      <c r="I16" s="55">
        <v>13</v>
      </c>
      <c r="J16" s="55">
        <f t="shared" si="2"/>
        <v>1</v>
      </c>
      <c r="K16" s="55">
        <v>1</v>
      </c>
      <c r="L16" s="144">
        <f t="shared" si="3"/>
        <v>36</v>
      </c>
      <c r="M16" s="55">
        <v>12</v>
      </c>
      <c r="N16" s="55">
        <v>11</v>
      </c>
      <c r="O16" s="55">
        <v>13</v>
      </c>
      <c r="P16" s="55">
        <f t="shared" si="4"/>
        <v>0</v>
      </c>
      <c r="Q16" s="55">
        <v>0</v>
      </c>
      <c r="R16" s="41"/>
      <c r="S16" s="41"/>
      <c r="T16" s="41"/>
    </row>
    <row r="17" spans="2:17" s="41" customFormat="1" ht="13.5" customHeight="1">
      <c r="B17" s="41" t="s">
        <v>375</v>
      </c>
      <c r="C17" s="144">
        <f t="shared" si="1"/>
        <v>64</v>
      </c>
      <c r="D17" s="55">
        <v>11</v>
      </c>
      <c r="E17" s="55">
        <v>10</v>
      </c>
      <c r="F17" s="55">
        <v>10</v>
      </c>
      <c r="G17" s="55">
        <v>12</v>
      </c>
      <c r="H17" s="55">
        <v>10</v>
      </c>
      <c r="I17" s="55">
        <v>11</v>
      </c>
      <c r="J17" s="55">
        <f t="shared" si="2"/>
        <v>0</v>
      </c>
      <c r="K17" s="55">
        <v>0</v>
      </c>
      <c r="L17" s="144">
        <f t="shared" si="3"/>
        <v>31</v>
      </c>
      <c r="M17" s="55">
        <v>9</v>
      </c>
      <c r="N17" s="55">
        <v>11</v>
      </c>
      <c r="O17" s="55">
        <v>11</v>
      </c>
      <c r="P17" s="55">
        <f t="shared" si="4"/>
        <v>0</v>
      </c>
      <c r="Q17" s="55">
        <v>0</v>
      </c>
    </row>
    <row r="18" spans="2:17" s="41" customFormat="1" ht="13.5" customHeight="1">
      <c r="B18" s="41" t="s">
        <v>372</v>
      </c>
      <c r="C18" s="144">
        <f t="shared" si="1"/>
        <v>53</v>
      </c>
      <c r="D18" s="55">
        <v>8</v>
      </c>
      <c r="E18" s="55">
        <v>9</v>
      </c>
      <c r="F18" s="55">
        <v>9</v>
      </c>
      <c r="G18" s="55">
        <v>9</v>
      </c>
      <c r="H18" s="55">
        <v>8</v>
      </c>
      <c r="I18" s="55">
        <v>10</v>
      </c>
      <c r="J18" s="55">
        <f t="shared" si="2"/>
        <v>4</v>
      </c>
      <c r="K18" s="55">
        <v>4</v>
      </c>
      <c r="L18" s="144">
        <f t="shared" si="3"/>
        <v>29</v>
      </c>
      <c r="M18" s="55">
        <v>10</v>
      </c>
      <c r="N18" s="55">
        <v>9</v>
      </c>
      <c r="O18" s="55">
        <v>10</v>
      </c>
      <c r="P18" s="55">
        <f t="shared" si="4"/>
        <v>0</v>
      </c>
      <c r="Q18" s="55">
        <v>0</v>
      </c>
    </row>
    <row r="19" spans="2:17" s="41" customFormat="1" ht="13.5" customHeight="1">
      <c r="B19" s="41" t="s">
        <v>362</v>
      </c>
      <c r="C19" s="144">
        <f t="shared" si="1"/>
        <v>69</v>
      </c>
      <c r="D19" s="55">
        <v>13</v>
      </c>
      <c r="E19" s="55">
        <v>11</v>
      </c>
      <c r="F19" s="55">
        <v>11</v>
      </c>
      <c r="G19" s="55">
        <v>10</v>
      </c>
      <c r="H19" s="55">
        <v>12</v>
      </c>
      <c r="I19" s="55">
        <v>12</v>
      </c>
      <c r="J19" s="55">
        <f t="shared" si="2"/>
        <v>7</v>
      </c>
      <c r="K19" s="55">
        <v>7</v>
      </c>
      <c r="L19" s="144">
        <f t="shared" si="3"/>
        <v>24</v>
      </c>
      <c r="M19" s="55">
        <v>7</v>
      </c>
      <c r="N19" s="55">
        <v>9</v>
      </c>
      <c r="O19" s="55">
        <v>8</v>
      </c>
      <c r="P19" s="55">
        <f t="shared" si="4"/>
        <v>0</v>
      </c>
      <c r="Q19" s="55">
        <v>0</v>
      </c>
    </row>
    <row r="20" spans="2:17" s="41" customFormat="1" ht="4.5" customHeight="1">
      <c r="B20" s="41"/>
      <c r="C20" s="144"/>
      <c r="D20" s="118"/>
      <c r="E20" s="118"/>
      <c r="F20" s="118"/>
      <c r="G20" s="118"/>
      <c r="H20" s="118"/>
      <c r="I20" s="118"/>
      <c r="J20" s="118"/>
      <c r="K20" s="118"/>
      <c r="L20" s="144"/>
      <c r="M20" s="118"/>
      <c r="N20" s="118"/>
      <c r="O20" s="118"/>
      <c r="P20" s="118"/>
      <c r="Q20" s="118"/>
    </row>
    <row r="21" spans="2:17" s="41" customFormat="1" ht="13.5" customHeight="1">
      <c r="B21" s="41" t="s">
        <v>330</v>
      </c>
      <c r="C21" s="144">
        <f t="shared" ref="C21:C36" si="5">SUM(D21:I21)</f>
        <v>12</v>
      </c>
      <c r="D21" s="55">
        <v>2</v>
      </c>
      <c r="E21" s="55">
        <v>2</v>
      </c>
      <c r="F21" s="55">
        <v>2</v>
      </c>
      <c r="G21" s="55">
        <v>2</v>
      </c>
      <c r="H21" s="55">
        <v>2</v>
      </c>
      <c r="I21" s="55">
        <v>2</v>
      </c>
      <c r="J21" s="55">
        <f t="shared" ref="J21:J36" si="6">K21</f>
        <v>0</v>
      </c>
      <c r="K21" s="55">
        <v>0</v>
      </c>
      <c r="L21" s="144">
        <f t="shared" ref="L21:L36" si="7">SUM(M21:O21)</f>
        <v>3</v>
      </c>
      <c r="M21" s="55">
        <v>1</v>
      </c>
      <c r="N21" s="55">
        <v>1</v>
      </c>
      <c r="O21" s="55">
        <v>1</v>
      </c>
      <c r="P21" s="55">
        <f t="shared" ref="P21:P36" si="8">Q21</f>
        <v>0</v>
      </c>
      <c r="Q21" s="55">
        <v>0</v>
      </c>
    </row>
    <row r="22" spans="2:17" s="41" customFormat="1" ht="13.5" customHeight="1">
      <c r="B22" s="41" t="s">
        <v>374</v>
      </c>
      <c r="C22" s="144">
        <f t="shared" si="5"/>
        <v>6</v>
      </c>
      <c r="D22" s="55">
        <v>1</v>
      </c>
      <c r="E22" s="55">
        <v>1</v>
      </c>
      <c r="F22" s="55">
        <v>1</v>
      </c>
      <c r="G22" s="55">
        <v>1</v>
      </c>
      <c r="H22" s="55">
        <v>1</v>
      </c>
      <c r="I22" s="55">
        <v>1</v>
      </c>
      <c r="J22" s="55">
        <f t="shared" si="6"/>
        <v>0</v>
      </c>
      <c r="K22" s="55">
        <v>0</v>
      </c>
      <c r="L22" s="144">
        <f t="shared" si="7"/>
        <v>3</v>
      </c>
      <c r="M22" s="55">
        <v>1</v>
      </c>
      <c r="N22" s="55">
        <v>1</v>
      </c>
      <c r="O22" s="55">
        <v>1</v>
      </c>
      <c r="P22" s="55">
        <f t="shared" si="8"/>
        <v>0</v>
      </c>
      <c r="Q22" s="55">
        <v>0</v>
      </c>
    </row>
    <row r="23" spans="2:17" s="41" customFormat="1" ht="13.5" customHeight="1">
      <c r="B23" s="41" t="s">
        <v>62</v>
      </c>
      <c r="C23" s="144">
        <f t="shared" si="5"/>
        <v>6</v>
      </c>
      <c r="D23" s="55">
        <v>1</v>
      </c>
      <c r="E23" s="55">
        <v>1</v>
      </c>
      <c r="F23" s="55">
        <v>1</v>
      </c>
      <c r="G23" s="55">
        <v>1</v>
      </c>
      <c r="H23" s="55">
        <v>1</v>
      </c>
      <c r="I23" s="55">
        <v>1</v>
      </c>
      <c r="J23" s="55">
        <f t="shared" si="6"/>
        <v>0</v>
      </c>
      <c r="K23" s="55">
        <v>0</v>
      </c>
      <c r="L23" s="144">
        <f t="shared" si="7"/>
        <v>3</v>
      </c>
      <c r="M23" s="55">
        <v>1</v>
      </c>
      <c r="N23" s="55">
        <v>1</v>
      </c>
      <c r="O23" s="55">
        <v>1</v>
      </c>
      <c r="P23" s="55">
        <f t="shared" si="8"/>
        <v>0</v>
      </c>
      <c r="Q23" s="55">
        <v>0</v>
      </c>
    </row>
    <row r="24" spans="2:17" s="41" customFormat="1" ht="13.5" customHeight="1">
      <c r="B24" s="41" t="s">
        <v>368</v>
      </c>
      <c r="C24" s="144">
        <f t="shared" si="5"/>
        <v>52</v>
      </c>
      <c r="D24" s="55">
        <v>8</v>
      </c>
      <c r="E24" s="55">
        <v>9</v>
      </c>
      <c r="F24" s="55">
        <v>9</v>
      </c>
      <c r="G24" s="55">
        <v>9</v>
      </c>
      <c r="H24" s="55">
        <v>9</v>
      </c>
      <c r="I24" s="55">
        <v>8</v>
      </c>
      <c r="J24" s="55">
        <f t="shared" si="6"/>
        <v>0</v>
      </c>
      <c r="K24" s="55">
        <v>0</v>
      </c>
      <c r="L24" s="144">
        <f t="shared" si="7"/>
        <v>20</v>
      </c>
      <c r="M24" s="55">
        <v>7</v>
      </c>
      <c r="N24" s="55">
        <v>6</v>
      </c>
      <c r="O24" s="55">
        <v>7</v>
      </c>
      <c r="P24" s="55">
        <f t="shared" si="8"/>
        <v>0</v>
      </c>
      <c r="Q24" s="55">
        <v>0</v>
      </c>
    </row>
    <row r="25" spans="2:17" s="41" customFormat="1" ht="13.5" customHeight="1">
      <c r="B25" s="41" t="s">
        <v>235</v>
      </c>
      <c r="C25" s="144">
        <f t="shared" si="5"/>
        <v>12</v>
      </c>
      <c r="D25" s="55">
        <v>2</v>
      </c>
      <c r="E25" s="55">
        <v>2</v>
      </c>
      <c r="F25" s="55">
        <v>2</v>
      </c>
      <c r="G25" s="55">
        <v>2</v>
      </c>
      <c r="H25" s="55">
        <v>2</v>
      </c>
      <c r="I25" s="55">
        <v>2</v>
      </c>
      <c r="J25" s="55">
        <f t="shared" si="6"/>
        <v>0</v>
      </c>
      <c r="K25" s="55">
        <v>0</v>
      </c>
      <c r="L25" s="144">
        <f t="shared" si="7"/>
        <v>3</v>
      </c>
      <c r="M25" s="55">
        <v>1</v>
      </c>
      <c r="N25" s="55">
        <v>1</v>
      </c>
      <c r="O25" s="55">
        <v>1</v>
      </c>
      <c r="P25" s="55">
        <f t="shared" si="8"/>
        <v>0</v>
      </c>
      <c r="Q25" s="55">
        <v>0</v>
      </c>
    </row>
    <row r="26" spans="2:17" s="41" customFormat="1" ht="13.5" customHeight="1">
      <c r="B26" s="41" t="s">
        <v>373</v>
      </c>
      <c r="C26" s="144">
        <f t="shared" si="5"/>
        <v>18</v>
      </c>
      <c r="D26" s="55">
        <v>3</v>
      </c>
      <c r="E26" s="55">
        <v>3</v>
      </c>
      <c r="F26" s="55">
        <v>3</v>
      </c>
      <c r="G26" s="55">
        <v>3</v>
      </c>
      <c r="H26" s="55">
        <v>3</v>
      </c>
      <c r="I26" s="55">
        <v>3</v>
      </c>
      <c r="J26" s="55">
        <f t="shared" si="6"/>
        <v>3</v>
      </c>
      <c r="K26" s="55">
        <v>3</v>
      </c>
      <c r="L26" s="144">
        <f t="shared" si="7"/>
        <v>9</v>
      </c>
      <c r="M26" s="55">
        <v>3</v>
      </c>
      <c r="N26" s="55">
        <v>3</v>
      </c>
      <c r="O26" s="55">
        <v>3</v>
      </c>
      <c r="P26" s="55">
        <f t="shared" si="8"/>
        <v>0</v>
      </c>
      <c r="Q26" s="55">
        <v>0</v>
      </c>
    </row>
    <row r="27" spans="2:17" s="41" customFormat="1" ht="13.5" customHeight="1">
      <c r="B27" s="41" t="s">
        <v>94</v>
      </c>
      <c r="C27" s="144">
        <f t="shared" si="5"/>
        <v>6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f t="shared" si="6"/>
        <v>0</v>
      </c>
      <c r="K27" s="55">
        <v>0</v>
      </c>
      <c r="L27" s="144">
        <f t="shared" si="7"/>
        <v>3</v>
      </c>
      <c r="M27" s="55">
        <v>1</v>
      </c>
      <c r="N27" s="55">
        <v>1</v>
      </c>
      <c r="O27" s="55">
        <v>1</v>
      </c>
      <c r="P27" s="55">
        <f t="shared" si="8"/>
        <v>0</v>
      </c>
      <c r="Q27" s="55">
        <v>0</v>
      </c>
    </row>
    <row r="28" spans="2:17" s="41" customFormat="1" ht="13.5" customHeight="1">
      <c r="B28" s="41" t="s">
        <v>370</v>
      </c>
      <c r="C28" s="144">
        <f t="shared" si="5"/>
        <v>12</v>
      </c>
      <c r="D28" s="55">
        <v>2</v>
      </c>
      <c r="E28" s="55">
        <v>2</v>
      </c>
      <c r="F28" s="55">
        <v>2</v>
      </c>
      <c r="G28" s="55">
        <v>2</v>
      </c>
      <c r="H28" s="55">
        <v>2</v>
      </c>
      <c r="I28" s="55">
        <v>2</v>
      </c>
      <c r="J28" s="55">
        <f t="shared" si="6"/>
        <v>2</v>
      </c>
      <c r="K28" s="55">
        <v>2</v>
      </c>
      <c r="L28" s="144">
        <f t="shared" si="7"/>
        <v>9</v>
      </c>
      <c r="M28" s="55">
        <v>3</v>
      </c>
      <c r="N28" s="55">
        <v>3</v>
      </c>
      <c r="O28" s="55">
        <v>3</v>
      </c>
      <c r="P28" s="55">
        <f t="shared" si="8"/>
        <v>0</v>
      </c>
      <c r="Q28" s="55">
        <v>0</v>
      </c>
    </row>
    <row r="29" spans="2:17" s="41" customFormat="1" ht="13.5" customHeight="1">
      <c r="B29" s="41" t="s">
        <v>156</v>
      </c>
      <c r="C29" s="144">
        <f t="shared" si="5"/>
        <v>18</v>
      </c>
      <c r="D29" s="55">
        <v>3</v>
      </c>
      <c r="E29" s="55">
        <v>3</v>
      </c>
      <c r="F29" s="55">
        <v>3</v>
      </c>
      <c r="G29" s="55">
        <v>3</v>
      </c>
      <c r="H29" s="55">
        <v>3</v>
      </c>
      <c r="I29" s="55">
        <v>3</v>
      </c>
      <c r="J29" s="55">
        <f t="shared" si="6"/>
        <v>0</v>
      </c>
      <c r="K29" s="55">
        <v>0</v>
      </c>
      <c r="L29" s="144">
        <f t="shared" si="7"/>
        <v>9</v>
      </c>
      <c r="M29" s="55">
        <v>3</v>
      </c>
      <c r="N29" s="55">
        <v>3</v>
      </c>
      <c r="O29" s="55">
        <v>3</v>
      </c>
      <c r="P29" s="55">
        <f t="shared" si="8"/>
        <v>0</v>
      </c>
      <c r="Q29" s="55">
        <v>0</v>
      </c>
    </row>
    <row r="30" spans="2:17" s="41" customFormat="1" ht="13.5" customHeight="1">
      <c r="B30" s="41" t="s">
        <v>354</v>
      </c>
      <c r="C30" s="144">
        <f t="shared" si="5"/>
        <v>32</v>
      </c>
      <c r="D30" s="55">
        <v>5</v>
      </c>
      <c r="E30" s="55">
        <v>5</v>
      </c>
      <c r="F30" s="55">
        <v>5</v>
      </c>
      <c r="G30" s="55">
        <v>5</v>
      </c>
      <c r="H30" s="55">
        <v>6</v>
      </c>
      <c r="I30" s="55">
        <v>6</v>
      </c>
      <c r="J30" s="55">
        <f t="shared" si="6"/>
        <v>1</v>
      </c>
      <c r="K30" s="55">
        <v>1</v>
      </c>
      <c r="L30" s="144">
        <f t="shared" si="7"/>
        <v>12</v>
      </c>
      <c r="M30" s="55">
        <v>4</v>
      </c>
      <c r="N30" s="55">
        <v>4</v>
      </c>
      <c r="O30" s="55">
        <v>4</v>
      </c>
      <c r="P30" s="55">
        <f t="shared" si="8"/>
        <v>0</v>
      </c>
      <c r="Q30" s="55">
        <v>0</v>
      </c>
    </row>
    <row r="31" spans="2:17" s="41" customFormat="1" ht="13.5" customHeight="1">
      <c r="B31" s="41" t="s">
        <v>143</v>
      </c>
      <c r="C31" s="144">
        <f t="shared" si="5"/>
        <v>48</v>
      </c>
      <c r="D31" s="55">
        <v>9</v>
      </c>
      <c r="E31" s="55">
        <v>8</v>
      </c>
      <c r="F31" s="55">
        <v>7</v>
      </c>
      <c r="G31" s="55">
        <v>7</v>
      </c>
      <c r="H31" s="55">
        <v>8</v>
      </c>
      <c r="I31" s="55">
        <v>9</v>
      </c>
      <c r="J31" s="55">
        <f t="shared" si="6"/>
        <v>0</v>
      </c>
      <c r="K31" s="55">
        <v>0</v>
      </c>
      <c r="L31" s="144">
        <f t="shared" si="7"/>
        <v>19</v>
      </c>
      <c r="M31" s="55">
        <v>6</v>
      </c>
      <c r="N31" s="55">
        <v>7</v>
      </c>
      <c r="O31" s="55">
        <v>6</v>
      </c>
      <c r="P31" s="55">
        <f t="shared" si="8"/>
        <v>0</v>
      </c>
      <c r="Q31" s="55">
        <v>0</v>
      </c>
    </row>
    <row r="32" spans="2:17" s="41" customFormat="1" ht="13.5" customHeight="1">
      <c r="B32" s="41" t="s">
        <v>312</v>
      </c>
      <c r="C32" s="144">
        <f t="shared" si="5"/>
        <v>71</v>
      </c>
      <c r="D32" s="55">
        <v>12</v>
      </c>
      <c r="E32" s="55">
        <v>11</v>
      </c>
      <c r="F32" s="55">
        <v>12</v>
      </c>
      <c r="G32" s="55">
        <v>12</v>
      </c>
      <c r="H32" s="55">
        <v>12</v>
      </c>
      <c r="I32" s="55">
        <v>12</v>
      </c>
      <c r="J32" s="55">
        <f t="shared" si="6"/>
        <v>0</v>
      </c>
      <c r="K32" s="55">
        <v>0</v>
      </c>
      <c r="L32" s="144">
        <f t="shared" si="7"/>
        <v>32</v>
      </c>
      <c r="M32" s="55">
        <v>11</v>
      </c>
      <c r="N32" s="55">
        <v>11</v>
      </c>
      <c r="O32" s="55">
        <v>10</v>
      </c>
      <c r="P32" s="55">
        <f t="shared" si="8"/>
        <v>0</v>
      </c>
      <c r="Q32" s="55">
        <v>0</v>
      </c>
    </row>
    <row r="33" spans="1:17" s="41" customFormat="1" ht="13.5" customHeight="1">
      <c r="A33" s="41"/>
      <c r="B33" s="41" t="s">
        <v>151</v>
      </c>
      <c r="C33" s="144">
        <f t="shared" si="5"/>
        <v>24</v>
      </c>
      <c r="D33" s="55">
        <v>4</v>
      </c>
      <c r="E33" s="55">
        <v>4</v>
      </c>
      <c r="F33" s="55">
        <v>4</v>
      </c>
      <c r="G33" s="55">
        <v>4</v>
      </c>
      <c r="H33" s="55">
        <v>4</v>
      </c>
      <c r="I33" s="55">
        <v>4</v>
      </c>
      <c r="J33" s="55">
        <f t="shared" si="6"/>
        <v>1</v>
      </c>
      <c r="K33" s="55">
        <v>1</v>
      </c>
      <c r="L33" s="144">
        <f t="shared" si="7"/>
        <v>9</v>
      </c>
      <c r="M33" s="55">
        <v>3</v>
      </c>
      <c r="N33" s="55">
        <v>3</v>
      </c>
      <c r="O33" s="55">
        <v>3</v>
      </c>
      <c r="P33" s="55">
        <f t="shared" si="8"/>
        <v>0</v>
      </c>
      <c r="Q33" s="55">
        <v>0</v>
      </c>
    </row>
    <row r="34" spans="1:17" s="41" customFormat="1" ht="13.5" customHeight="1">
      <c r="A34" s="41"/>
      <c r="B34" s="41" t="s">
        <v>369</v>
      </c>
      <c r="C34" s="144">
        <f t="shared" si="5"/>
        <v>28</v>
      </c>
      <c r="D34" s="55">
        <v>4</v>
      </c>
      <c r="E34" s="55">
        <v>5</v>
      </c>
      <c r="F34" s="55">
        <v>5</v>
      </c>
      <c r="G34" s="55">
        <v>4</v>
      </c>
      <c r="H34" s="55">
        <v>5</v>
      </c>
      <c r="I34" s="55">
        <v>5</v>
      </c>
      <c r="J34" s="55">
        <f t="shared" si="6"/>
        <v>0</v>
      </c>
      <c r="K34" s="55">
        <v>0</v>
      </c>
      <c r="L34" s="144">
        <f t="shared" si="7"/>
        <v>9</v>
      </c>
      <c r="M34" s="55">
        <v>3</v>
      </c>
      <c r="N34" s="55">
        <v>3</v>
      </c>
      <c r="O34" s="55">
        <v>3</v>
      </c>
      <c r="P34" s="55">
        <f t="shared" si="8"/>
        <v>0</v>
      </c>
      <c r="Q34" s="55">
        <v>0</v>
      </c>
    </row>
    <row r="35" spans="1:17" s="41" customFormat="1" ht="13.5" customHeight="1">
      <c r="A35" s="41"/>
      <c r="B35" s="41" t="s">
        <v>223</v>
      </c>
      <c r="C35" s="144">
        <f t="shared" si="5"/>
        <v>13</v>
      </c>
      <c r="D35" s="55">
        <v>2</v>
      </c>
      <c r="E35" s="55">
        <v>2</v>
      </c>
      <c r="F35" s="55">
        <v>3</v>
      </c>
      <c r="G35" s="55">
        <v>2</v>
      </c>
      <c r="H35" s="55">
        <v>2</v>
      </c>
      <c r="I35" s="55">
        <v>2</v>
      </c>
      <c r="J35" s="55">
        <f t="shared" si="6"/>
        <v>1</v>
      </c>
      <c r="K35" s="55">
        <v>1</v>
      </c>
      <c r="L35" s="144">
        <f t="shared" si="7"/>
        <v>7</v>
      </c>
      <c r="M35" s="55">
        <v>2</v>
      </c>
      <c r="N35" s="55">
        <v>2</v>
      </c>
      <c r="O35" s="55">
        <v>3</v>
      </c>
      <c r="P35" s="55">
        <f t="shared" si="8"/>
        <v>0</v>
      </c>
      <c r="Q35" s="55">
        <v>0</v>
      </c>
    </row>
    <row r="36" spans="1:17" s="41" customFormat="1" ht="13.5" customHeight="1">
      <c r="A36" s="41"/>
      <c r="B36" s="138" t="s">
        <v>305</v>
      </c>
      <c r="C36" s="144">
        <f t="shared" si="5"/>
        <v>26</v>
      </c>
      <c r="D36" s="55">
        <v>4</v>
      </c>
      <c r="E36" s="55">
        <v>4</v>
      </c>
      <c r="F36" s="55">
        <v>5</v>
      </c>
      <c r="G36" s="55">
        <v>5</v>
      </c>
      <c r="H36" s="55">
        <v>4</v>
      </c>
      <c r="I36" s="55">
        <v>4</v>
      </c>
      <c r="J36" s="55">
        <f t="shared" si="6"/>
        <v>0</v>
      </c>
      <c r="K36" s="55">
        <v>0</v>
      </c>
      <c r="L36" s="144">
        <f t="shared" si="7"/>
        <v>14</v>
      </c>
      <c r="M36" s="55">
        <v>5</v>
      </c>
      <c r="N36" s="55">
        <v>5</v>
      </c>
      <c r="O36" s="55">
        <v>4</v>
      </c>
      <c r="P36" s="55">
        <f t="shared" si="8"/>
        <v>0</v>
      </c>
      <c r="Q36" s="55">
        <v>0</v>
      </c>
    </row>
    <row r="37" spans="1:17" ht="4.5" customHeight="1">
      <c r="A37" s="40"/>
      <c r="B37" s="114"/>
      <c r="C37" s="146"/>
      <c r="D37" s="152"/>
      <c r="E37" s="152"/>
      <c r="F37" s="152"/>
      <c r="G37" s="119"/>
      <c r="H37" s="119"/>
      <c r="I37" s="119"/>
      <c r="J37" s="119"/>
      <c r="K37" s="119"/>
      <c r="L37" s="153"/>
      <c r="M37" s="154"/>
      <c r="N37" s="154"/>
      <c r="O37" s="154"/>
      <c r="P37" s="154"/>
      <c r="Q37" s="154"/>
    </row>
  </sheetData>
  <mergeCells count="7">
    <mergeCell ref="C4:K4"/>
    <mergeCell ref="L4:Q4"/>
    <mergeCell ref="E5:G5"/>
    <mergeCell ref="J5:K5"/>
    <mergeCell ref="L5:O5"/>
    <mergeCell ref="P5:Q5"/>
    <mergeCell ref="B4:B6"/>
  </mergeCells>
  <phoneticPr fontId="21"/>
  <pageMargins left="0.8661417322834648" right="0.39370078740157483" top="0.8661417322834648" bottom="0.78740157480314965" header="0.59055118110236227" footer="0.51181102362204722"/>
  <pageSetup paperSize="9" scale="84" fitToWidth="1" fitToHeight="0" orientation="landscape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H37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39" customWidth="1"/>
    <col min="2" max="2" width="11.625" style="40" customWidth="1"/>
    <col min="3" max="34" width="7.5" style="40" customWidth="1"/>
    <col min="35" max="16384" width="10" style="40"/>
  </cols>
  <sheetData>
    <row r="1" spans="1:34" ht="4.5" customHeight="1"/>
    <row r="2" spans="1:34" ht="13.15" customHeight="1">
      <c r="B2" s="43" t="s">
        <v>403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4" ht="4.5" customHeight="1">
      <c r="A3" s="40"/>
    </row>
    <row r="4" spans="1:34" ht="13.15" customHeight="1">
      <c r="A4" s="41"/>
      <c r="B4" s="90" t="s">
        <v>56</v>
      </c>
      <c r="C4" s="160" t="s">
        <v>351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0" t="s">
        <v>310</v>
      </c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</row>
    <row r="5" spans="1:34" s="41" customFormat="1" ht="13.15" customHeight="1">
      <c r="A5" s="42"/>
      <c r="B5" s="45"/>
      <c r="C5" s="161"/>
      <c r="D5" s="138"/>
      <c r="E5" s="169" t="s">
        <v>0</v>
      </c>
      <c r="F5" s="169"/>
      <c r="G5" s="169"/>
      <c r="H5" s="169"/>
      <c r="I5" s="138"/>
      <c r="J5" s="138"/>
      <c r="K5" s="161"/>
      <c r="L5" s="138"/>
      <c r="M5" s="169" t="s">
        <v>40</v>
      </c>
      <c r="N5" s="169"/>
      <c r="O5" s="169"/>
      <c r="P5" s="169"/>
      <c r="Q5" s="138"/>
      <c r="R5" s="138"/>
      <c r="S5" s="161"/>
      <c r="T5" s="138"/>
      <c r="U5" s="169" t="s">
        <v>0</v>
      </c>
      <c r="V5" s="169"/>
      <c r="W5" s="169"/>
      <c r="X5" s="169"/>
      <c r="Y5" s="138"/>
      <c r="Z5" s="178"/>
      <c r="AA5" s="138"/>
      <c r="AB5" s="138"/>
      <c r="AC5" s="169" t="s">
        <v>348</v>
      </c>
      <c r="AD5" s="169"/>
      <c r="AE5" s="169"/>
      <c r="AF5" s="169"/>
      <c r="AG5" s="138"/>
      <c r="AH5" s="138"/>
    </row>
    <row r="6" spans="1:34" s="41" customFormat="1" ht="13.15" customHeight="1">
      <c r="A6" s="42"/>
      <c r="B6" s="45"/>
      <c r="C6" s="62" t="s">
        <v>6</v>
      </c>
      <c r="D6" s="62" t="s">
        <v>92</v>
      </c>
      <c r="E6" s="60" t="s">
        <v>307</v>
      </c>
      <c r="F6" s="60" t="s">
        <v>73</v>
      </c>
      <c r="G6" s="62" t="s">
        <v>74</v>
      </c>
      <c r="H6" s="62" t="s">
        <v>76</v>
      </c>
      <c r="I6" s="62" t="s">
        <v>77</v>
      </c>
      <c r="J6" s="60" t="s">
        <v>366</v>
      </c>
      <c r="K6" s="62" t="s">
        <v>6</v>
      </c>
      <c r="L6" s="62" t="s">
        <v>92</v>
      </c>
      <c r="M6" s="60" t="s">
        <v>307</v>
      </c>
      <c r="N6" s="60" t="s">
        <v>73</v>
      </c>
      <c r="O6" s="62" t="s">
        <v>74</v>
      </c>
      <c r="P6" s="62" t="s">
        <v>76</v>
      </c>
      <c r="Q6" s="62" t="s">
        <v>77</v>
      </c>
      <c r="R6" s="60" t="s">
        <v>366</v>
      </c>
      <c r="S6" s="62" t="s">
        <v>6</v>
      </c>
      <c r="T6" s="62" t="s">
        <v>92</v>
      </c>
      <c r="U6" s="60" t="s">
        <v>307</v>
      </c>
      <c r="V6" s="60" t="s">
        <v>73</v>
      </c>
      <c r="W6" s="62" t="s">
        <v>74</v>
      </c>
      <c r="X6" s="62" t="s">
        <v>76</v>
      </c>
      <c r="Y6" s="62" t="s">
        <v>77</v>
      </c>
      <c r="Z6" s="60" t="s">
        <v>366</v>
      </c>
      <c r="AA6" s="62" t="s">
        <v>6</v>
      </c>
      <c r="AB6" s="62" t="s">
        <v>92</v>
      </c>
      <c r="AC6" s="60" t="s">
        <v>307</v>
      </c>
      <c r="AD6" s="60" t="s">
        <v>73</v>
      </c>
      <c r="AE6" s="62" t="s">
        <v>74</v>
      </c>
      <c r="AF6" s="62" t="s">
        <v>76</v>
      </c>
      <c r="AG6" s="62" t="s">
        <v>77</v>
      </c>
      <c r="AH6" s="60" t="s">
        <v>366</v>
      </c>
    </row>
    <row r="7" spans="1:34" s="41" customFormat="1" ht="13.15" customHeight="1">
      <c r="A7" s="41"/>
      <c r="B7" s="156"/>
      <c r="C7" s="59"/>
      <c r="D7" s="59"/>
      <c r="E7" s="170" t="s">
        <v>58</v>
      </c>
      <c r="F7" s="170" t="s">
        <v>82</v>
      </c>
      <c r="G7" s="59"/>
      <c r="H7" s="171"/>
      <c r="I7" s="171"/>
      <c r="J7" s="170" t="s">
        <v>367</v>
      </c>
      <c r="K7" s="171"/>
      <c r="L7" s="171"/>
      <c r="M7" s="170" t="s">
        <v>58</v>
      </c>
      <c r="N7" s="170" t="s">
        <v>82</v>
      </c>
      <c r="O7" s="171"/>
      <c r="P7" s="171"/>
      <c r="Q7" s="171"/>
      <c r="R7" s="170" t="s">
        <v>367</v>
      </c>
      <c r="S7" s="59"/>
      <c r="T7" s="59"/>
      <c r="U7" s="170" t="s">
        <v>58</v>
      </c>
      <c r="V7" s="170" t="s">
        <v>82</v>
      </c>
      <c r="W7" s="59"/>
      <c r="X7" s="171"/>
      <c r="Y7" s="171"/>
      <c r="Z7" s="170" t="s">
        <v>367</v>
      </c>
      <c r="AA7" s="171"/>
      <c r="AB7" s="171"/>
      <c r="AC7" s="170" t="s">
        <v>58</v>
      </c>
      <c r="AD7" s="170" t="s">
        <v>82</v>
      </c>
      <c r="AE7" s="171"/>
      <c r="AF7" s="171"/>
      <c r="AG7" s="171"/>
      <c r="AH7" s="170" t="s">
        <v>367</v>
      </c>
    </row>
    <row r="8" spans="1:34" s="41" customFormat="1" ht="4.5" customHeight="1">
      <c r="A8" s="41"/>
      <c r="B8" s="157"/>
      <c r="C8" s="162"/>
      <c r="D8" s="167"/>
      <c r="E8" s="167"/>
      <c r="F8" s="167"/>
      <c r="G8" s="167"/>
      <c r="H8" s="167"/>
      <c r="I8" s="167"/>
      <c r="J8" s="172"/>
      <c r="K8" s="167"/>
      <c r="L8" s="167"/>
      <c r="M8" s="167"/>
      <c r="N8" s="167"/>
      <c r="O8" s="167"/>
      <c r="P8" s="167"/>
      <c r="Q8" s="167"/>
      <c r="R8" s="167"/>
      <c r="S8" s="162"/>
      <c r="T8" s="167"/>
      <c r="U8" s="167"/>
      <c r="V8" s="167"/>
      <c r="W8" s="167"/>
      <c r="X8" s="167"/>
      <c r="Y8" s="167"/>
      <c r="Z8" s="172"/>
      <c r="AA8" s="167"/>
      <c r="AB8" s="167"/>
      <c r="AC8" s="167"/>
      <c r="AD8" s="167"/>
      <c r="AE8" s="167"/>
      <c r="AF8" s="167"/>
      <c r="AG8" s="167"/>
      <c r="AH8" s="167"/>
    </row>
    <row r="9" spans="1:34" s="41" customFormat="1" ht="17.100000000000001" customHeight="1">
      <c r="A9" s="41"/>
      <c r="B9" s="158" t="s">
        <v>379</v>
      </c>
      <c r="C9" s="163">
        <f>SUM(D9:J9)</f>
        <v>491</v>
      </c>
      <c r="D9" s="54">
        <f t="shared" ref="D9:Z9" si="0">SUM(D11:D35)</f>
        <v>213</v>
      </c>
      <c r="E9" s="54">
        <f t="shared" si="0"/>
        <v>29</v>
      </c>
      <c r="F9" s="54">
        <f t="shared" si="0"/>
        <v>37</v>
      </c>
      <c r="G9" s="54">
        <f t="shared" si="0"/>
        <v>6</v>
      </c>
      <c r="H9" s="54">
        <f t="shared" si="0"/>
        <v>7</v>
      </c>
      <c r="I9" s="54">
        <f t="shared" si="0"/>
        <v>1</v>
      </c>
      <c r="J9" s="173">
        <f t="shared" si="0"/>
        <v>198</v>
      </c>
      <c r="K9" s="54">
        <f t="shared" si="0"/>
        <v>2068</v>
      </c>
      <c r="L9" s="54">
        <f t="shared" si="0"/>
        <v>1055</v>
      </c>
      <c r="M9" s="54">
        <f t="shared" si="0"/>
        <v>30</v>
      </c>
      <c r="N9" s="54">
        <f t="shared" si="0"/>
        <v>47</v>
      </c>
      <c r="O9" s="54">
        <f t="shared" si="0"/>
        <v>6</v>
      </c>
      <c r="P9" s="54">
        <f t="shared" si="0"/>
        <v>8</v>
      </c>
      <c r="Q9" s="54">
        <f t="shared" si="0"/>
        <v>1</v>
      </c>
      <c r="R9" s="54">
        <f t="shared" si="0"/>
        <v>921</v>
      </c>
      <c r="S9" s="163">
        <f t="shared" si="0"/>
        <v>197</v>
      </c>
      <c r="T9" s="54">
        <f t="shared" si="0"/>
        <v>79</v>
      </c>
      <c r="U9" s="54">
        <f t="shared" si="0"/>
        <v>15</v>
      </c>
      <c r="V9" s="54">
        <f t="shared" si="0"/>
        <v>14</v>
      </c>
      <c r="W9" s="54">
        <f t="shared" si="0"/>
        <v>3</v>
      </c>
      <c r="X9" s="54">
        <f t="shared" si="0"/>
        <v>7</v>
      </c>
      <c r="Y9" s="54">
        <f t="shared" si="0"/>
        <v>0</v>
      </c>
      <c r="Z9" s="173">
        <f t="shared" si="0"/>
        <v>79</v>
      </c>
      <c r="AA9" s="54">
        <f>SUM(AB9:AH9)</f>
        <v>640</v>
      </c>
      <c r="AB9" s="54">
        <f t="shared" ref="AB9:AH9" si="1">SUM(AB11:AB35)</f>
        <v>324</v>
      </c>
      <c r="AC9" s="54">
        <f t="shared" si="1"/>
        <v>17</v>
      </c>
      <c r="AD9" s="54">
        <f t="shared" si="1"/>
        <v>16</v>
      </c>
      <c r="AE9" s="54">
        <f t="shared" si="1"/>
        <v>3</v>
      </c>
      <c r="AF9" s="54">
        <f t="shared" si="1"/>
        <v>9</v>
      </c>
      <c r="AG9" s="54">
        <f t="shared" si="1"/>
        <v>0</v>
      </c>
      <c r="AH9" s="54">
        <f t="shared" si="1"/>
        <v>271</v>
      </c>
    </row>
    <row r="10" spans="1:34" s="41" customFormat="1" ht="4.5" customHeight="1">
      <c r="A10" s="41"/>
      <c r="B10" s="41"/>
      <c r="C10" s="164"/>
      <c r="D10" s="55"/>
      <c r="E10" s="55"/>
      <c r="F10" s="55"/>
      <c r="G10" s="55"/>
      <c r="H10" s="55"/>
      <c r="I10" s="55"/>
      <c r="J10" s="174"/>
      <c r="K10" s="55"/>
      <c r="L10" s="55"/>
      <c r="M10" s="55"/>
      <c r="N10" s="55"/>
      <c r="O10" s="55"/>
      <c r="P10" s="55"/>
      <c r="Q10" s="55"/>
      <c r="R10" s="55"/>
      <c r="S10" s="164"/>
      <c r="T10" s="55"/>
      <c r="U10" s="55"/>
      <c r="V10" s="55"/>
      <c r="W10" s="55"/>
      <c r="X10" s="55"/>
      <c r="Y10" s="55"/>
      <c r="Z10" s="174"/>
      <c r="AA10" s="55"/>
      <c r="AB10" s="55"/>
      <c r="AC10" s="55"/>
      <c r="AD10" s="55"/>
      <c r="AE10" s="55"/>
      <c r="AF10" s="55"/>
      <c r="AG10" s="55"/>
      <c r="AH10" s="55"/>
    </row>
    <row r="11" spans="1:34" s="41" customFormat="1" ht="13.5" customHeight="1">
      <c r="A11" s="41"/>
      <c r="B11" s="41" t="s">
        <v>227</v>
      </c>
      <c r="C11" s="164">
        <f t="shared" ref="C11:C18" si="2">SUM(D11:J11)</f>
        <v>112</v>
      </c>
      <c r="D11" s="55">
        <v>50</v>
      </c>
      <c r="E11" s="55">
        <v>8</v>
      </c>
      <c r="F11" s="55">
        <v>7</v>
      </c>
      <c r="G11" s="55">
        <v>1</v>
      </c>
      <c r="H11" s="55">
        <v>0</v>
      </c>
      <c r="I11" s="55">
        <v>0</v>
      </c>
      <c r="J11" s="55">
        <v>46</v>
      </c>
      <c r="K11" s="176">
        <f t="shared" ref="K11:K18" si="3">SUM(L11:R11)</f>
        <v>587</v>
      </c>
      <c r="L11" s="55">
        <v>304</v>
      </c>
      <c r="M11" s="55">
        <v>8</v>
      </c>
      <c r="N11" s="55">
        <v>8</v>
      </c>
      <c r="O11" s="55">
        <v>1</v>
      </c>
      <c r="P11" s="55">
        <v>0</v>
      </c>
      <c r="Q11" s="55">
        <v>0</v>
      </c>
      <c r="R11" s="55">
        <v>266</v>
      </c>
      <c r="S11" s="164">
        <f t="shared" ref="S11:S18" si="4">SUM(T11:Z11)</f>
        <v>40</v>
      </c>
      <c r="T11" s="55">
        <v>18</v>
      </c>
      <c r="U11" s="55">
        <v>4</v>
      </c>
      <c r="V11" s="55">
        <v>2</v>
      </c>
      <c r="W11" s="55">
        <v>0</v>
      </c>
      <c r="X11" s="55">
        <v>0</v>
      </c>
      <c r="Y11" s="55">
        <v>0</v>
      </c>
      <c r="Z11" s="55">
        <v>16</v>
      </c>
      <c r="AA11" s="176">
        <f t="shared" ref="AA11:AA18" si="5">SUM(AB11:AH11)</f>
        <v>158</v>
      </c>
      <c r="AB11" s="55">
        <v>88</v>
      </c>
      <c r="AC11" s="55">
        <v>4</v>
      </c>
      <c r="AD11" s="55">
        <v>2</v>
      </c>
      <c r="AE11" s="55">
        <v>0</v>
      </c>
      <c r="AF11" s="55">
        <v>0</v>
      </c>
      <c r="AG11" s="55">
        <v>0</v>
      </c>
      <c r="AH11" s="55">
        <v>64</v>
      </c>
    </row>
    <row r="12" spans="1:34" s="41" customFormat="1" ht="13.5" customHeight="1">
      <c r="A12" s="41"/>
      <c r="B12" s="41" t="s">
        <v>376</v>
      </c>
      <c r="C12" s="164">
        <f t="shared" si="2"/>
        <v>46</v>
      </c>
      <c r="D12" s="55">
        <v>18</v>
      </c>
      <c r="E12" s="55">
        <v>1</v>
      </c>
      <c r="F12" s="55">
        <v>9</v>
      </c>
      <c r="G12" s="55">
        <v>0</v>
      </c>
      <c r="H12" s="55">
        <v>0</v>
      </c>
      <c r="I12" s="55">
        <v>0</v>
      </c>
      <c r="J12" s="55">
        <v>18</v>
      </c>
      <c r="K12" s="176">
        <f t="shared" si="3"/>
        <v>180</v>
      </c>
      <c r="L12" s="55">
        <v>81</v>
      </c>
      <c r="M12" s="55">
        <v>1</v>
      </c>
      <c r="N12" s="55">
        <v>11</v>
      </c>
      <c r="O12" s="55">
        <v>0</v>
      </c>
      <c r="P12" s="55">
        <v>0</v>
      </c>
      <c r="Q12" s="55">
        <v>0</v>
      </c>
      <c r="R12" s="55">
        <v>87</v>
      </c>
      <c r="S12" s="164">
        <f t="shared" si="4"/>
        <v>15</v>
      </c>
      <c r="T12" s="55">
        <v>5</v>
      </c>
      <c r="U12" s="55">
        <v>2</v>
      </c>
      <c r="V12" s="55">
        <v>3</v>
      </c>
      <c r="W12" s="55">
        <v>0</v>
      </c>
      <c r="X12" s="55">
        <v>0</v>
      </c>
      <c r="Y12" s="55">
        <v>0</v>
      </c>
      <c r="Z12" s="55">
        <v>5</v>
      </c>
      <c r="AA12" s="176">
        <f t="shared" si="5"/>
        <v>47</v>
      </c>
      <c r="AB12" s="55">
        <v>18</v>
      </c>
      <c r="AC12" s="55">
        <v>3</v>
      </c>
      <c r="AD12" s="55">
        <v>3</v>
      </c>
      <c r="AE12" s="55">
        <v>0</v>
      </c>
      <c r="AF12" s="55">
        <v>0</v>
      </c>
      <c r="AG12" s="55">
        <v>0</v>
      </c>
      <c r="AH12" s="55">
        <v>23</v>
      </c>
    </row>
    <row r="13" spans="1:34" s="41" customFormat="1" ht="13.5" customHeight="1">
      <c r="A13" s="41"/>
      <c r="B13" s="41" t="s">
        <v>175</v>
      </c>
      <c r="C13" s="164">
        <f t="shared" si="2"/>
        <v>31</v>
      </c>
      <c r="D13" s="55">
        <v>12</v>
      </c>
      <c r="E13" s="55">
        <v>2</v>
      </c>
      <c r="F13" s="55">
        <v>3</v>
      </c>
      <c r="G13" s="55">
        <v>1</v>
      </c>
      <c r="H13" s="55">
        <v>0</v>
      </c>
      <c r="I13" s="55">
        <v>0</v>
      </c>
      <c r="J13" s="55">
        <v>13</v>
      </c>
      <c r="K13" s="176">
        <f t="shared" si="3"/>
        <v>95</v>
      </c>
      <c r="L13" s="55">
        <v>40</v>
      </c>
      <c r="M13" s="55">
        <v>2</v>
      </c>
      <c r="N13" s="55">
        <v>3</v>
      </c>
      <c r="O13" s="55">
        <v>1</v>
      </c>
      <c r="P13" s="55">
        <v>0</v>
      </c>
      <c r="Q13" s="55">
        <v>0</v>
      </c>
      <c r="R13" s="55">
        <v>49</v>
      </c>
      <c r="S13" s="164">
        <f t="shared" si="4"/>
        <v>12</v>
      </c>
      <c r="T13" s="55">
        <v>4</v>
      </c>
      <c r="U13" s="55">
        <v>2</v>
      </c>
      <c r="V13" s="55">
        <v>1</v>
      </c>
      <c r="W13" s="55">
        <v>0</v>
      </c>
      <c r="X13" s="55">
        <v>2</v>
      </c>
      <c r="Y13" s="55">
        <v>0</v>
      </c>
      <c r="Z13" s="55">
        <v>3</v>
      </c>
      <c r="AA13" s="176">
        <f t="shared" si="5"/>
        <v>41</v>
      </c>
      <c r="AB13" s="55">
        <v>19</v>
      </c>
      <c r="AC13" s="55">
        <v>3</v>
      </c>
      <c r="AD13" s="55">
        <v>2</v>
      </c>
      <c r="AE13" s="55">
        <v>0</v>
      </c>
      <c r="AF13" s="55">
        <v>2</v>
      </c>
      <c r="AG13" s="55">
        <v>0</v>
      </c>
      <c r="AH13" s="55">
        <v>15</v>
      </c>
    </row>
    <row r="14" spans="1:34" s="41" customFormat="1" ht="13.5" customHeight="1">
      <c r="A14" s="41"/>
      <c r="B14" s="41" t="s">
        <v>332</v>
      </c>
      <c r="C14" s="164">
        <f t="shared" si="2"/>
        <v>53</v>
      </c>
      <c r="D14" s="55">
        <v>25</v>
      </c>
      <c r="E14" s="55">
        <v>1</v>
      </c>
      <c r="F14" s="55">
        <v>4</v>
      </c>
      <c r="G14" s="55">
        <v>0</v>
      </c>
      <c r="H14" s="55">
        <v>0</v>
      </c>
      <c r="I14" s="55">
        <v>0</v>
      </c>
      <c r="J14" s="55">
        <v>23</v>
      </c>
      <c r="K14" s="176">
        <f t="shared" si="3"/>
        <v>223</v>
      </c>
      <c r="L14" s="55">
        <v>121</v>
      </c>
      <c r="M14" s="55">
        <v>1</v>
      </c>
      <c r="N14" s="55">
        <v>5</v>
      </c>
      <c r="O14" s="55">
        <v>0</v>
      </c>
      <c r="P14" s="55">
        <v>0</v>
      </c>
      <c r="Q14" s="55">
        <v>0</v>
      </c>
      <c r="R14" s="55">
        <v>96</v>
      </c>
      <c r="S14" s="164">
        <f t="shared" si="4"/>
        <v>20</v>
      </c>
      <c r="T14" s="55">
        <v>9</v>
      </c>
      <c r="U14" s="55">
        <v>1</v>
      </c>
      <c r="V14" s="55">
        <v>0</v>
      </c>
      <c r="W14" s="55">
        <v>0</v>
      </c>
      <c r="X14" s="55">
        <v>0</v>
      </c>
      <c r="Y14" s="55">
        <v>0</v>
      </c>
      <c r="Z14" s="55">
        <v>10</v>
      </c>
      <c r="AA14" s="176">
        <f t="shared" si="5"/>
        <v>81</v>
      </c>
      <c r="AB14" s="55">
        <v>47</v>
      </c>
      <c r="AC14" s="55">
        <v>1</v>
      </c>
      <c r="AD14" s="55">
        <v>0</v>
      </c>
      <c r="AE14" s="55">
        <v>0</v>
      </c>
      <c r="AF14" s="55">
        <v>0</v>
      </c>
      <c r="AG14" s="55">
        <v>0</v>
      </c>
      <c r="AH14" s="55">
        <v>33</v>
      </c>
    </row>
    <row r="15" spans="1:34" s="41" customFormat="1" ht="13.5" customHeight="1">
      <c r="A15" s="41"/>
      <c r="B15" s="41" t="s">
        <v>13</v>
      </c>
      <c r="C15" s="164">
        <f t="shared" si="2"/>
        <v>33</v>
      </c>
      <c r="D15" s="55">
        <v>12</v>
      </c>
      <c r="E15" s="55">
        <v>2</v>
      </c>
      <c r="F15" s="55">
        <v>2</v>
      </c>
      <c r="G15" s="55">
        <v>1</v>
      </c>
      <c r="H15" s="55">
        <v>1</v>
      </c>
      <c r="I15" s="55">
        <v>1</v>
      </c>
      <c r="J15" s="55">
        <v>14</v>
      </c>
      <c r="K15" s="176">
        <f t="shared" si="3"/>
        <v>127</v>
      </c>
      <c r="L15" s="55">
        <v>56</v>
      </c>
      <c r="M15" s="55">
        <v>2</v>
      </c>
      <c r="N15" s="55">
        <v>4</v>
      </c>
      <c r="O15" s="55">
        <v>1</v>
      </c>
      <c r="P15" s="55">
        <v>1</v>
      </c>
      <c r="Q15" s="55">
        <v>1</v>
      </c>
      <c r="R15" s="55">
        <v>62</v>
      </c>
      <c r="S15" s="164">
        <f t="shared" si="4"/>
        <v>14</v>
      </c>
      <c r="T15" s="55">
        <v>4</v>
      </c>
      <c r="U15" s="55">
        <v>2</v>
      </c>
      <c r="V15" s="55">
        <v>3</v>
      </c>
      <c r="W15" s="55">
        <v>0</v>
      </c>
      <c r="X15" s="55">
        <v>0</v>
      </c>
      <c r="Y15" s="55">
        <v>0</v>
      </c>
      <c r="Z15" s="55">
        <v>5</v>
      </c>
      <c r="AA15" s="176">
        <f t="shared" si="5"/>
        <v>44</v>
      </c>
      <c r="AB15" s="55">
        <v>18</v>
      </c>
      <c r="AC15" s="55">
        <v>2</v>
      </c>
      <c r="AD15" s="55">
        <v>3</v>
      </c>
      <c r="AE15" s="55">
        <v>0</v>
      </c>
      <c r="AF15" s="55">
        <v>0</v>
      </c>
      <c r="AG15" s="55">
        <v>0</v>
      </c>
      <c r="AH15" s="55">
        <v>21</v>
      </c>
    </row>
    <row r="16" spans="1:34" s="41" customFormat="1" ht="13.5" customHeight="1">
      <c r="A16" s="41"/>
      <c r="B16" s="41" t="s">
        <v>375</v>
      </c>
      <c r="C16" s="164">
        <f t="shared" si="2"/>
        <v>39</v>
      </c>
      <c r="D16" s="55">
        <v>15</v>
      </c>
      <c r="E16" s="55">
        <v>5</v>
      </c>
      <c r="F16" s="55">
        <v>3</v>
      </c>
      <c r="G16" s="55">
        <v>1</v>
      </c>
      <c r="H16" s="55">
        <v>1</v>
      </c>
      <c r="I16" s="55">
        <v>0</v>
      </c>
      <c r="J16" s="55">
        <v>14</v>
      </c>
      <c r="K16" s="176">
        <f t="shared" si="3"/>
        <v>159</v>
      </c>
      <c r="L16" s="55">
        <v>79</v>
      </c>
      <c r="M16" s="55">
        <v>5</v>
      </c>
      <c r="N16" s="55">
        <v>4</v>
      </c>
      <c r="O16" s="55">
        <v>1</v>
      </c>
      <c r="P16" s="55">
        <v>2</v>
      </c>
      <c r="Q16" s="55">
        <v>0</v>
      </c>
      <c r="R16" s="55">
        <v>68</v>
      </c>
      <c r="S16" s="164">
        <f t="shared" si="4"/>
        <v>12</v>
      </c>
      <c r="T16" s="55">
        <v>5</v>
      </c>
      <c r="U16" s="55">
        <v>1</v>
      </c>
      <c r="V16" s="55">
        <v>1</v>
      </c>
      <c r="W16" s="55">
        <v>0</v>
      </c>
      <c r="X16" s="55">
        <v>1</v>
      </c>
      <c r="Y16" s="55">
        <v>0</v>
      </c>
      <c r="Z16" s="55">
        <v>4</v>
      </c>
      <c r="AA16" s="176">
        <f t="shared" si="5"/>
        <v>38</v>
      </c>
      <c r="AB16" s="55">
        <v>18</v>
      </c>
      <c r="AC16" s="55">
        <v>1</v>
      </c>
      <c r="AD16" s="55">
        <v>1</v>
      </c>
      <c r="AE16" s="55">
        <v>0</v>
      </c>
      <c r="AF16" s="55">
        <v>2</v>
      </c>
      <c r="AG16" s="55">
        <v>0</v>
      </c>
      <c r="AH16" s="55">
        <v>16</v>
      </c>
    </row>
    <row r="17" spans="2:34" s="41" customFormat="1" ht="13.5" customHeight="1">
      <c r="B17" s="41" t="s">
        <v>372</v>
      </c>
      <c r="C17" s="164">
        <f t="shared" si="2"/>
        <v>17</v>
      </c>
      <c r="D17" s="55">
        <v>7</v>
      </c>
      <c r="E17" s="55">
        <v>2</v>
      </c>
      <c r="F17" s="55">
        <v>1</v>
      </c>
      <c r="G17" s="55">
        <v>2</v>
      </c>
      <c r="H17" s="55">
        <v>0</v>
      </c>
      <c r="I17" s="55">
        <v>0</v>
      </c>
      <c r="J17" s="55">
        <v>5</v>
      </c>
      <c r="K17" s="176">
        <f t="shared" si="3"/>
        <v>47</v>
      </c>
      <c r="L17" s="55">
        <v>25</v>
      </c>
      <c r="M17" s="55">
        <v>2</v>
      </c>
      <c r="N17" s="55">
        <v>2</v>
      </c>
      <c r="O17" s="55">
        <v>2</v>
      </c>
      <c r="P17" s="55">
        <v>0</v>
      </c>
      <c r="Q17" s="55">
        <v>0</v>
      </c>
      <c r="R17" s="55">
        <v>16</v>
      </c>
      <c r="S17" s="164">
        <f t="shared" si="4"/>
        <v>13</v>
      </c>
      <c r="T17" s="55">
        <v>5</v>
      </c>
      <c r="U17" s="55">
        <v>1</v>
      </c>
      <c r="V17" s="55">
        <v>0</v>
      </c>
      <c r="W17" s="55">
        <v>2</v>
      </c>
      <c r="X17" s="55">
        <v>0</v>
      </c>
      <c r="Y17" s="55">
        <v>0</v>
      </c>
      <c r="Z17" s="55">
        <v>5</v>
      </c>
      <c r="AA17" s="176">
        <f t="shared" si="5"/>
        <v>22</v>
      </c>
      <c r="AB17" s="55">
        <v>11</v>
      </c>
      <c r="AC17" s="55">
        <v>1</v>
      </c>
      <c r="AD17" s="55">
        <v>0</v>
      </c>
      <c r="AE17" s="55">
        <v>2</v>
      </c>
      <c r="AF17" s="55">
        <v>0</v>
      </c>
      <c r="AG17" s="55">
        <v>0</v>
      </c>
      <c r="AH17" s="55">
        <v>8</v>
      </c>
    </row>
    <row r="18" spans="2:34" s="41" customFormat="1" ht="13.5" customHeight="1">
      <c r="B18" s="41" t="s">
        <v>362</v>
      </c>
      <c r="C18" s="164">
        <f t="shared" si="2"/>
        <v>25</v>
      </c>
      <c r="D18" s="55">
        <v>14</v>
      </c>
      <c r="E18" s="55">
        <v>1</v>
      </c>
      <c r="F18" s="55">
        <v>0</v>
      </c>
      <c r="G18" s="55">
        <v>0</v>
      </c>
      <c r="H18" s="55">
        <v>1</v>
      </c>
      <c r="I18" s="55">
        <v>0</v>
      </c>
      <c r="J18" s="55">
        <v>9</v>
      </c>
      <c r="K18" s="176">
        <f t="shared" si="3"/>
        <v>85</v>
      </c>
      <c r="L18" s="55">
        <v>62</v>
      </c>
      <c r="M18" s="55">
        <v>1</v>
      </c>
      <c r="N18" s="55">
        <v>0</v>
      </c>
      <c r="O18" s="55">
        <v>0</v>
      </c>
      <c r="P18" s="55">
        <v>1</v>
      </c>
      <c r="Q18" s="55">
        <v>0</v>
      </c>
      <c r="R18" s="55">
        <v>21</v>
      </c>
      <c r="S18" s="164">
        <f t="shared" si="4"/>
        <v>10</v>
      </c>
      <c r="T18" s="55">
        <v>6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4</v>
      </c>
      <c r="AA18" s="176">
        <f t="shared" si="5"/>
        <v>27</v>
      </c>
      <c r="AB18" s="55">
        <v>15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12</v>
      </c>
    </row>
    <row r="19" spans="2:34" s="41" customFormat="1" ht="4.5" customHeight="1">
      <c r="B19" s="41"/>
      <c r="C19" s="164"/>
      <c r="D19" s="55"/>
      <c r="E19" s="55"/>
      <c r="F19" s="55"/>
      <c r="G19" s="55"/>
      <c r="H19" s="55"/>
      <c r="I19" s="55"/>
      <c r="J19" s="55"/>
      <c r="K19" s="176"/>
      <c r="L19" s="55"/>
      <c r="M19" s="55"/>
      <c r="N19" s="55"/>
      <c r="O19" s="55"/>
      <c r="P19" s="55"/>
      <c r="Q19" s="55"/>
      <c r="R19" s="55"/>
      <c r="S19" s="164"/>
      <c r="T19" s="55"/>
      <c r="U19" s="55"/>
      <c r="V19" s="55"/>
      <c r="W19" s="55"/>
      <c r="X19" s="55"/>
      <c r="Y19" s="55"/>
      <c r="Z19" s="55"/>
      <c r="AA19" s="176"/>
      <c r="AB19" s="55"/>
      <c r="AC19" s="55"/>
      <c r="AD19" s="55"/>
      <c r="AE19" s="55"/>
      <c r="AF19" s="55"/>
      <c r="AG19" s="55"/>
      <c r="AH19" s="55"/>
    </row>
    <row r="20" spans="2:34" s="41" customFormat="1" ht="13.5" customHeight="1">
      <c r="B20" s="41" t="s">
        <v>330</v>
      </c>
      <c r="C20" s="164">
        <f t="shared" ref="C20:C35" si="6">SUM(D20:J20)</f>
        <v>5</v>
      </c>
      <c r="D20" s="55">
        <v>2</v>
      </c>
      <c r="E20" s="55">
        <v>1</v>
      </c>
      <c r="F20" s="55">
        <v>0</v>
      </c>
      <c r="G20" s="55">
        <v>0</v>
      </c>
      <c r="H20" s="55">
        <v>0</v>
      </c>
      <c r="I20" s="55">
        <v>0</v>
      </c>
      <c r="J20" s="55">
        <v>2</v>
      </c>
      <c r="K20" s="176">
        <f t="shared" ref="K20:K35" si="7">SUM(L20:R20)</f>
        <v>11</v>
      </c>
      <c r="L20" s="55">
        <v>7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3</v>
      </c>
      <c r="S20" s="164">
        <f t="shared" ref="S20:S35" si="8">SUM(T20:Z20)</f>
        <v>2</v>
      </c>
      <c r="T20" s="55">
        <v>1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1</v>
      </c>
      <c r="AA20" s="176">
        <f t="shared" ref="AA20:AA35" si="9">SUM(AB20:AH20)</f>
        <v>3</v>
      </c>
      <c r="AB20" s="55">
        <v>2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1</v>
      </c>
    </row>
    <row r="21" spans="2:34" s="41" customFormat="1" ht="13.5" customHeight="1">
      <c r="B21" s="41" t="s">
        <v>374</v>
      </c>
      <c r="C21" s="164">
        <f t="shared" si="6"/>
        <v>2</v>
      </c>
      <c r="D21" s="55">
        <v>1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1</v>
      </c>
      <c r="K21" s="176">
        <f t="shared" si="7"/>
        <v>3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2</v>
      </c>
      <c r="S21" s="164">
        <f t="shared" si="8"/>
        <v>1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1</v>
      </c>
      <c r="AA21" s="176">
        <f t="shared" si="9"/>
        <v>1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1</v>
      </c>
    </row>
    <row r="22" spans="2:34" s="41" customFormat="1" ht="13.5" customHeight="1">
      <c r="B22" s="41" t="s">
        <v>62</v>
      </c>
      <c r="C22" s="164">
        <f t="shared" si="6"/>
        <v>2</v>
      </c>
      <c r="D22" s="55">
        <v>1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1</v>
      </c>
      <c r="K22" s="176">
        <f t="shared" si="7"/>
        <v>5</v>
      </c>
      <c r="L22" s="55">
        <v>1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4</v>
      </c>
      <c r="S22" s="164">
        <f t="shared" si="8"/>
        <v>2</v>
      </c>
      <c r="T22" s="55">
        <v>1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1</v>
      </c>
      <c r="AA22" s="176">
        <f t="shared" si="9"/>
        <v>3</v>
      </c>
      <c r="AB22" s="55">
        <v>1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2</v>
      </c>
    </row>
    <row r="23" spans="2:34" s="41" customFormat="1" ht="13.5" customHeight="1">
      <c r="B23" s="41" t="s">
        <v>368</v>
      </c>
      <c r="C23" s="164">
        <f t="shared" si="6"/>
        <v>15</v>
      </c>
      <c r="D23" s="55">
        <v>6</v>
      </c>
      <c r="E23" s="55">
        <v>2</v>
      </c>
      <c r="F23" s="55">
        <v>0</v>
      </c>
      <c r="G23" s="55">
        <v>0</v>
      </c>
      <c r="H23" s="55">
        <v>1</v>
      </c>
      <c r="I23" s="55">
        <v>0</v>
      </c>
      <c r="J23" s="55">
        <v>6</v>
      </c>
      <c r="K23" s="176">
        <f t="shared" si="7"/>
        <v>56</v>
      </c>
      <c r="L23" s="55">
        <v>21</v>
      </c>
      <c r="M23" s="55">
        <v>2</v>
      </c>
      <c r="N23" s="55">
        <v>0</v>
      </c>
      <c r="O23" s="55">
        <v>0</v>
      </c>
      <c r="P23" s="55">
        <v>1</v>
      </c>
      <c r="Q23" s="55">
        <v>0</v>
      </c>
      <c r="R23" s="55">
        <v>32</v>
      </c>
      <c r="S23" s="164">
        <f t="shared" si="8"/>
        <v>4</v>
      </c>
      <c r="T23" s="55">
        <v>2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2</v>
      </c>
      <c r="AA23" s="176">
        <f t="shared" si="9"/>
        <v>17</v>
      </c>
      <c r="AB23" s="55">
        <v>7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10</v>
      </c>
    </row>
    <row r="24" spans="2:34" s="41" customFormat="1" ht="13.5" customHeight="1">
      <c r="B24" s="41" t="s">
        <v>235</v>
      </c>
      <c r="C24" s="164">
        <f t="shared" si="6"/>
        <v>4</v>
      </c>
      <c r="D24" s="55">
        <v>2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2</v>
      </c>
      <c r="K24" s="176">
        <f t="shared" si="7"/>
        <v>9</v>
      </c>
      <c r="L24" s="55">
        <v>3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6</v>
      </c>
      <c r="S24" s="164">
        <f t="shared" si="8"/>
        <v>2</v>
      </c>
      <c r="T24" s="55">
        <v>1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1</v>
      </c>
      <c r="AA24" s="176">
        <f t="shared" si="9"/>
        <v>8</v>
      </c>
      <c r="AB24" s="55">
        <v>6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2</v>
      </c>
    </row>
    <row r="25" spans="2:34" s="41" customFormat="1" ht="13.5" customHeight="1">
      <c r="B25" s="41" t="s">
        <v>373</v>
      </c>
      <c r="C25" s="164">
        <f t="shared" si="6"/>
        <v>8</v>
      </c>
      <c r="D25" s="55">
        <v>3</v>
      </c>
      <c r="E25" s="55">
        <v>1</v>
      </c>
      <c r="F25" s="55">
        <v>0</v>
      </c>
      <c r="G25" s="55">
        <v>0</v>
      </c>
      <c r="H25" s="55">
        <v>0</v>
      </c>
      <c r="I25" s="55">
        <v>0</v>
      </c>
      <c r="J25" s="55">
        <v>4</v>
      </c>
      <c r="K25" s="176">
        <f t="shared" si="7"/>
        <v>21</v>
      </c>
      <c r="L25" s="55">
        <v>11</v>
      </c>
      <c r="M25" s="55">
        <v>1</v>
      </c>
      <c r="N25" s="55">
        <v>0</v>
      </c>
      <c r="O25" s="55">
        <v>0</v>
      </c>
      <c r="P25" s="55">
        <v>0</v>
      </c>
      <c r="Q25" s="55">
        <v>0</v>
      </c>
      <c r="R25" s="55">
        <v>9</v>
      </c>
      <c r="S25" s="164">
        <f t="shared" si="8"/>
        <v>5</v>
      </c>
      <c r="T25" s="55">
        <v>2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3</v>
      </c>
      <c r="AA25" s="176">
        <f t="shared" si="9"/>
        <v>10</v>
      </c>
      <c r="AB25" s="55">
        <v>7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3</v>
      </c>
    </row>
    <row r="26" spans="2:34" s="41" customFormat="1" ht="13.5" customHeight="1">
      <c r="B26" s="41" t="s">
        <v>94</v>
      </c>
      <c r="C26" s="164">
        <f t="shared" si="6"/>
        <v>3</v>
      </c>
      <c r="D26" s="55">
        <v>2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1</v>
      </c>
      <c r="K26" s="176">
        <f t="shared" si="7"/>
        <v>16</v>
      </c>
      <c r="L26" s="55">
        <v>10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6</v>
      </c>
      <c r="S26" s="164">
        <f t="shared" si="8"/>
        <v>2</v>
      </c>
      <c r="T26" s="55">
        <v>0</v>
      </c>
      <c r="U26" s="55">
        <v>0</v>
      </c>
      <c r="V26" s="55">
        <v>0</v>
      </c>
      <c r="W26" s="55">
        <v>0</v>
      </c>
      <c r="X26" s="55">
        <v>1</v>
      </c>
      <c r="Y26" s="55">
        <v>0</v>
      </c>
      <c r="Z26" s="55">
        <v>1</v>
      </c>
      <c r="AA26" s="176">
        <f t="shared" si="9"/>
        <v>3</v>
      </c>
      <c r="AB26" s="55">
        <v>0</v>
      </c>
      <c r="AC26" s="55">
        <v>0</v>
      </c>
      <c r="AD26" s="55">
        <v>0</v>
      </c>
      <c r="AE26" s="55">
        <v>0</v>
      </c>
      <c r="AF26" s="55">
        <v>1</v>
      </c>
      <c r="AG26" s="55">
        <v>0</v>
      </c>
      <c r="AH26" s="55">
        <v>2</v>
      </c>
    </row>
    <row r="27" spans="2:34" s="41" customFormat="1" ht="13.5" customHeight="1">
      <c r="B27" s="41" t="s">
        <v>370</v>
      </c>
      <c r="C27" s="164">
        <f t="shared" si="6"/>
        <v>7</v>
      </c>
      <c r="D27" s="55">
        <v>4</v>
      </c>
      <c r="E27" s="55">
        <v>0</v>
      </c>
      <c r="F27" s="55">
        <v>0</v>
      </c>
      <c r="G27" s="55">
        <v>0</v>
      </c>
      <c r="H27" s="55">
        <v>1</v>
      </c>
      <c r="I27" s="55">
        <v>0</v>
      </c>
      <c r="J27" s="55">
        <v>2</v>
      </c>
      <c r="K27" s="176">
        <f t="shared" si="7"/>
        <v>30</v>
      </c>
      <c r="L27" s="55">
        <v>19</v>
      </c>
      <c r="M27" s="55">
        <v>0</v>
      </c>
      <c r="N27" s="55">
        <v>0</v>
      </c>
      <c r="O27" s="55">
        <v>0</v>
      </c>
      <c r="P27" s="55">
        <v>1</v>
      </c>
      <c r="Q27" s="55">
        <v>0</v>
      </c>
      <c r="R27" s="55">
        <v>10</v>
      </c>
      <c r="S27" s="164">
        <f t="shared" si="8"/>
        <v>4</v>
      </c>
      <c r="T27" s="55">
        <v>1</v>
      </c>
      <c r="U27" s="55">
        <v>0</v>
      </c>
      <c r="V27" s="55">
        <v>0</v>
      </c>
      <c r="W27" s="55">
        <v>0</v>
      </c>
      <c r="X27" s="55">
        <v>1</v>
      </c>
      <c r="Y27" s="55">
        <v>0</v>
      </c>
      <c r="Z27" s="55">
        <v>2</v>
      </c>
      <c r="AA27" s="176">
        <f t="shared" si="9"/>
        <v>9</v>
      </c>
      <c r="AB27" s="55">
        <v>3</v>
      </c>
      <c r="AC27" s="55">
        <v>0</v>
      </c>
      <c r="AD27" s="55">
        <v>0</v>
      </c>
      <c r="AE27" s="55">
        <v>0</v>
      </c>
      <c r="AF27" s="55">
        <v>2</v>
      </c>
      <c r="AG27" s="55">
        <v>0</v>
      </c>
      <c r="AH27" s="55">
        <v>4</v>
      </c>
    </row>
    <row r="28" spans="2:34" s="41" customFormat="1" ht="13.5" customHeight="1">
      <c r="B28" s="41" t="s">
        <v>156</v>
      </c>
      <c r="C28" s="164">
        <f t="shared" si="6"/>
        <v>9</v>
      </c>
      <c r="D28" s="55">
        <v>5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4</v>
      </c>
      <c r="K28" s="176">
        <f t="shared" si="7"/>
        <v>44</v>
      </c>
      <c r="L28" s="55">
        <v>28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16</v>
      </c>
      <c r="S28" s="164">
        <f t="shared" si="8"/>
        <v>6</v>
      </c>
      <c r="T28" s="55">
        <v>3</v>
      </c>
      <c r="U28" s="55">
        <v>0</v>
      </c>
      <c r="V28" s="55">
        <v>0</v>
      </c>
      <c r="W28" s="55">
        <v>0</v>
      </c>
      <c r="X28" s="55">
        <v>1</v>
      </c>
      <c r="Y28" s="55">
        <v>0</v>
      </c>
      <c r="Z28" s="55">
        <v>2</v>
      </c>
      <c r="AA28" s="176">
        <f t="shared" si="9"/>
        <v>19</v>
      </c>
      <c r="AB28" s="55">
        <v>12</v>
      </c>
      <c r="AC28" s="55">
        <v>0</v>
      </c>
      <c r="AD28" s="55">
        <v>0</v>
      </c>
      <c r="AE28" s="55">
        <v>0</v>
      </c>
      <c r="AF28" s="55">
        <v>1</v>
      </c>
      <c r="AG28" s="55">
        <v>0</v>
      </c>
      <c r="AH28" s="55">
        <v>6</v>
      </c>
    </row>
    <row r="29" spans="2:34" s="41" customFormat="1" ht="13.5" customHeight="1">
      <c r="B29" s="41" t="s">
        <v>354</v>
      </c>
      <c r="C29" s="164">
        <f t="shared" si="6"/>
        <v>7</v>
      </c>
      <c r="D29" s="55">
        <v>3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4</v>
      </c>
      <c r="K29" s="176">
        <f t="shared" si="7"/>
        <v>38</v>
      </c>
      <c r="L29" s="55">
        <v>16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22</v>
      </c>
      <c r="S29" s="164">
        <f t="shared" si="8"/>
        <v>4</v>
      </c>
      <c r="T29" s="55">
        <v>1</v>
      </c>
      <c r="U29" s="55">
        <v>0</v>
      </c>
      <c r="V29" s="55">
        <v>1</v>
      </c>
      <c r="W29" s="55">
        <v>0</v>
      </c>
      <c r="X29" s="55">
        <v>0</v>
      </c>
      <c r="Y29" s="55">
        <v>0</v>
      </c>
      <c r="Z29" s="55">
        <v>2</v>
      </c>
      <c r="AA29" s="176">
        <f t="shared" si="9"/>
        <v>12</v>
      </c>
      <c r="AB29" s="55">
        <v>2</v>
      </c>
      <c r="AC29" s="55">
        <v>0</v>
      </c>
      <c r="AD29" s="55">
        <v>1</v>
      </c>
      <c r="AE29" s="55">
        <v>0</v>
      </c>
      <c r="AF29" s="55">
        <v>0</v>
      </c>
      <c r="AG29" s="55">
        <v>0</v>
      </c>
      <c r="AH29" s="55">
        <v>9</v>
      </c>
    </row>
    <row r="30" spans="2:34" s="41" customFormat="1" ht="13.5" customHeight="1">
      <c r="B30" s="41" t="s">
        <v>143</v>
      </c>
      <c r="C30" s="164">
        <f t="shared" si="6"/>
        <v>12</v>
      </c>
      <c r="D30" s="55">
        <v>4</v>
      </c>
      <c r="E30" s="55">
        <v>0</v>
      </c>
      <c r="F30" s="55">
        <v>3</v>
      </c>
      <c r="G30" s="55">
        <v>0</v>
      </c>
      <c r="H30" s="55">
        <v>0</v>
      </c>
      <c r="I30" s="55">
        <v>0</v>
      </c>
      <c r="J30" s="55">
        <v>5</v>
      </c>
      <c r="K30" s="176">
        <f t="shared" si="7"/>
        <v>54</v>
      </c>
      <c r="L30" s="55">
        <v>23</v>
      </c>
      <c r="M30" s="55">
        <v>0</v>
      </c>
      <c r="N30" s="55">
        <v>3</v>
      </c>
      <c r="O30" s="55">
        <v>0</v>
      </c>
      <c r="P30" s="55">
        <v>0</v>
      </c>
      <c r="Q30" s="55">
        <v>0</v>
      </c>
      <c r="R30" s="55">
        <v>28</v>
      </c>
      <c r="S30" s="164">
        <f t="shared" si="8"/>
        <v>6</v>
      </c>
      <c r="T30" s="55">
        <v>1</v>
      </c>
      <c r="U30" s="55">
        <v>0</v>
      </c>
      <c r="V30" s="55">
        <v>1</v>
      </c>
      <c r="W30" s="55">
        <v>1</v>
      </c>
      <c r="X30" s="55">
        <v>1</v>
      </c>
      <c r="Y30" s="55">
        <v>0</v>
      </c>
      <c r="Z30" s="55">
        <v>2</v>
      </c>
      <c r="AA30" s="176">
        <f t="shared" si="9"/>
        <v>19</v>
      </c>
      <c r="AB30" s="55">
        <v>4</v>
      </c>
      <c r="AC30" s="55">
        <v>0</v>
      </c>
      <c r="AD30" s="55">
        <v>2</v>
      </c>
      <c r="AE30" s="55">
        <v>1</v>
      </c>
      <c r="AF30" s="55">
        <v>1</v>
      </c>
      <c r="AG30" s="55">
        <v>0</v>
      </c>
      <c r="AH30" s="55">
        <v>11</v>
      </c>
    </row>
    <row r="31" spans="2:34" s="41" customFormat="1" ht="13.5" customHeight="1">
      <c r="B31" s="41" t="s">
        <v>312</v>
      </c>
      <c r="C31" s="164">
        <f t="shared" si="6"/>
        <v>26</v>
      </c>
      <c r="D31" s="55">
        <v>10</v>
      </c>
      <c r="E31" s="55">
        <v>2</v>
      </c>
      <c r="F31" s="55">
        <v>3</v>
      </c>
      <c r="G31" s="55">
        <v>0</v>
      </c>
      <c r="H31" s="55">
        <v>1</v>
      </c>
      <c r="I31" s="55">
        <v>0</v>
      </c>
      <c r="J31" s="55">
        <v>10</v>
      </c>
      <c r="K31" s="176">
        <f t="shared" si="7"/>
        <v>124</v>
      </c>
      <c r="L31" s="55">
        <v>62</v>
      </c>
      <c r="M31" s="55">
        <v>3</v>
      </c>
      <c r="N31" s="55">
        <v>4</v>
      </c>
      <c r="O31" s="55">
        <v>0</v>
      </c>
      <c r="P31" s="55">
        <v>1</v>
      </c>
      <c r="Q31" s="55">
        <v>0</v>
      </c>
      <c r="R31" s="55">
        <v>54</v>
      </c>
      <c r="S31" s="164">
        <f t="shared" si="8"/>
        <v>9</v>
      </c>
      <c r="T31" s="55">
        <v>4</v>
      </c>
      <c r="U31" s="55">
        <v>1</v>
      </c>
      <c r="V31" s="55">
        <v>1</v>
      </c>
      <c r="W31" s="55">
        <v>0</v>
      </c>
      <c r="X31" s="55">
        <v>0</v>
      </c>
      <c r="Y31" s="55">
        <v>0</v>
      </c>
      <c r="Z31" s="55">
        <v>3</v>
      </c>
      <c r="AA31" s="176">
        <f t="shared" si="9"/>
        <v>34</v>
      </c>
      <c r="AB31" s="55">
        <v>20</v>
      </c>
      <c r="AC31" s="55">
        <v>1</v>
      </c>
      <c r="AD31" s="55">
        <v>1</v>
      </c>
      <c r="AE31" s="55">
        <v>0</v>
      </c>
      <c r="AF31" s="55">
        <v>0</v>
      </c>
      <c r="AG31" s="55">
        <v>0</v>
      </c>
      <c r="AH31" s="55">
        <v>12</v>
      </c>
    </row>
    <row r="32" spans="2:34" s="41" customFormat="1" ht="13.5" customHeight="1">
      <c r="B32" s="41" t="s">
        <v>151</v>
      </c>
      <c r="C32" s="164">
        <f t="shared" si="6"/>
        <v>8</v>
      </c>
      <c r="D32" s="55">
        <v>4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4</v>
      </c>
      <c r="K32" s="176">
        <f t="shared" si="7"/>
        <v>32</v>
      </c>
      <c r="L32" s="55">
        <v>18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14</v>
      </c>
      <c r="S32" s="164">
        <f t="shared" si="8"/>
        <v>2</v>
      </c>
      <c r="T32" s="55">
        <v>1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1</v>
      </c>
      <c r="AA32" s="176">
        <f t="shared" si="9"/>
        <v>10</v>
      </c>
      <c r="AB32" s="55">
        <v>5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5</v>
      </c>
    </row>
    <row r="33" spans="1:34" s="41" customFormat="1" ht="13.5" customHeight="1">
      <c r="A33" s="41"/>
      <c r="B33" s="41" t="s">
        <v>369</v>
      </c>
      <c r="C33" s="164">
        <f t="shared" si="6"/>
        <v>9</v>
      </c>
      <c r="D33" s="55">
        <v>4</v>
      </c>
      <c r="E33" s="55">
        <v>0</v>
      </c>
      <c r="F33" s="55">
        <v>1</v>
      </c>
      <c r="G33" s="55">
        <v>0</v>
      </c>
      <c r="H33" s="55">
        <v>0</v>
      </c>
      <c r="I33" s="55">
        <v>0</v>
      </c>
      <c r="J33" s="55">
        <v>4</v>
      </c>
      <c r="K33" s="176">
        <f t="shared" si="7"/>
        <v>40</v>
      </c>
      <c r="L33" s="55">
        <v>21</v>
      </c>
      <c r="M33" s="55">
        <v>0</v>
      </c>
      <c r="N33" s="55">
        <v>2</v>
      </c>
      <c r="O33" s="55">
        <v>0</v>
      </c>
      <c r="P33" s="55">
        <v>0</v>
      </c>
      <c r="Q33" s="55">
        <v>0</v>
      </c>
      <c r="R33" s="55">
        <v>17</v>
      </c>
      <c r="S33" s="164">
        <f t="shared" si="8"/>
        <v>4</v>
      </c>
      <c r="T33" s="55">
        <v>2</v>
      </c>
      <c r="U33" s="55">
        <v>1</v>
      </c>
      <c r="V33" s="55">
        <v>0</v>
      </c>
      <c r="W33" s="55">
        <v>0</v>
      </c>
      <c r="X33" s="55">
        <v>0</v>
      </c>
      <c r="Y33" s="55">
        <v>0</v>
      </c>
      <c r="Z33" s="55">
        <v>1</v>
      </c>
      <c r="AA33" s="176">
        <f t="shared" si="9"/>
        <v>16</v>
      </c>
      <c r="AB33" s="55">
        <v>9</v>
      </c>
      <c r="AC33" s="55">
        <v>1</v>
      </c>
      <c r="AD33" s="55">
        <v>0</v>
      </c>
      <c r="AE33" s="55">
        <v>0</v>
      </c>
      <c r="AF33" s="55">
        <v>0</v>
      </c>
      <c r="AG33" s="55">
        <v>0</v>
      </c>
      <c r="AH33" s="55">
        <v>6</v>
      </c>
    </row>
    <row r="34" spans="1:34" s="41" customFormat="1" ht="13.5" customHeight="1">
      <c r="A34" s="41"/>
      <c r="B34" s="41" t="s">
        <v>223</v>
      </c>
      <c r="C34" s="164">
        <f t="shared" si="6"/>
        <v>5</v>
      </c>
      <c r="D34" s="55">
        <v>3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2</v>
      </c>
      <c r="K34" s="176">
        <f t="shared" si="7"/>
        <v>22</v>
      </c>
      <c r="L34" s="55">
        <v>16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6</v>
      </c>
      <c r="S34" s="164">
        <f t="shared" si="8"/>
        <v>3</v>
      </c>
      <c r="T34" s="55">
        <v>1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2</v>
      </c>
      <c r="AA34" s="176">
        <f t="shared" si="9"/>
        <v>6</v>
      </c>
      <c r="AB34" s="55">
        <v>3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3</v>
      </c>
    </row>
    <row r="35" spans="1:34" s="41" customFormat="1" ht="13.5" customHeight="1">
      <c r="A35" s="41"/>
      <c r="B35" s="138" t="s">
        <v>305</v>
      </c>
      <c r="C35" s="164">
        <f t="shared" si="6"/>
        <v>13</v>
      </c>
      <c r="D35" s="55">
        <v>6</v>
      </c>
      <c r="E35" s="55">
        <v>1</v>
      </c>
      <c r="F35" s="55">
        <v>1</v>
      </c>
      <c r="G35" s="55">
        <v>0</v>
      </c>
      <c r="H35" s="55">
        <v>1</v>
      </c>
      <c r="I35" s="55">
        <v>0</v>
      </c>
      <c r="J35" s="55">
        <v>4</v>
      </c>
      <c r="K35" s="176">
        <f t="shared" si="7"/>
        <v>60</v>
      </c>
      <c r="L35" s="55">
        <v>30</v>
      </c>
      <c r="M35" s="55">
        <v>1</v>
      </c>
      <c r="N35" s="55">
        <v>1</v>
      </c>
      <c r="O35" s="55">
        <v>0</v>
      </c>
      <c r="P35" s="55">
        <v>1</v>
      </c>
      <c r="Q35" s="55">
        <v>0</v>
      </c>
      <c r="R35" s="55">
        <v>27</v>
      </c>
      <c r="S35" s="164">
        <f t="shared" si="8"/>
        <v>5</v>
      </c>
      <c r="T35" s="55">
        <v>2</v>
      </c>
      <c r="U35" s="55">
        <v>0</v>
      </c>
      <c r="V35" s="55">
        <v>1</v>
      </c>
      <c r="W35" s="55">
        <v>0</v>
      </c>
      <c r="X35" s="55">
        <v>0</v>
      </c>
      <c r="Y35" s="55">
        <v>0</v>
      </c>
      <c r="Z35" s="55">
        <v>2</v>
      </c>
      <c r="AA35" s="176">
        <f t="shared" si="9"/>
        <v>12</v>
      </c>
      <c r="AB35" s="55">
        <v>9</v>
      </c>
      <c r="AC35" s="55">
        <v>0</v>
      </c>
      <c r="AD35" s="55">
        <v>1</v>
      </c>
      <c r="AE35" s="55">
        <v>0</v>
      </c>
      <c r="AF35" s="55">
        <v>0</v>
      </c>
      <c r="AG35" s="55">
        <v>0</v>
      </c>
      <c r="AH35" s="55">
        <v>2</v>
      </c>
    </row>
    <row r="36" spans="1:34" ht="4.5" customHeight="1">
      <c r="A36" s="41"/>
      <c r="B36" s="159"/>
      <c r="C36" s="165"/>
      <c r="D36" s="168"/>
      <c r="E36" s="168"/>
      <c r="F36" s="168"/>
      <c r="G36" s="168"/>
      <c r="H36" s="168"/>
      <c r="I36" s="168"/>
      <c r="J36" s="175"/>
      <c r="K36" s="168"/>
      <c r="L36" s="168"/>
      <c r="M36" s="168"/>
      <c r="N36" s="168"/>
      <c r="O36" s="168"/>
      <c r="P36" s="168"/>
      <c r="Q36" s="168"/>
      <c r="R36" s="168"/>
      <c r="S36" s="165"/>
      <c r="T36" s="168"/>
      <c r="U36" s="168"/>
      <c r="V36" s="168"/>
      <c r="W36" s="168"/>
      <c r="X36" s="168"/>
      <c r="Y36" s="168"/>
      <c r="Z36" s="175"/>
      <c r="AA36" s="168"/>
      <c r="AB36" s="168"/>
      <c r="AC36" s="168"/>
      <c r="AD36" s="168"/>
      <c r="AE36" s="168"/>
      <c r="AF36" s="168"/>
      <c r="AG36" s="168"/>
      <c r="AH36" s="168"/>
    </row>
    <row r="37" spans="1:34" ht="11.25">
      <c r="A37" s="40"/>
    </row>
    <row r="38" spans="1:34" ht="11.25"/>
    <row r="39" spans="1:34" ht="11.25"/>
    <row r="40" spans="1:34" ht="11.25"/>
    <row r="41" spans="1:34" ht="11.25"/>
    <row r="42" spans="1:34" ht="11.25"/>
  </sheetData>
  <mergeCells count="27">
    <mergeCell ref="C4:R4"/>
    <mergeCell ref="S4:AH4"/>
    <mergeCell ref="E5:H5"/>
    <mergeCell ref="M5:P5"/>
    <mergeCell ref="U5:X5"/>
    <mergeCell ref="AC5:AF5"/>
    <mergeCell ref="B4:B7"/>
    <mergeCell ref="C6:C7"/>
    <mergeCell ref="D6:D7"/>
    <mergeCell ref="G6:G7"/>
    <mergeCell ref="H6:H7"/>
    <mergeCell ref="I6:I7"/>
    <mergeCell ref="K6:K7"/>
    <mergeCell ref="L6:L7"/>
    <mergeCell ref="O6:O7"/>
    <mergeCell ref="P6:P7"/>
    <mergeCell ref="Q6:Q7"/>
    <mergeCell ref="S6:S7"/>
    <mergeCell ref="T6:T7"/>
    <mergeCell ref="W6:W7"/>
    <mergeCell ref="X6:X7"/>
    <mergeCell ref="Y6:Y7"/>
    <mergeCell ref="AA6:AA7"/>
    <mergeCell ref="AB6:AB7"/>
    <mergeCell ref="AE6:AE7"/>
    <mergeCell ref="AF6:AF7"/>
    <mergeCell ref="AG6:AG7"/>
  </mergeCells>
  <phoneticPr fontId="2"/>
  <pageMargins left="0.8661417322834648" right="0.39370078740157483" top="1.0629921259842521" bottom="0.78740157480314965" header="0.8661417322834648" footer="0.51181102362204722"/>
  <pageSetup paperSize="9" fitToWidth="2" fitToHeight="1" orientation="landscape" usePrinterDefaults="1" r:id="rId1"/>
  <headerFooter alignWithMargins="0">
    <oddHeader>&amp;L&amp;"ＭＳ 明朝,標準"第７表　市町村別・編成方式別学級数及び児童生徒数（特別支援学級）＜小学校・中学校＞　</oddHeader>
  </headerFooter>
  <colBreaks count="1" manualBreakCount="1">
    <brk id="18" min="2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W37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39" customWidth="1"/>
    <col min="2" max="2" width="9.125" style="40" customWidth="1"/>
    <col min="3" max="5" width="7.625" style="40" customWidth="1"/>
    <col min="6" max="23" width="6.75" style="40" customWidth="1"/>
    <col min="24" max="16384" width="10" style="40"/>
  </cols>
  <sheetData>
    <row r="1" spans="1:23" ht="4.5" customHeight="1"/>
    <row r="2" spans="1:23" ht="13.15" customHeight="1">
      <c r="B2" s="43" t="s">
        <v>404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4.5" customHeight="1">
      <c r="A3" s="40"/>
    </row>
    <row r="4" spans="1:23" s="41" customFormat="1" ht="13.15" customHeight="1">
      <c r="A4" s="41"/>
      <c r="B4" s="44"/>
      <c r="C4" s="73" t="s">
        <v>6</v>
      </c>
      <c r="D4" s="73"/>
      <c r="E4" s="73"/>
      <c r="F4" s="74" t="s">
        <v>97</v>
      </c>
      <c r="G4" s="187"/>
      <c r="H4" s="188"/>
      <c r="I4" s="74" t="s">
        <v>99</v>
      </c>
      <c r="J4" s="187"/>
      <c r="K4" s="188"/>
      <c r="L4" s="74" t="s">
        <v>59</v>
      </c>
      <c r="M4" s="187"/>
      <c r="N4" s="188"/>
      <c r="O4" s="74" t="s">
        <v>15</v>
      </c>
      <c r="P4" s="187"/>
      <c r="Q4" s="188"/>
      <c r="R4" s="74" t="s">
        <v>101</v>
      </c>
      <c r="S4" s="187"/>
      <c r="T4" s="188"/>
      <c r="U4" s="74" t="s">
        <v>46</v>
      </c>
      <c r="V4" s="187"/>
      <c r="W4" s="188"/>
    </row>
    <row r="5" spans="1:23" s="42" customFormat="1" ht="13.15" customHeight="1">
      <c r="A5" s="42"/>
      <c r="B5" s="45" t="s">
        <v>56</v>
      </c>
      <c r="C5" s="181" t="s">
        <v>6</v>
      </c>
      <c r="D5" s="183" t="s">
        <v>48</v>
      </c>
      <c r="E5" s="183" t="s">
        <v>63</v>
      </c>
      <c r="F5" s="183" t="s">
        <v>394</v>
      </c>
      <c r="G5" s="183" t="s">
        <v>48</v>
      </c>
      <c r="H5" s="189" t="s">
        <v>63</v>
      </c>
      <c r="I5" s="183" t="s">
        <v>394</v>
      </c>
      <c r="J5" s="183" t="s">
        <v>48</v>
      </c>
      <c r="K5" s="189" t="s">
        <v>63</v>
      </c>
      <c r="L5" s="183" t="s">
        <v>394</v>
      </c>
      <c r="M5" s="183" t="s">
        <v>48</v>
      </c>
      <c r="N5" s="189" t="s">
        <v>63</v>
      </c>
      <c r="O5" s="183" t="s">
        <v>394</v>
      </c>
      <c r="P5" s="183" t="s">
        <v>48</v>
      </c>
      <c r="Q5" s="189" t="s">
        <v>63</v>
      </c>
      <c r="R5" s="183" t="s">
        <v>394</v>
      </c>
      <c r="S5" s="183" t="s">
        <v>48</v>
      </c>
      <c r="T5" s="189" t="s">
        <v>63</v>
      </c>
      <c r="U5" s="183" t="s">
        <v>394</v>
      </c>
      <c r="V5" s="183" t="s">
        <v>48</v>
      </c>
      <c r="W5" s="189" t="s">
        <v>63</v>
      </c>
    </row>
    <row r="6" spans="1:23" s="41" customFormat="1" ht="4.5" customHeight="1">
      <c r="A6" s="42"/>
      <c r="B6" s="179"/>
      <c r="C6" s="182"/>
      <c r="D6" s="182"/>
      <c r="E6" s="182"/>
      <c r="F6" s="185"/>
      <c r="G6" s="182"/>
      <c r="H6" s="190"/>
      <c r="I6" s="185"/>
      <c r="J6" s="182"/>
      <c r="K6" s="190"/>
      <c r="L6" s="185"/>
      <c r="M6" s="182"/>
      <c r="N6" s="190"/>
      <c r="O6" s="185"/>
      <c r="P6" s="182"/>
      <c r="Q6" s="190"/>
      <c r="R6" s="185"/>
      <c r="S6" s="182"/>
      <c r="T6" s="190"/>
      <c r="U6" s="185"/>
      <c r="V6" s="182"/>
      <c r="W6" s="190"/>
    </row>
    <row r="7" spans="1:23" s="41" customFormat="1" ht="13.5" customHeight="1">
      <c r="A7" s="41"/>
      <c r="B7" s="93" t="s">
        <v>379</v>
      </c>
      <c r="C7" s="54">
        <f>SUM(D7:E7)</f>
        <v>34671</v>
      </c>
      <c r="D7" s="54">
        <f t="shared" ref="D7:W7" si="0">SUM(D11:D35)</f>
        <v>17835</v>
      </c>
      <c r="E7" s="54">
        <f t="shared" si="0"/>
        <v>16836</v>
      </c>
      <c r="F7" s="163">
        <f t="shared" si="0"/>
        <v>5512</v>
      </c>
      <c r="G7" s="54">
        <f t="shared" si="0"/>
        <v>2849</v>
      </c>
      <c r="H7" s="191">
        <f t="shared" si="0"/>
        <v>2663</v>
      </c>
      <c r="I7" s="163">
        <f t="shared" si="0"/>
        <v>5677</v>
      </c>
      <c r="J7" s="54">
        <f t="shared" si="0"/>
        <v>2894</v>
      </c>
      <c r="K7" s="191">
        <f t="shared" si="0"/>
        <v>2783</v>
      </c>
      <c r="L7" s="163">
        <f t="shared" si="0"/>
        <v>5819</v>
      </c>
      <c r="M7" s="54">
        <f t="shared" si="0"/>
        <v>2987</v>
      </c>
      <c r="N7" s="191">
        <f t="shared" si="0"/>
        <v>2832</v>
      </c>
      <c r="O7" s="163">
        <f t="shared" si="0"/>
        <v>5935</v>
      </c>
      <c r="P7" s="54">
        <f t="shared" si="0"/>
        <v>3072</v>
      </c>
      <c r="Q7" s="191">
        <f t="shared" si="0"/>
        <v>2863</v>
      </c>
      <c r="R7" s="163">
        <f t="shared" si="0"/>
        <v>5789</v>
      </c>
      <c r="S7" s="54">
        <f t="shared" si="0"/>
        <v>2939</v>
      </c>
      <c r="T7" s="191">
        <f t="shared" si="0"/>
        <v>2850</v>
      </c>
      <c r="U7" s="163">
        <f t="shared" si="0"/>
        <v>5939</v>
      </c>
      <c r="V7" s="54">
        <f t="shared" si="0"/>
        <v>3094</v>
      </c>
      <c r="W7" s="191">
        <f t="shared" si="0"/>
        <v>2845</v>
      </c>
    </row>
    <row r="8" spans="1:23" s="41" customFormat="1" ht="13.15" customHeight="1">
      <c r="A8" s="41"/>
      <c r="B8" s="94" t="s">
        <v>233</v>
      </c>
      <c r="C8" s="55">
        <f t="shared" ref="C8:C35" si="1">D8+E8</f>
        <v>593</v>
      </c>
      <c r="D8" s="55">
        <f>G8+J8+M8+P8+S8+V8</f>
        <v>299</v>
      </c>
      <c r="E8" s="55">
        <f>H8+K8+N8+Q8+T8+W8</f>
        <v>294</v>
      </c>
      <c r="F8" s="164">
        <f>G8+H8</f>
        <v>102</v>
      </c>
      <c r="G8" s="55">
        <v>51</v>
      </c>
      <c r="H8" s="192">
        <v>51</v>
      </c>
      <c r="I8" s="164">
        <f>J8+K8</f>
        <v>101</v>
      </c>
      <c r="J8" s="55">
        <v>51</v>
      </c>
      <c r="K8" s="192">
        <v>50</v>
      </c>
      <c r="L8" s="164">
        <f>M8+N8</f>
        <v>100</v>
      </c>
      <c r="M8" s="55">
        <v>51</v>
      </c>
      <c r="N8" s="192">
        <v>49</v>
      </c>
      <c r="O8" s="164">
        <f>P8+Q8</f>
        <v>102</v>
      </c>
      <c r="P8" s="55">
        <v>51</v>
      </c>
      <c r="Q8" s="192">
        <v>51</v>
      </c>
      <c r="R8" s="164">
        <f>S8+T8</f>
        <v>90</v>
      </c>
      <c r="S8" s="55">
        <v>47</v>
      </c>
      <c r="T8" s="192">
        <v>43</v>
      </c>
      <c r="U8" s="164">
        <f>V8+W8</f>
        <v>98</v>
      </c>
      <c r="V8" s="55">
        <v>48</v>
      </c>
      <c r="W8" s="192">
        <v>50</v>
      </c>
    </row>
    <row r="9" spans="1:23" s="41" customFormat="1" ht="13.15" customHeight="1">
      <c r="A9" s="41"/>
      <c r="B9" s="94" t="s">
        <v>381</v>
      </c>
      <c r="C9" s="55">
        <f t="shared" si="1"/>
        <v>471</v>
      </c>
      <c r="D9" s="55">
        <f>G9+J9+M9+P9+S9+V9</f>
        <v>240</v>
      </c>
      <c r="E9" s="55">
        <f>H9+K9+N9+Q9+T9+W9</f>
        <v>231</v>
      </c>
      <c r="F9" s="164">
        <f>G9+H9</f>
        <v>90</v>
      </c>
      <c r="G9" s="55">
        <v>49</v>
      </c>
      <c r="H9" s="192">
        <v>41</v>
      </c>
      <c r="I9" s="164">
        <f>J9+K9</f>
        <v>87</v>
      </c>
      <c r="J9" s="55">
        <v>45</v>
      </c>
      <c r="K9" s="192">
        <v>42</v>
      </c>
      <c r="L9" s="164">
        <f>M9+N9</f>
        <v>74</v>
      </c>
      <c r="M9" s="55">
        <v>39</v>
      </c>
      <c r="N9" s="192">
        <v>35</v>
      </c>
      <c r="O9" s="164">
        <f>P9+Q9</f>
        <v>69</v>
      </c>
      <c r="P9" s="55">
        <v>32</v>
      </c>
      <c r="Q9" s="192">
        <v>37</v>
      </c>
      <c r="R9" s="164">
        <f>S9+T9</f>
        <v>70</v>
      </c>
      <c r="S9" s="55">
        <v>36</v>
      </c>
      <c r="T9" s="192">
        <v>34</v>
      </c>
      <c r="U9" s="164">
        <f>V9+W9</f>
        <v>81</v>
      </c>
      <c r="V9" s="55">
        <v>39</v>
      </c>
      <c r="W9" s="192">
        <v>42</v>
      </c>
    </row>
    <row r="10" spans="1:23" s="41" customFormat="1" ht="4.5" customHeight="1">
      <c r="A10" s="41"/>
      <c r="B10" s="94"/>
      <c r="C10" s="55">
        <f t="shared" si="1"/>
        <v>0</v>
      </c>
      <c r="D10" s="55"/>
      <c r="E10" s="55"/>
      <c r="F10" s="164"/>
      <c r="G10" s="68"/>
      <c r="H10" s="193"/>
      <c r="I10" s="164"/>
      <c r="J10" s="68"/>
      <c r="K10" s="193"/>
      <c r="L10" s="164"/>
      <c r="M10" s="68"/>
      <c r="N10" s="193"/>
      <c r="O10" s="164"/>
      <c r="P10" s="68"/>
      <c r="Q10" s="193"/>
      <c r="R10" s="164"/>
      <c r="S10" s="68"/>
      <c r="T10" s="193"/>
      <c r="U10" s="164"/>
      <c r="V10" s="68"/>
      <c r="W10" s="193"/>
    </row>
    <row r="11" spans="1:23" s="41" customFormat="1" ht="13.5" customHeight="1">
      <c r="A11" s="41"/>
      <c r="B11" s="94" t="s">
        <v>227</v>
      </c>
      <c r="C11" s="55">
        <f t="shared" si="1"/>
        <v>12769</v>
      </c>
      <c r="D11" s="55">
        <f t="shared" ref="D11:E18" si="2">G11+J11+M11+P11+S11+V11</f>
        <v>6565</v>
      </c>
      <c r="E11" s="55">
        <f t="shared" si="2"/>
        <v>6204</v>
      </c>
      <c r="F11" s="164">
        <f t="shared" ref="F11:F18" si="3">G11+H11</f>
        <v>2081</v>
      </c>
      <c r="G11" s="55">
        <v>1062</v>
      </c>
      <c r="H11" s="192">
        <v>1019</v>
      </c>
      <c r="I11" s="164">
        <f t="shared" ref="I11:I18" si="4">J11+K11</f>
        <v>2100</v>
      </c>
      <c r="J11" s="55">
        <v>1074</v>
      </c>
      <c r="K11" s="192">
        <v>1026</v>
      </c>
      <c r="L11" s="164">
        <f t="shared" ref="L11:L18" si="5">M11+N11</f>
        <v>2200</v>
      </c>
      <c r="M11" s="55">
        <v>1139</v>
      </c>
      <c r="N11" s="192">
        <v>1061</v>
      </c>
      <c r="O11" s="164">
        <f t="shared" ref="O11:O18" si="6">P11+Q11</f>
        <v>2145</v>
      </c>
      <c r="P11" s="195">
        <v>1110</v>
      </c>
      <c r="Q11" s="195">
        <v>1035</v>
      </c>
      <c r="R11" s="164">
        <f t="shared" ref="R11:R18" si="7">S11+T11</f>
        <v>2098</v>
      </c>
      <c r="S11" s="55">
        <v>1065</v>
      </c>
      <c r="T11" s="192">
        <v>1033</v>
      </c>
      <c r="U11" s="164">
        <f t="shared" ref="U11:U18" si="8">V11+W11</f>
        <v>2145</v>
      </c>
      <c r="V11" s="55">
        <v>1115</v>
      </c>
      <c r="W11" s="192">
        <v>1030</v>
      </c>
    </row>
    <row r="12" spans="1:23" s="41" customFormat="1" ht="13.15" customHeight="1">
      <c r="A12" s="41"/>
      <c r="B12" s="94" t="s">
        <v>376</v>
      </c>
      <c r="C12" s="55">
        <f t="shared" si="1"/>
        <v>2464</v>
      </c>
      <c r="D12" s="55">
        <f t="shared" si="2"/>
        <v>1289</v>
      </c>
      <c r="E12" s="55">
        <f t="shared" si="2"/>
        <v>1175</v>
      </c>
      <c r="F12" s="164">
        <f t="shared" si="3"/>
        <v>385</v>
      </c>
      <c r="G12" s="55">
        <v>219</v>
      </c>
      <c r="H12" s="192">
        <v>166</v>
      </c>
      <c r="I12" s="164">
        <f t="shared" si="4"/>
        <v>434</v>
      </c>
      <c r="J12" s="55">
        <v>211</v>
      </c>
      <c r="K12" s="192">
        <v>223</v>
      </c>
      <c r="L12" s="164">
        <f t="shared" si="5"/>
        <v>382</v>
      </c>
      <c r="M12" s="55">
        <v>202</v>
      </c>
      <c r="N12" s="192">
        <v>180</v>
      </c>
      <c r="O12" s="164">
        <f t="shared" si="6"/>
        <v>428</v>
      </c>
      <c r="P12" s="195">
        <v>230</v>
      </c>
      <c r="Q12" s="195">
        <v>198</v>
      </c>
      <c r="R12" s="164">
        <f t="shared" si="7"/>
        <v>400</v>
      </c>
      <c r="S12" s="55">
        <v>205</v>
      </c>
      <c r="T12" s="192">
        <v>195</v>
      </c>
      <c r="U12" s="164">
        <f t="shared" si="8"/>
        <v>435</v>
      </c>
      <c r="V12" s="55">
        <v>222</v>
      </c>
      <c r="W12" s="192">
        <v>213</v>
      </c>
    </row>
    <row r="13" spans="1:23" s="41" customFormat="1" ht="13.15" customHeight="1">
      <c r="A13" s="41"/>
      <c r="B13" s="94" t="s">
        <v>175</v>
      </c>
      <c r="C13" s="55">
        <f t="shared" si="1"/>
        <v>1541</v>
      </c>
      <c r="D13" s="55">
        <f t="shared" si="2"/>
        <v>827</v>
      </c>
      <c r="E13" s="55">
        <f t="shared" si="2"/>
        <v>714</v>
      </c>
      <c r="F13" s="164">
        <f t="shared" si="3"/>
        <v>230</v>
      </c>
      <c r="G13" s="55">
        <v>127</v>
      </c>
      <c r="H13" s="192">
        <v>103</v>
      </c>
      <c r="I13" s="164">
        <f t="shared" si="4"/>
        <v>239</v>
      </c>
      <c r="J13" s="55">
        <v>126</v>
      </c>
      <c r="K13" s="192">
        <v>113</v>
      </c>
      <c r="L13" s="164">
        <f t="shared" si="5"/>
        <v>233</v>
      </c>
      <c r="M13" s="55">
        <v>115</v>
      </c>
      <c r="N13" s="192">
        <v>118</v>
      </c>
      <c r="O13" s="164">
        <f t="shared" si="6"/>
        <v>278</v>
      </c>
      <c r="P13" s="195">
        <v>157</v>
      </c>
      <c r="Q13" s="195">
        <v>121</v>
      </c>
      <c r="R13" s="164">
        <f t="shared" si="7"/>
        <v>275</v>
      </c>
      <c r="S13" s="55">
        <v>150</v>
      </c>
      <c r="T13" s="192">
        <v>125</v>
      </c>
      <c r="U13" s="164">
        <f t="shared" si="8"/>
        <v>286</v>
      </c>
      <c r="V13" s="55">
        <v>152</v>
      </c>
      <c r="W13" s="192">
        <v>134</v>
      </c>
    </row>
    <row r="14" spans="1:23" s="41" customFormat="1" ht="13.15" customHeight="1">
      <c r="A14" s="41"/>
      <c r="B14" s="94" t="s">
        <v>332</v>
      </c>
      <c r="C14" s="55">
        <f t="shared" si="1"/>
        <v>3641</v>
      </c>
      <c r="D14" s="55">
        <f t="shared" si="2"/>
        <v>1829</v>
      </c>
      <c r="E14" s="55">
        <f t="shared" si="2"/>
        <v>1812</v>
      </c>
      <c r="F14" s="164">
        <f t="shared" si="3"/>
        <v>552</v>
      </c>
      <c r="G14" s="55">
        <v>277</v>
      </c>
      <c r="H14" s="192">
        <v>275</v>
      </c>
      <c r="I14" s="164">
        <f t="shared" si="4"/>
        <v>608</v>
      </c>
      <c r="J14" s="55">
        <v>309</v>
      </c>
      <c r="K14" s="192">
        <v>299</v>
      </c>
      <c r="L14" s="164">
        <f t="shared" si="5"/>
        <v>572</v>
      </c>
      <c r="M14" s="55">
        <v>281</v>
      </c>
      <c r="N14" s="192">
        <v>291</v>
      </c>
      <c r="O14" s="164">
        <f t="shared" si="6"/>
        <v>655</v>
      </c>
      <c r="P14" s="195">
        <v>303</v>
      </c>
      <c r="Q14" s="195">
        <v>352</v>
      </c>
      <c r="R14" s="164">
        <f t="shared" si="7"/>
        <v>634</v>
      </c>
      <c r="S14" s="55">
        <v>317</v>
      </c>
      <c r="T14" s="192">
        <v>317</v>
      </c>
      <c r="U14" s="164">
        <f t="shared" si="8"/>
        <v>620</v>
      </c>
      <c r="V14" s="55">
        <v>342</v>
      </c>
      <c r="W14" s="192">
        <v>278</v>
      </c>
    </row>
    <row r="15" spans="1:23" s="41" customFormat="1" ht="13.15" customHeight="1">
      <c r="A15" s="41"/>
      <c r="B15" s="94" t="s">
        <v>13</v>
      </c>
      <c r="C15" s="55">
        <f t="shared" si="1"/>
        <v>1703</v>
      </c>
      <c r="D15" s="55">
        <f t="shared" si="2"/>
        <v>840</v>
      </c>
      <c r="E15" s="55">
        <f t="shared" si="2"/>
        <v>863</v>
      </c>
      <c r="F15" s="164">
        <f t="shared" si="3"/>
        <v>245</v>
      </c>
      <c r="G15" s="55">
        <v>124</v>
      </c>
      <c r="H15" s="192">
        <v>121</v>
      </c>
      <c r="I15" s="164">
        <f t="shared" si="4"/>
        <v>275</v>
      </c>
      <c r="J15" s="55">
        <v>129</v>
      </c>
      <c r="K15" s="192">
        <v>146</v>
      </c>
      <c r="L15" s="164">
        <f t="shared" si="5"/>
        <v>294</v>
      </c>
      <c r="M15" s="55">
        <v>147</v>
      </c>
      <c r="N15" s="192">
        <v>147</v>
      </c>
      <c r="O15" s="164">
        <f t="shared" si="6"/>
        <v>292</v>
      </c>
      <c r="P15" s="195">
        <v>157</v>
      </c>
      <c r="Q15" s="195">
        <v>135</v>
      </c>
      <c r="R15" s="164">
        <f t="shared" si="7"/>
        <v>288</v>
      </c>
      <c r="S15" s="55">
        <v>124</v>
      </c>
      <c r="T15" s="192">
        <v>164</v>
      </c>
      <c r="U15" s="164">
        <f t="shared" si="8"/>
        <v>309</v>
      </c>
      <c r="V15" s="55">
        <v>159</v>
      </c>
      <c r="W15" s="192">
        <v>150</v>
      </c>
    </row>
    <row r="16" spans="1:23" s="41" customFormat="1" ht="13.15" customHeight="1">
      <c r="A16" s="41"/>
      <c r="B16" s="94" t="s">
        <v>375</v>
      </c>
      <c r="C16" s="55">
        <f t="shared" si="1"/>
        <v>1567</v>
      </c>
      <c r="D16" s="55">
        <f t="shared" si="2"/>
        <v>806</v>
      </c>
      <c r="E16" s="55">
        <f t="shared" si="2"/>
        <v>761</v>
      </c>
      <c r="F16" s="164">
        <f t="shared" si="3"/>
        <v>246</v>
      </c>
      <c r="G16" s="55">
        <v>128</v>
      </c>
      <c r="H16" s="192">
        <v>118</v>
      </c>
      <c r="I16" s="164">
        <f t="shared" si="4"/>
        <v>218</v>
      </c>
      <c r="J16" s="55">
        <v>114</v>
      </c>
      <c r="K16" s="192">
        <v>104</v>
      </c>
      <c r="L16" s="164">
        <f t="shared" si="5"/>
        <v>255</v>
      </c>
      <c r="M16" s="55">
        <v>132</v>
      </c>
      <c r="N16" s="192">
        <v>123</v>
      </c>
      <c r="O16" s="164">
        <f t="shared" si="6"/>
        <v>304</v>
      </c>
      <c r="P16" s="195">
        <v>152</v>
      </c>
      <c r="Q16" s="195">
        <v>152</v>
      </c>
      <c r="R16" s="164">
        <f t="shared" si="7"/>
        <v>251</v>
      </c>
      <c r="S16" s="55">
        <v>127</v>
      </c>
      <c r="T16" s="192">
        <v>124</v>
      </c>
      <c r="U16" s="164">
        <f t="shared" si="8"/>
        <v>293</v>
      </c>
      <c r="V16" s="55">
        <v>153</v>
      </c>
      <c r="W16" s="192">
        <v>140</v>
      </c>
    </row>
    <row r="17" spans="2:23" s="41" customFormat="1" ht="13.15" customHeight="1">
      <c r="B17" s="94" t="s">
        <v>372</v>
      </c>
      <c r="C17" s="55">
        <f t="shared" si="1"/>
        <v>1205</v>
      </c>
      <c r="D17" s="55">
        <f t="shared" si="2"/>
        <v>625</v>
      </c>
      <c r="E17" s="55">
        <f t="shared" si="2"/>
        <v>580</v>
      </c>
      <c r="F17" s="164">
        <f t="shared" si="3"/>
        <v>192</v>
      </c>
      <c r="G17" s="55">
        <v>111</v>
      </c>
      <c r="H17" s="192">
        <v>81</v>
      </c>
      <c r="I17" s="164">
        <f t="shared" si="4"/>
        <v>176</v>
      </c>
      <c r="J17" s="55">
        <v>82</v>
      </c>
      <c r="K17" s="192">
        <v>94</v>
      </c>
      <c r="L17" s="164">
        <f t="shared" si="5"/>
        <v>222</v>
      </c>
      <c r="M17" s="55">
        <v>104</v>
      </c>
      <c r="N17" s="192">
        <v>118</v>
      </c>
      <c r="O17" s="164">
        <f t="shared" si="6"/>
        <v>216</v>
      </c>
      <c r="P17" s="195">
        <v>121</v>
      </c>
      <c r="Q17" s="195">
        <v>95</v>
      </c>
      <c r="R17" s="164">
        <f t="shared" si="7"/>
        <v>185</v>
      </c>
      <c r="S17" s="55">
        <v>98</v>
      </c>
      <c r="T17" s="192">
        <v>87</v>
      </c>
      <c r="U17" s="164">
        <f t="shared" si="8"/>
        <v>214</v>
      </c>
      <c r="V17" s="55">
        <v>109</v>
      </c>
      <c r="W17" s="192">
        <v>105</v>
      </c>
    </row>
    <row r="18" spans="2:23" s="41" customFormat="1" ht="13.15" customHeight="1">
      <c r="B18" s="94" t="s">
        <v>362</v>
      </c>
      <c r="C18" s="55">
        <f t="shared" si="1"/>
        <v>874</v>
      </c>
      <c r="D18" s="55">
        <f t="shared" si="2"/>
        <v>459</v>
      </c>
      <c r="E18" s="55">
        <f t="shared" si="2"/>
        <v>415</v>
      </c>
      <c r="F18" s="164">
        <f t="shared" si="3"/>
        <v>151</v>
      </c>
      <c r="G18" s="55">
        <v>72</v>
      </c>
      <c r="H18" s="192">
        <v>79</v>
      </c>
      <c r="I18" s="164">
        <f t="shared" si="4"/>
        <v>140</v>
      </c>
      <c r="J18" s="55">
        <v>79</v>
      </c>
      <c r="K18" s="192">
        <v>61</v>
      </c>
      <c r="L18" s="164">
        <f t="shared" si="5"/>
        <v>136</v>
      </c>
      <c r="M18" s="55">
        <v>79</v>
      </c>
      <c r="N18" s="192">
        <v>57</v>
      </c>
      <c r="O18" s="164">
        <f t="shared" si="6"/>
        <v>137</v>
      </c>
      <c r="P18" s="195">
        <v>64</v>
      </c>
      <c r="Q18" s="195">
        <v>73</v>
      </c>
      <c r="R18" s="164">
        <f t="shared" si="7"/>
        <v>168</v>
      </c>
      <c r="S18" s="55">
        <v>91</v>
      </c>
      <c r="T18" s="192">
        <v>77</v>
      </c>
      <c r="U18" s="164">
        <f t="shared" si="8"/>
        <v>142</v>
      </c>
      <c r="V18" s="55">
        <v>74</v>
      </c>
      <c r="W18" s="192">
        <v>68</v>
      </c>
    </row>
    <row r="19" spans="2:23" s="41" customFormat="1" ht="4.5" customHeight="1">
      <c r="B19" s="94"/>
      <c r="C19" s="55">
        <f t="shared" si="1"/>
        <v>0</v>
      </c>
      <c r="D19" s="55"/>
      <c r="E19" s="55"/>
      <c r="F19" s="164"/>
      <c r="G19" s="55"/>
      <c r="H19" s="192"/>
      <c r="I19" s="164"/>
      <c r="J19" s="55"/>
      <c r="K19" s="192"/>
      <c r="L19" s="164"/>
      <c r="M19" s="55"/>
      <c r="N19" s="192"/>
      <c r="O19" s="164"/>
      <c r="P19" s="195"/>
      <c r="Q19" s="195"/>
      <c r="R19" s="164"/>
      <c r="S19" s="55"/>
      <c r="T19" s="192"/>
      <c r="U19" s="164"/>
      <c r="V19" s="55"/>
      <c r="W19" s="192"/>
    </row>
    <row r="20" spans="2:23" s="41" customFormat="1" ht="13.15" customHeight="1">
      <c r="B20" s="94" t="s">
        <v>330</v>
      </c>
      <c r="C20" s="55">
        <f t="shared" si="1"/>
        <v>190</v>
      </c>
      <c r="D20" s="55">
        <f t="shared" ref="D20:E35" si="9">G20+J20+M20+P20+S20+V20</f>
        <v>107</v>
      </c>
      <c r="E20" s="55">
        <f t="shared" si="9"/>
        <v>83</v>
      </c>
      <c r="F20" s="164">
        <f t="shared" ref="F20:F35" si="10">G20+H20</f>
        <v>38</v>
      </c>
      <c r="G20" s="55">
        <v>22</v>
      </c>
      <c r="H20" s="192">
        <v>16</v>
      </c>
      <c r="I20" s="164">
        <f t="shared" ref="I20:I35" si="11">J20+K20</f>
        <v>30</v>
      </c>
      <c r="J20" s="55">
        <v>14</v>
      </c>
      <c r="K20" s="192">
        <v>16</v>
      </c>
      <c r="L20" s="164">
        <f t="shared" ref="L20:L35" si="12">M20+N20</f>
        <v>28</v>
      </c>
      <c r="M20" s="55">
        <v>13</v>
      </c>
      <c r="N20" s="192">
        <v>15</v>
      </c>
      <c r="O20" s="164">
        <f t="shared" ref="O20:O35" si="13">P20+Q20</f>
        <v>30</v>
      </c>
      <c r="P20" s="195">
        <v>18</v>
      </c>
      <c r="Q20" s="195">
        <v>12</v>
      </c>
      <c r="R20" s="164">
        <f t="shared" ref="R20:R35" si="14">S20+T20</f>
        <v>31</v>
      </c>
      <c r="S20" s="55">
        <v>17</v>
      </c>
      <c r="T20" s="192">
        <v>14</v>
      </c>
      <c r="U20" s="164">
        <f t="shared" ref="U20:U35" si="15">V20+W20</f>
        <v>33</v>
      </c>
      <c r="V20" s="55">
        <v>23</v>
      </c>
      <c r="W20" s="192">
        <v>10</v>
      </c>
    </row>
    <row r="21" spans="2:23" s="41" customFormat="1" ht="13.5" customHeight="1">
      <c r="B21" s="94" t="s">
        <v>374</v>
      </c>
      <c r="C21" s="55">
        <f t="shared" si="1"/>
        <v>38</v>
      </c>
      <c r="D21" s="55">
        <f t="shared" si="9"/>
        <v>17</v>
      </c>
      <c r="E21" s="55">
        <f t="shared" si="9"/>
        <v>21</v>
      </c>
      <c r="F21" s="164">
        <f t="shared" si="10"/>
        <v>6</v>
      </c>
      <c r="G21" s="55">
        <v>4</v>
      </c>
      <c r="H21" s="192">
        <v>2</v>
      </c>
      <c r="I21" s="164">
        <f t="shared" si="11"/>
        <v>3</v>
      </c>
      <c r="J21" s="55">
        <v>1</v>
      </c>
      <c r="K21" s="192">
        <v>2</v>
      </c>
      <c r="L21" s="164">
        <f t="shared" si="12"/>
        <v>6</v>
      </c>
      <c r="M21" s="55">
        <v>2</v>
      </c>
      <c r="N21" s="192">
        <v>4</v>
      </c>
      <c r="O21" s="164">
        <f t="shared" si="13"/>
        <v>7</v>
      </c>
      <c r="P21" s="195">
        <v>6</v>
      </c>
      <c r="Q21" s="195">
        <v>1</v>
      </c>
      <c r="R21" s="164">
        <f t="shared" si="14"/>
        <v>9</v>
      </c>
      <c r="S21" s="55">
        <v>2</v>
      </c>
      <c r="T21" s="192">
        <v>7</v>
      </c>
      <c r="U21" s="164">
        <f t="shared" si="15"/>
        <v>7</v>
      </c>
      <c r="V21" s="55">
        <v>2</v>
      </c>
      <c r="W21" s="192">
        <v>5</v>
      </c>
    </row>
    <row r="22" spans="2:23" s="41" customFormat="1" ht="13.15" customHeight="1">
      <c r="B22" s="94" t="s">
        <v>62</v>
      </c>
      <c r="C22" s="55">
        <f t="shared" si="1"/>
        <v>79</v>
      </c>
      <c r="D22" s="55">
        <f t="shared" si="9"/>
        <v>43</v>
      </c>
      <c r="E22" s="55">
        <f t="shared" si="9"/>
        <v>36</v>
      </c>
      <c r="F22" s="164">
        <f t="shared" si="10"/>
        <v>14</v>
      </c>
      <c r="G22" s="55">
        <v>8</v>
      </c>
      <c r="H22" s="192">
        <v>6</v>
      </c>
      <c r="I22" s="164">
        <f t="shared" si="11"/>
        <v>12</v>
      </c>
      <c r="J22" s="55">
        <v>6</v>
      </c>
      <c r="K22" s="192">
        <v>6</v>
      </c>
      <c r="L22" s="164">
        <f t="shared" si="12"/>
        <v>15</v>
      </c>
      <c r="M22" s="55">
        <v>7</v>
      </c>
      <c r="N22" s="192">
        <v>8</v>
      </c>
      <c r="O22" s="164">
        <f t="shared" si="13"/>
        <v>15</v>
      </c>
      <c r="P22" s="195">
        <v>8</v>
      </c>
      <c r="Q22" s="195">
        <v>7</v>
      </c>
      <c r="R22" s="164">
        <f t="shared" si="14"/>
        <v>13</v>
      </c>
      <c r="S22" s="55">
        <v>8</v>
      </c>
      <c r="T22" s="192">
        <v>5</v>
      </c>
      <c r="U22" s="164">
        <f t="shared" si="15"/>
        <v>10</v>
      </c>
      <c r="V22" s="55">
        <v>6</v>
      </c>
      <c r="W22" s="192">
        <v>4</v>
      </c>
    </row>
    <row r="23" spans="2:23" s="41" customFormat="1" ht="13.15" customHeight="1">
      <c r="B23" s="94" t="s">
        <v>368</v>
      </c>
      <c r="C23" s="55">
        <f t="shared" si="1"/>
        <v>1330</v>
      </c>
      <c r="D23" s="55">
        <f t="shared" si="9"/>
        <v>675</v>
      </c>
      <c r="E23" s="55">
        <f t="shared" si="9"/>
        <v>655</v>
      </c>
      <c r="F23" s="164">
        <f t="shared" si="10"/>
        <v>215</v>
      </c>
      <c r="G23" s="55">
        <v>101</v>
      </c>
      <c r="H23" s="192">
        <v>114</v>
      </c>
      <c r="I23" s="164">
        <f t="shared" si="11"/>
        <v>226</v>
      </c>
      <c r="J23" s="55">
        <v>113</v>
      </c>
      <c r="K23" s="192">
        <v>113</v>
      </c>
      <c r="L23" s="164">
        <f t="shared" si="12"/>
        <v>224</v>
      </c>
      <c r="M23" s="55">
        <v>114</v>
      </c>
      <c r="N23" s="192">
        <v>110</v>
      </c>
      <c r="O23" s="164">
        <f t="shared" si="13"/>
        <v>218</v>
      </c>
      <c r="P23" s="195">
        <v>117</v>
      </c>
      <c r="Q23" s="195">
        <v>101</v>
      </c>
      <c r="R23" s="164">
        <f t="shared" si="14"/>
        <v>227</v>
      </c>
      <c r="S23" s="55">
        <v>113</v>
      </c>
      <c r="T23" s="192">
        <v>114</v>
      </c>
      <c r="U23" s="164">
        <f t="shared" si="15"/>
        <v>220</v>
      </c>
      <c r="V23" s="55">
        <v>117</v>
      </c>
      <c r="W23" s="192">
        <v>103</v>
      </c>
    </row>
    <row r="24" spans="2:23" s="41" customFormat="1" ht="13.15" customHeight="1">
      <c r="B24" s="94" t="s">
        <v>235</v>
      </c>
      <c r="C24" s="55">
        <f t="shared" si="1"/>
        <v>109</v>
      </c>
      <c r="D24" s="55">
        <f t="shared" si="9"/>
        <v>68</v>
      </c>
      <c r="E24" s="55">
        <f t="shared" si="9"/>
        <v>41</v>
      </c>
      <c r="F24" s="164">
        <f t="shared" si="10"/>
        <v>16</v>
      </c>
      <c r="G24" s="55">
        <v>8</v>
      </c>
      <c r="H24" s="192">
        <v>8</v>
      </c>
      <c r="I24" s="164">
        <f t="shared" si="11"/>
        <v>19</v>
      </c>
      <c r="J24" s="55">
        <v>12</v>
      </c>
      <c r="K24" s="192">
        <v>7</v>
      </c>
      <c r="L24" s="164">
        <f t="shared" si="12"/>
        <v>20</v>
      </c>
      <c r="M24" s="55">
        <v>16</v>
      </c>
      <c r="N24" s="192">
        <v>4</v>
      </c>
      <c r="O24" s="164">
        <f t="shared" si="13"/>
        <v>21</v>
      </c>
      <c r="P24" s="195">
        <v>13</v>
      </c>
      <c r="Q24" s="195">
        <v>8</v>
      </c>
      <c r="R24" s="164">
        <f t="shared" si="14"/>
        <v>24</v>
      </c>
      <c r="S24" s="55">
        <v>11</v>
      </c>
      <c r="T24" s="192">
        <v>13</v>
      </c>
      <c r="U24" s="164">
        <f t="shared" si="15"/>
        <v>9</v>
      </c>
      <c r="V24" s="55">
        <v>8</v>
      </c>
      <c r="W24" s="192">
        <v>1</v>
      </c>
    </row>
    <row r="25" spans="2:23" s="41" customFormat="1" ht="13.5" customHeight="1">
      <c r="B25" s="94" t="s">
        <v>373</v>
      </c>
      <c r="C25" s="55">
        <f t="shared" si="1"/>
        <v>236</v>
      </c>
      <c r="D25" s="55">
        <f t="shared" si="9"/>
        <v>128</v>
      </c>
      <c r="E25" s="55">
        <f t="shared" si="9"/>
        <v>108</v>
      </c>
      <c r="F25" s="164">
        <f t="shared" si="10"/>
        <v>38</v>
      </c>
      <c r="G25" s="55">
        <v>20</v>
      </c>
      <c r="H25" s="192">
        <v>18</v>
      </c>
      <c r="I25" s="164">
        <f t="shared" si="11"/>
        <v>35</v>
      </c>
      <c r="J25" s="55">
        <v>21</v>
      </c>
      <c r="K25" s="192">
        <v>14</v>
      </c>
      <c r="L25" s="164">
        <f t="shared" si="12"/>
        <v>37</v>
      </c>
      <c r="M25" s="55">
        <v>18</v>
      </c>
      <c r="N25" s="192">
        <v>19</v>
      </c>
      <c r="O25" s="164">
        <f t="shared" si="13"/>
        <v>48</v>
      </c>
      <c r="P25" s="195">
        <v>26</v>
      </c>
      <c r="Q25" s="195">
        <v>22</v>
      </c>
      <c r="R25" s="164">
        <f t="shared" si="14"/>
        <v>39</v>
      </c>
      <c r="S25" s="55">
        <v>27</v>
      </c>
      <c r="T25" s="192">
        <v>12</v>
      </c>
      <c r="U25" s="164">
        <f t="shared" si="15"/>
        <v>39</v>
      </c>
      <c r="V25" s="55">
        <v>16</v>
      </c>
      <c r="W25" s="192">
        <v>23</v>
      </c>
    </row>
    <row r="26" spans="2:23" s="41" customFormat="1" ht="13.15" customHeight="1">
      <c r="B26" s="94" t="s">
        <v>94</v>
      </c>
      <c r="C26" s="55">
        <f t="shared" si="1"/>
        <v>115</v>
      </c>
      <c r="D26" s="55">
        <f t="shared" si="9"/>
        <v>58</v>
      </c>
      <c r="E26" s="55">
        <f t="shared" si="9"/>
        <v>57</v>
      </c>
      <c r="F26" s="164">
        <f t="shared" si="10"/>
        <v>20</v>
      </c>
      <c r="G26" s="55">
        <v>10</v>
      </c>
      <c r="H26" s="192">
        <v>10</v>
      </c>
      <c r="I26" s="164">
        <f t="shared" si="11"/>
        <v>16</v>
      </c>
      <c r="J26" s="55">
        <v>8</v>
      </c>
      <c r="K26" s="192">
        <v>8</v>
      </c>
      <c r="L26" s="164">
        <f t="shared" si="12"/>
        <v>12</v>
      </c>
      <c r="M26" s="55">
        <v>3</v>
      </c>
      <c r="N26" s="192">
        <v>9</v>
      </c>
      <c r="O26" s="164">
        <f t="shared" si="13"/>
        <v>15</v>
      </c>
      <c r="P26" s="195">
        <v>10</v>
      </c>
      <c r="Q26" s="195">
        <v>5</v>
      </c>
      <c r="R26" s="164">
        <f t="shared" si="14"/>
        <v>25</v>
      </c>
      <c r="S26" s="55">
        <v>13</v>
      </c>
      <c r="T26" s="192">
        <v>12</v>
      </c>
      <c r="U26" s="164">
        <f t="shared" si="15"/>
        <v>27</v>
      </c>
      <c r="V26" s="55">
        <v>14</v>
      </c>
      <c r="W26" s="192">
        <v>13</v>
      </c>
    </row>
    <row r="27" spans="2:23" s="41" customFormat="1" ht="13.15" customHeight="1">
      <c r="B27" s="94" t="s">
        <v>370</v>
      </c>
      <c r="C27" s="55">
        <f t="shared" si="1"/>
        <v>204</v>
      </c>
      <c r="D27" s="55">
        <f t="shared" si="9"/>
        <v>100</v>
      </c>
      <c r="E27" s="55">
        <f t="shared" si="9"/>
        <v>104</v>
      </c>
      <c r="F27" s="164">
        <f t="shared" si="10"/>
        <v>25</v>
      </c>
      <c r="G27" s="55">
        <v>11</v>
      </c>
      <c r="H27" s="192">
        <v>14</v>
      </c>
      <c r="I27" s="164">
        <f t="shared" si="11"/>
        <v>31</v>
      </c>
      <c r="J27" s="55">
        <v>17</v>
      </c>
      <c r="K27" s="192">
        <v>14</v>
      </c>
      <c r="L27" s="164">
        <f t="shared" si="12"/>
        <v>33</v>
      </c>
      <c r="M27" s="55">
        <v>11</v>
      </c>
      <c r="N27" s="192">
        <v>22</v>
      </c>
      <c r="O27" s="164">
        <f t="shared" si="13"/>
        <v>41</v>
      </c>
      <c r="P27" s="195">
        <v>17</v>
      </c>
      <c r="Q27" s="195">
        <v>24</v>
      </c>
      <c r="R27" s="164">
        <f t="shared" si="14"/>
        <v>36</v>
      </c>
      <c r="S27" s="55">
        <v>23</v>
      </c>
      <c r="T27" s="192">
        <v>13</v>
      </c>
      <c r="U27" s="164">
        <f t="shared" si="15"/>
        <v>38</v>
      </c>
      <c r="V27" s="55">
        <v>21</v>
      </c>
      <c r="W27" s="192">
        <v>17</v>
      </c>
    </row>
    <row r="28" spans="2:23" s="41" customFormat="1" ht="13.5" customHeight="1">
      <c r="B28" s="94" t="s">
        <v>156</v>
      </c>
      <c r="C28" s="55">
        <f t="shared" si="1"/>
        <v>274</v>
      </c>
      <c r="D28" s="55">
        <f t="shared" si="9"/>
        <v>142</v>
      </c>
      <c r="E28" s="55">
        <f t="shared" si="9"/>
        <v>132</v>
      </c>
      <c r="F28" s="164">
        <f t="shared" si="10"/>
        <v>35</v>
      </c>
      <c r="G28" s="55">
        <v>19</v>
      </c>
      <c r="H28" s="192">
        <v>16</v>
      </c>
      <c r="I28" s="164">
        <f t="shared" si="11"/>
        <v>45</v>
      </c>
      <c r="J28" s="55">
        <v>18</v>
      </c>
      <c r="K28" s="192">
        <v>27</v>
      </c>
      <c r="L28" s="164">
        <f t="shared" si="12"/>
        <v>48</v>
      </c>
      <c r="M28" s="55">
        <v>24</v>
      </c>
      <c r="N28" s="192">
        <v>24</v>
      </c>
      <c r="O28" s="164">
        <f t="shared" si="13"/>
        <v>48</v>
      </c>
      <c r="P28" s="195">
        <v>29</v>
      </c>
      <c r="Q28" s="195">
        <v>19</v>
      </c>
      <c r="R28" s="164">
        <f t="shared" si="14"/>
        <v>43</v>
      </c>
      <c r="S28" s="55">
        <v>26</v>
      </c>
      <c r="T28" s="192">
        <v>17</v>
      </c>
      <c r="U28" s="164">
        <f t="shared" si="15"/>
        <v>55</v>
      </c>
      <c r="V28" s="55">
        <v>26</v>
      </c>
      <c r="W28" s="192">
        <v>29</v>
      </c>
    </row>
    <row r="29" spans="2:23" s="41" customFormat="1" ht="13.15" customHeight="1">
      <c r="B29" s="94" t="s">
        <v>354</v>
      </c>
      <c r="C29" s="55">
        <f t="shared" si="1"/>
        <v>811</v>
      </c>
      <c r="D29" s="55">
        <f t="shared" si="9"/>
        <v>401</v>
      </c>
      <c r="E29" s="55">
        <f t="shared" si="9"/>
        <v>410</v>
      </c>
      <c r="F29" s="164">
        <f t="shared" si="10"/>
        <v>128</v>
      </c>
      <c r="G29" s="55">
        <v>65</v>
      </c>
      <c r="H29" s="192">
        <v>63</v>
      </c>
      <c r="I29" s="164">
        <f t="shared" si="11"/>
        <v>140</v>
      </c>
      <c r="J29" s="55">
        <v>67</v>
      </c>
      <c r="K29" s="192">
        <v>73</v>
      </c>
      <c r="L29" s="164">
        <f t="shared" si="12"/>
        <v>144</v>
      </c>
      <c r="M29" s="55">
        <v>71</v>
      </c>
      <c r="N29" s="192">
        <v>73</v>
      </c>
      <c r="O29" s="164">
        <f t="shared" si="13"/>
        <v>140</v>
      </c>
      <c r="P29" s="195">
        <v>75</v>
      </c>
      <c r="Q29" s="195">
        <v>65</v>
      </c>
      <c r="R29" s="164">
        <f t="shared" si="14"/>
        <v>125</v>
      </c>
      <c r="S29" s="55">
        <v>57</v>
      </c>
      <c r="T29" s="192">
        <v>68</v>
      </c>
      <c r="U29" s="164">
        <f t="shared" si="15"/>
        <v>134</v>
      </c>
      <c r="V29" s="55">
        <v>66</v>
      </c>
      <c r="W29" s="192">
        <v>68</v>
      </c>
    </row>
    <row r="30" spans="2:23" s="41" customFormat="1" ht="13.15" customHeight="1">
      <c r="B30" s="94" t="s">
        <v>143</v>
      </c>
      <c r="C30" s="55">
        <f t="shared" si="1"/>
        <v>1417</v>
      </c>
      <c r="D30" s="55">
        <f t="shared" si="9"/>
        <v>710</v>
      </c>
      <c r="E30" s="55">
        <f t="shared" si="9"/>
        <v>707</v>
      </c>
      <c r="F30" s="164">
        <f t="shared" si="10"/>
        <v>250</v>
      </c>
      <c r="G30" s="55">
        <v>117</v>
      </c>
      <c r="H30" s="192">
        <v>133</v>
      </c>
      <c r="I30" s="164">
        <f t="shared" si="11"/>
        <v>249</v>
      </c>
      <c r="J30" s="55">
        <v>139</v>
      </c>
      <c r="K30" s="192">
        <v>110</v>
      </c>
      <c r="L30" s="164">
        <f t="shared" si="12"/>
        <v>231</v>
      </c>
      <c r="M30" s="55">
        <v>125</v>
      </c>
      <c r="N30" s="192">
        <v>106</v>
      </c>
      <c r="O30" s="164">
        <f t="shared" si="13"/>
        <v>218</v>
      </c>
      <c r="P30" s="195">
        <v>101</v>
      </c>
      <c r="Q30" s="195">
        <v>117</v>
      </c>
      <c r="R30" s="164">
        <f t="shared" si="14"/>
        <v>224</v>
      </c>
      <c r="S30" s="55">
        <v>105</v>
      </c>
      <c r="T30" s="192">
        <v>119</v>
      </c>
      <c r="U30" s="164">
        <f t="shared" si="15"/>
        <v>245</v>
      </c>
      <c r="V30" s="55">
        <v>123</v>
      </c>
      <c r="W30" s="192">
        <v>122</v>
      </c>
    </row>
    <row r="31" spans="2:23" s="41" customFormat="1" ht="13.15" customHeight="1">
      <c r="B31" s="94" t="s">
        <v>312</v>
      </c>
      <c r="C31" s="55">
        <f t="shared" si="1"/>
        <v>2096</v>
      </c>
      <c r="D31" s="55">
        <f t="shared" si="9"/>
        <v>1095</v>
      </c>
      <c r="E31" s="55">
        <f t="shared" si="9"/>
        <v>1001</v>
      </c>
      <c r="F31" s="164">
        <f t="shared" si="10"/>
        <v>345</v>
      </c>
      <c r="G31" s="55">
        <v>180</v>
      </c>
      <c r="H31" s="192">
        <v>165</v>
      </c>
      <c r="I31" s="164">
        <f t="shared" si="11"/>
        <v>376</v>
      </c>
      <c r="J31" s="55">
        <v>195</v>
      </c>
      <c r="K31" s="192">
        <v>181</v>
      </c>
      <c r="L31" s="164">
        <f t="shared" si="12"/>
        <v>351</v>
      </c>
      <c r="M31" s="55">
        <v>183</v>
      </c>
      <c r="N31" s="192">
        <v>168</v>
      </c>
      <c r="O31" s="164">
        <f t="shared" si="13"/>
        <v>333</v>
      </c>
      <c r="P31" s="195">
        <v>180</v>
      </c>
      <c r="Q31" s="195">
        <v>153</v>
      </c>
      <c r="R31" s="164">
        <f t="shared" si="14"/>
        <v>344</v>
      </c>
      <c r="S31" s="55">
        <v>175</v>
      </c>
      <c r="T31" s="192">
        <v>169</v>
      </c>
      <c r="U31" s="164">
        <f t="shared" si="15"/>
        <v>347</v>
      </c>
      <c r="V31" s="55">
        <v>182</v>
      </c>
      <c r="W31" s="192">
        <v>165</v>
      </c>
    </row>
    <row r="32" spans="2:23" s="41" customFormat="1" ht="13.5" customHeight="1">
      <c r="B32" s="94" t="s">
        <v>151</v>
      </c>
      <c r="C32" s="55">
        <f t="shared" si="1"/>
        <v>566</v>
      </c>
      <c r="D32" s="55">
        <f t="shared" si="9"/>
        <v>293</v>
      </c>
      <c r="E32" s="55">
        <f t="shared" si="9"/>
        <v>273</v>
      </c>
      <c r="F32" s="164">
        <f t="shared" si="10"/>
        <v>85</v>
      </c>
      <c r="G32" s="55">
        <v>49</v>
      </c>
      <c r="H32" s="192">
        <v>36</v>
      </c>
      <c r="I32" s="164">
        <f t="shared" si="11"/>
        <v>85</v>
      </c>
      <c r="J32" s="55">
        <v>40</v>
      </c>
      <c r="K32" s="192">
        <v>45</v>
      </c>
      <c r="L32" s="164">
        <f t="shared" si="12"/>
        <v>91</v>
      </c>
      <c r="M32" s="55">
        <v>55</v>
      </c>
      <c r="N32" s="192">
        <v>36</v>
      </c>
      <c r="O32" s="164">
        <f t="shared" si="13"/>
        <v>105</v>
      </c>
      <c r="P32" s="195">
        <v>50</v>
      </c>
      <c r="Q32" s="195">
        <v>55</v>
      </c>
      <c r="R32" s="164">
        <f t="shared" si="14"/>
        <v>101</v>
      </c>
      <c r="S32" s="55">
        <v>52</v>
      </c>
      <c r="T32" s="192">
        <v>49</v>
      </c>
      <c r="U32" s="164">
        <f t="shared" si="15"/>
        <v>99</v>
      </c>
      <c r="V32" s="55">
        <v>47</v>
      </c>
      <c r="W32" s="192">
        <v>52</v>
      </c>
    </row>
    <row r="33" spans="1:23" s="41" customFormat="1" ht="13.15" customHeight="1">
      <c r="A33" s="41"/>
      <c r="B33" s="94" t="s">
        <v>369</v>
      </c>
      <c r="C33" s="55">
        <f t="shared" si="1"/>
        <v>531</v>
      </c>
      <c r="D33" s="55">
        <f t="shared" si="9"/>
        <v>276</v>
      </c>
      <c r="E33" s="55">
        <f t="shared" si="9"/>
        <v>255</v>
      </c>
      <c r="F33" s="164">
        <f t="shared" si="10"/>
        <v>79</v>
      </c>
      <c r="G33" s="55">
        <v>46</v>
      </c>
      <c r="H33" s="192">
        <v>33</v>
      </c>
      <c r="I33" s="164">
        <f t="shared" si="11"/>
        <v>80</v>
      </c>
      <c r="J33" s="55">
        <v>45</v>
      </c>
      <c r="K33" s="192">
        <v>35</v>
      </c>
      <c r="L33" s="164">
        <f t="shared" si="12"/>
        <v>107</v>
      </c>
      <c r="M33" s="55">
        <v>47</v>
      </c>
      <c r="N33" s="192">
        <v>60</v>
      </c>
      <c r="O33" s="164">
        <f t="shared" si="13"/>
        <v>77</v>
      </c>
      <c r="P33" s="195">
        <v>40</v>
      </c>
      <c r="Q33" s="195">
        <v>37</v>
      </c>
      <c r="R33" s="164">
        <f t="shared" si="14"/>
        <v>94</v>
      </c>
      <c r="S33" s="55">
        <v>49</v>
      </c>
      <c r="T33" s="192">
        <v>45</v>
      </c>
      <c r="U33" s="164">
        <f t="shared" si="15"/>
        <v>94</v>
      </c>
      <c r="V33" s="55">
        <v>49</v>
      </c>
      <c r="W33" s="192">
        <v>45</v>
      </c>
    </row>
    <row r="34" spans="1:23" s="41" customFormat="1" ht="13.15" customHeight="1">
      <c r="A34" s="41"/>
      <c r="B34" s="94" t="s">
        <v>223</v>
      </c>
      <c r="C34" s="55">
        <f t="shared" si="1"/>
        <v>250</v>
      </c>
      <c r="D34" s="55">
        <f t="shared" si="9"/>
        <v>139</v>
      </c>
      <c r="E34" s="55">
        <f t="shared" si="9"/>
        <v>111</v>
      </c>
      <c r="F34" s="164">
        <f t="shared" si="10"/>
        <v>40</v>
      </c>
      <c r="G34" s="55">
        <v>19</v>
      </c>
      <c r="H34" s="192">
        <v>21</v>
      </c>
      <c r="I34" s="164">
        <f t="shared" si="11"/>
        <v>37</v>
      </c>
      <c r="J34" s="55">
        <v>23</v>
      </c>
      <c r="K34" s="192">
        <v>14</v>
      </c>
      <c r="L34" s="164">
        <f t="shared" si="12"/>
        <v>52</v>
      </c>
      <c r="M34" s="55">
        <v>32</v>
      </c>
      <c r="N34" s="192">
        <v>20</v>
      </c>
      <c r="O34" s="164">
        <f t="shared" si="13"/>
        <v>41</v>
      </c>
      <c r="P34" s="195">
        <v>20</v>
      </c>
      <c r="Q34" s="195">
        <v>21</v>
      </c>
      <c r="R34" s="164">
        <f t="shared" si="14"/>
        <v>50</v>
      </c>
      <c r="S34" s="55">
        <v>32</v>
      </c>
      <c r="T34" s="192">
        <v>18</v>
      </c>
      <c r="U34" s="164">
        <f t="shared" si="15"/>
        <v>30</v>
      </c>
      <c r="V34" s="55">
        <v>13</v>
      </c>
      <c r="W34" s="192">
        <v>17</v>
      </c>
    </row>
    <row r="35" spans="1:23" s="41" customFormat="1" ht="13.15" customHeight="1">
      <c r="A35" s="41"/>
      <c r="B35" s="94" t="s">
        <v>305</v>
      </c>
      <c r="C35" s="55">
        <f t="shared" si="1"/>
        <v>661</v>
      </c>
      <c r="D35" s="55">
        <f t="shared" si="9"/>
        <v>343</v>
      </c>
      <c r="E35" s="55">
        <f t="shared" si="9"/>
        <v>318</v>
      </c>
      <c r="F35" s="164">
        <f t="shared" si="10"/>
        <v>96</v>
      </c>
      <c r="G35" s="55">
        <v>50</v>
      </c>
      <c r="H35" s="192">
        <v>46</v>
      </c>
      <c r="I35" s="164">
        <f t="shared" si="11"/>
        <v>103</v>
      </c>
      <c r="J35" s="55">
        <v>51</v>
      </c>
      <c r="K35" s="192">
        <v>52</v>
      </c>
      <c r="L35" s="164">
        <f t="shared" si="12"/>
        <v>126</v>
      </c>
      <c r="M35" s="55">
        <v>67</v>
      </c>
      <c r="N35" s="192">
        <v>59</v>
      </c>
      <c r="O35" s="164">
        <f t="shared" si="13"/>
        <v>123</v>
      </c>
      <c r="P35" s="195">
        <v>68</v>
      </c>
      <c r="Q35" s="195">
        <v>55</v>
      </c>
      <c r="R35" s="164">
        <f t="shared" si="14"/>
        <v>105</v>
      </c>
      <c r="S35" s="55">
        <v>52</v>
      </c>
      <c r="T35" s="192">
        <v>53</v>
      </c>
      <c r="U35" s="164">
        <f t="shared" si="15"/>
        <v>108</v>
      </c>
      <c r="V35" s="55">
        <v>55</v>
      </c>
      <c r="W35" s="192">
        <v>53</v>
      </c>
    </row>
    <row r="36" spans="1:23" ht="4.5" customHeight="1">
      <c r="A36" s="41"/>
      <c r="B36" s="180"/>
      <c r="C36" s="168"/>
      <c r="D36" s="184"/>
      <c r="E36" s="184"/>
      <c r="F36" s="186"/>
      <c r="G36" s="168"/>
      <c r="H36" s="194"/>
      <c r="I36" s="165"/>
      <c r="J36" s="168"/>
      <c r="K36" s="194"/>
      <c r="L36" s="165"/>
      <c r="M36" s="168"/>
      <c r="N36" s="194"/>
      <c r="O36" s="165"/>
      <c r="P36" s="168"/>
      <c r="Q36" s="194"/>
      <c r="R36" s="165"/>
      <c r="S36" s="168"/>
      <c r="T36" s="194"/>
      <c r="U36" s="165"/>
      <c r="V36" s="168"/>
      <c r="W36" s="196"/>
    </row>
    <row r="37" spans="1:23" ht="11.25">
      <c r="A37" s="40"/>
    </row>
    <row r="38" spans="1:23" ht="11.25"/>
    <row r="39" spans="1:23" ht="11.25"/>
    <row r="40" spans="1:23" ht="11.25"/>
  </sheetData>
  <mergeCells count="7">
    <mergeCell ref="C4:E4"/>
    <mergeCell ref="F4:H4"/>
    <mergeCell ref="I4:K4"/>
    <mergeCell ref="L4:N4"/>
    <mergeCell ref="O4:Q4"/>
    <mergeCell ref="R4:T4"/>
    <mergeCell ref="U4:W4"/>
  </mergeCells>
  <phoneticPr fontId="21"/>
  <pageMargins left="0.8661417322834648" right="0.39370078740157483" top="1.0629921259842521" bottom="0.78740157480314965" header="0.8661417322834648" footer="0.51181102362204722"/>
  <pageSetup paperSize="9" scale="83" fitToWidth="1" fitToHeight="1" orientation="landscape" usePrinterDefaults="1" r:id="rId1"/>
  <headerFooter alignWithMargins="0"/>
  <colBreaks count="1" manualBreakCount="1">
    <brk id="12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Q37"/>
  <sheetViews>
    <sheetView zoomScale="115" zoomScaleNormal="115" workbookViewId="0">
      <selection activeCell="B2" sqref="B2"/>
    </sheetView>
  </sheetViews>
  <sheetFormatPr defaultColWidth="10" defaultRowHeight="13.15" customHeight="1"/>
  <cols>
    <col min="1" max="1" width="0.5" style="39" customWidth="1"/>
    <col min="2" max="2" width="10.625" style="40" customWidth="1"/>
    <col min="3" max="14" width="8.125" style="40" customWidth="1"/>
    <col min="15" max="16384" width="10" style="40"/>
  </cols>
  <sheetData>
    <row r="1" spans="1:17" ht="4.5" customHeight="1"/>
    <row r="2" spans="1:17" ht="13.15" customHeight="1">
      <c r="B2" s="43" t="s">
        <v>87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7" ht="4.5" customHeight="1">
      <c r="A3" s="40"/>
    </row>
    <row r="4" spans="1:17" s="41" customFormat="1" ht="13.15" customHeight="1">
      <c r="A4" s="41"/>
      <c r="B4" s="90" t="s">
        <v>56</v>
      </c>
      <c r="C4" s="57"/>
      <c r="D4" s="51" t="s">
        <v>6</v>
      </c>
      <c r="E4" s="51"/>
      <c r="F4" s="74" t="s">
        <v>97</v>
      </c>
      <c r="G4" s="187"/>
      <c r="H4" s="188"/>
      <c r="I4" s="74" t="s">
        <v>99</v>
      </c>
      <c r="J4" s="187"/>
      <c r="K4" s="188"/>
      <c r="L4" s="74" t="s">
        <v>59</v>
      </c>
      <c r="M4" s="187"/>
      <c r="N4" s="187"/>
      <c r="O4" s="41"/>
      <c r="Q4" s="41"/>
    </row>
    <row r="5" spans="1:17" s="42" customFormat="1" ht="13.15" customHeight="1">
      <c r="A5" s="42"/>
      <c r="B5" s="156"/>
      <c r="C5" s="60" t="s">
        <v>6</v>
      </c>
      <c r="D5" s="60" t="s">
        <v>48</v>
      </c>
      <c r="E5" s="60" t="s">
        <v>63</v>
      </c>
      <c r="F5" s="199" t="s">
        <v>360</v>
      </c>
      <c r="G5" s="199" t="s">
        <v>48</v>
      </c>
      <c r="H5" s="200" t="s">
        <v>63</v>
      </c>
      <c r="I5" s="60" t="s">
        <v>360</v>
      </c>
      <c r="J5" s="60" t="s">
        <v>48</v>
      </c>
      <c r="K5" s="60" t="s">
        <v>63</v>
      </c>
      <c r="L5" s="60" t="s">
        <v>360</v>
      </c>
      <c r="M5" s="60" t="s">
        <v>48</v>
      </c>
      <c r="N5" s="60" t="s">
        <v>63</v>
      </c>
      <c r="O5" s="42"/>
      <c r="Q5" s="42"/>
    </row>
    <row r="6" spans="1:17" s="41" customFormat="1" ht="4.5" customHeight="1">
      <c r="A6" s="42"/>
      <c r="B6" s="4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41"/>
      <c r="Q6" s="41"/>
    </row>
    <row r="7" spans="1:17" s="41" customFormat="1" ht="13.5" customHeight="1">
      <c r="A7" s="41"/>
      <c r="B7" s="47" t="s">
        <v>379</v>
      </c>
      <c r="C7" s="163">
        <f>D7+E7</f>
        <v>17397</v>
      </c>
      <c r="D7" s="54">
        <f t="shared" ref="D7:N7" si="0">SUM(D11:D36)</f>
        <v>8836</v>
      </c>
      <c r="E7" s="54">
        <f t="shared" si="0"/>
        <v>8561</v>
      </c>
      <c r="F7" s="54">
        <f t="shared" si="0"/>
        <v>5753</v>
      </c>
      <c r="G7" s="54">
        <f t="shared" si="0"/>
        <v>2867</v>
      </c>
      <c r="H7" s="54">
        <f t="shared" si="0"/>
        <v>2886</v>
      </c>
      <c r="I7" s="54">
        <f t="shared" si="0"/>
        <v>5905</v>
      </c>
      <c r="J7" s="54">
        <f t="shared" si="0"/>
        <v>3043</v>
      </c>
      <c r="K7" s="54">
        <f t="shared" si="0"/>
        <v>2862</v>
      </c>
      <c r="L7" s="54">
        <f t="shared" si="0"/>
        <v>5739</v>
      </c>
      <c r="M7" s="54">
        <f t="shared" si="0"/>
        <v>2926</v>
      </c>
      <c r="N7" s="54">
        <f t="shared" si="0"/>
        <v>2813</v>
      </c>
      <c r="O7" s="41"/>
      <c r="Q7" s="201"/>
    </row>
    <row r="8" spans="1:17" s="41" customFormat="1" ht="13.15" customHeight="1">
      <c r="A8" s="41"/>
      <c r="B8" s="48" t="s">
        <v>233</v>
      </c>
      <c r="C8" s="164">
        <f>D8+E8</f>
        <v>396</v>
      </c>
      <c r="D8" s="55">
        <f>G8+J8+M8</f>
        <v>203</v>
      </c>
      <c r="E8" s="55">
        <f>H8+K8+N8</f>
        <v>193</v>
      </c>
      <c r="F8" s="55">
        <f>G8+H8</f>
        <v>133</v>
      </c>
      <c r="G8" s="55">
        <v>71</v>
      </c>
      <c r="H8" s="55">
        <v>62</v>
      </c>
      <c r="I8" s="55">
        <f>J8+K8</f>
        <v>133</v>
      </c>
      <c r="J8" s="55">
        <v>69</v>
      </c>
      <c r="K8" s="55">
        <v>64</v>
      </c>
      <c r="L8" s="55">
        <f>M8+N8</f>
        <v>130</v>
      </c>
      <c r="M8" s="55">
        <v>63</v>
      </c>
      <c r="N8" s="55">
        <v>67</v>
      </c>
      <c r="O8" s="41"/>
      <c r="Q8" s="41"/>
    </row>
    <row r="9" spans="1:17" s="41" customFormat="1" ht="13.15" customHeight="1">
      <c r="A9" s="41"/>
      <c r="B9" s="48" t="s">
        <v>381</v>
      </c>
      <c r="C9" s="164">
        <f>D9+E9</f>
        <v>396</v>
      </c>
      <c r="D9" s="55">
        <f>G9+J9+M9</f>
        <v>203</v>
      </c>
      <c r="E9" s="55">
        <f>H9+K9+N9</f>
        <v>193</v>
      </c>
      <c r="F9" s="55">
        <f>G9+H9</f>
        <v>113</v>
      </c>
      <c r="G9" s="55">
        <v>59</v>
      </c>
      <c r="H9" s="55">
        <v>54</v>
      </c>
      <c r="I9" s="55">
        <f>J9+K9</f>
        <v>148</v>
      </c>
      <c r="J9" s="55">
        <v>78</v>
      </c>
      <c r="K9" s="55">
        <v>70</v>
      </c>
      <c r="L9" s="55">
        <f>M9+N9</f>
        <v>135</v>
      </c>
      <c r="M9" s="55">
        <v>66</v>
      </c>
      <c r="N9" s="55">
        <v>69</v>
      </c>
      <c r="O9" s="41"/>
      <c r="Q9" s="41"/>
    </row>
    <row r="10" spans="1:17" s="41" customFormat="1" ht="4.5" customHeight="1">
      <c r="A10" s="41"/>
      <c r="B10" s="48"/>
      <c r="C10" s="164"/>
      <c r="D10" s="55"/>
      <c r="E10" s="55"/>
      <c r="F10" s="55"/>
      <c r="G10" s="68"/>
      <c r="H10" s="68"/>
      <c r="I10" s="55"/>
      <c r="J10" s="68"/>
      <c r="K10" s="68"/>
      <c r="L10" s="55"/>
      <c r="M10" s="68"/>
      <c r="N10" s="68"/>
      <c r="O10" s="41"/>
      <c r="Q10" s="41"/>
    </row>
    <row r="11" spans="1:17" s="41" customFormat="1" ht="13.5" customHeight="1">
      <c r="A11" s="41"/>
      <c r="B11" s="41" t="s">
        <v>227</v>
      </c>
      <c r="C11" s="164">
        <f t="shared" ref="C11:C18" si="1">D11+E11</f>
        <v>6187</v>
      </c>
      <c r="D11" s="55">
        <f t="shared" ref="D11:E18" si="2">G11+J11+M11</f>
        <v>3126</v>
      </c>
      <c r="E11" s="55">
        <f t="shared" si="2"/>
        <v>3061</v>
      </c>
      <c r="F11" s="55">
        <f t="shared" ref="F11:F18" si="3">G11+H11</f>
        <v>2038</v>
      </c>
      <c r="G11" s="55">
        <v>1013</v>
      </c>
      <c r="H11" s="55">
        <v>1025</v>
      </c>
      <c r="I11" s="55">
        <f t="shared" ref="I11:I18" si="4">J11+K11</f>
        <v>2157</v>
      </c>
      <c r="J11" s="55">
        <v>1098</v>
      </c>
      <c r="K11" s="55">
        <v>1059</v>
      </c>
      <c r="L11" s="55">
        <f t="shared" ref="L11:L18" si="5">M11+N11</f>
        <v>1992</v>
      </c>
      <c r="M11" s="55">
        <v>1015</v>
      </c>
      <c r="N11" s="55">
        <v>977</v>
      </c>
      <c r="O11" s="41"/>
      <c r="Q11" s="41"/>
    </row>
    <row r="12" spans="1:17" s="41" customFormat="1" ht="13.15" customHeight="1">
      <c r="A12" s="41"/>
      <c r="B12" s="41" t="s">
        <v>376</v>
      </c>
      <c r="C12" s="164">
        <f t="shared" si="1"/>
        <v>1233</v>
      </c>
      <c r="D12" s="55">
        <f t="shared" si="2"/>
        <v>640</v>
      </c>
      <c r="E12" s="55">
        <f t="shared" si="2"/>
        <v>593</v>
      </c>
      <c r="F12" s="55">
        <f t="shared" si="3"/>
        <v>419</v>
      </c>
      <c r="G12" s="55">
        <v>218</v>
      </c>
      <c r="H12" s="55">
        <v>201</v>
      </c>
      <c r="I12" s="55">
        <f t="shared" si="4"/>
        <v>386</v>
      </c>
      <c r="J12" s="55">
        <v>202</v>
      </c>
      <c r="K12" s="55">
        <v>184</v>
      </c>
      <c r="L12" s="55">
        <f t="shared" si="5"/>
        <v>428</v>
      </c>
      <c r="M12" s="55">
        <v>220</v>
      </c>
      <c r="N12" s="55">
        <v>208</v>
      </c>
      <c r="O12" s="41"/>
      <c r="Q12" s="41"/>
    </row>
    <row r="13" spans="1:17" s="41" customFormat="1" ht="13.15" customHeight="1">
      <c r="A13" s="41"/>
      <c r="B13" s="41" t="s">
        <v>175</v>
      </c>
      <c r="C13" s="164">
        <f t="shared" si="1"/>
        <v>821</v>
      </c>
      <c r="D13" s="55">
        <f t="shared" si="2"/>
        <v>400</v>
      </c>
      <c r="E13" s="55">
        <f t="shared" si="2"/>
        <v>421</v>
      </c>
      <c r="F13" s="55">
        <f t="shared" si="3"/>
        <v>277</v>
      </c>
      <c r="G13" s="55">
        <v>131</v>
      </c>
      <c r="H13" s="55">
        <v>146</v>
      </c>
      <c r="I13" s="55">
        <f t="shared" si="4"/>
        <v>264</v>
      </c>
      <c r="J13" s="55">
        <v>129</v>
      </c>
      <c r="K13" s="55">
        <v>135</v>
      </c>
      <c r="L13" s="55">
        <f t="shared" si="5"/>
        <v>280</v>
      </c>
      <c r="M13" s="55">
        <v>140</v>
      </c>
      <c r="N13" s="55">
        <v>140</v>
      </c>
      <c r="O13" s="41"/>
      <c r="Q13" s="41"/>
    </row>
    <row r="14" spans="1:17" s="41" customFormat="1" ht="13.15" customHeight="1">
      <c r="A14" s="41"/>
      <c r="B14" s="41" t="s">
        <v>332</v>
      </c>
      <c r="C14" s="164">
        <f t="shared" si="1"/>
        <v>2007</v>
      </c>
      <c r="D14" s="55">
        <f t="shared" si="2"/>
        <v>1001</v>
      </c>
      <c r="E14" s="55">
        <f t="shared" si="2"/>
        <v>1006</v>
      </c>
      <c r="F14" s="55">
        <f t="shared" si="3"/>
        <v>676</v>
      </c>
      <c r="G14" s="55">
        <v>321</v>
      </c>
      <c r="H14" s="55">
        <v>355</v>
      </c>
      <c r="I14" s="55">
        <f t="shared" si="4"/>
        <v>682</v>
      </c>
      <c r="J14" s="55">
        <v>354</v>
      </c>
      <c r="K14" s="55">
        <v>328</v>
      </c>
      <c r="L14" s="55">
        <f t="shared" si="5"/>
        <v>649</v>
      </c>
      <c r="M14" s="55">
        <v>326</v>
      </c>
      <c r="N14" s="55">
        <v>323</v>
      </c>
      <c r="O14" s="41"/>
      <c r="Q14" s="41"/>
    </row>
    <row r="15" spans="1:17" s="41" customFormat="1" ht="13.15" customHeight="1">
      <c r="A15" s="41"/>
      <c r="B15" s="41" t="s">
        <v>13</v>
      </c>
      <c r="C15" s="164">
        <f t="shared" si="1"/>
        <v>931</v>
      </c>
      <c r="D15" s="55">
        <f t="shared" si="2"/>
        <v>456</v>
      </c>
      <c r="E15" s="55">
        <f t="shared" si="2"/>
        <v>475</v>
      </c>
      <c r="F15" s="55">
        <f t="shared" si="3"/>
        <v>317</v>
      </c>
      <c r="G15" s="55">
        <v>150</v>
      </c>
      <c r="H15" s="55">
        <v>167</v>
      </c>
      <c r="I15" s="55">
        <f t="shared" si="4"/>
        <v>291</v>
      </c>
      <c r="J15" s="55">
        <v>146</v>
      </c>
      <c r="K15" s="55">
        <v>145</v>
      </c>
      <c r="L15" s="55">
        <f t="shared" si="5"/>
        <v>323</v>
      </c>
      <c r="M15" s="55">
        <v>160</v>
      </c>
      <c r="N15" s="55">
        <v>163</v>
      </c>
      <c r="O15" s="41"/>
      <c r="Q15" s="41"/>
    </row>
    <row r="16" spans="1:17" s="41" customFormat="1" ht="13.15" customHeight="1">
      <c r="A16" s="41"/>
      <c r="B16" s="41" t="s">
        <v>375</v>
      </c>
      <c r="C16" s="164">
        <f t="shared" si="1"/>
        <v>846</v>
      </c>
      <c r="D16" s="55">
        <f t="shared" si="2"/>
        <v>434</v>
      </c>
      <c r="E16" s="55">
        <f t="shared" si="2"/>
        <v>412</v>
      </c>
      <c r="F16" s="55">
        <f t="shared" si="3"/>
        <v>255</v>
      </c>
      <c r="G16" s="55">
        <v>128</v>
      </c>
      <c r="H16" s="55">
        <v>127</v>
      </c>
      <c r="I16" s="55">
        <f t="shared" si="4"/>
        <v>317</v>
      </c>
      <c r="J16" s="55">
        <v>170</v>
      </c>
      <c r="K16" s="55">
        <v>147</v>
      </c>
      <c r="L16" s="55">
        <f t="shared" si="5"/>
        <v>274</v>
      </c>
      <c r="M16" s="55">
        <v>136</v>
      </c>
      <c r="N16" s="55">
        <v>138</v>
      </c>
      <c r="O16" s="41"/>
      <c r="Q16" s="41"/>
    </row>
    <row r="17" spans="2:14" s="41" customFormat="1" ht="13.15" customHeight="1">
      <c r="B17" s="41" t="s">
        <v>372</v>
      </c>
      <c r="C17" s="164">
        <f t="shared" si="1"/>
        <v>587</v>
      </c>
      <c r="D17" s="55">
        <f t="shared" si="2"/>
        <v>297</v>
      </c>
      <c r="E17" s="55">
        <f t="shared" si="2"/>
        <v>290</v>
      </c>
      <c r="F17" s="55">
        <f t="shared" si="3"/>
        <v>194</v>
      </c>
      <c r="G17" s="55">
        <v>88</v>
      </c>
      <c r="H17" s="55">
        <v>106</v>
      </c>
      <c r="I17" s="55">
        <f t="shared" si="4"/>
        <v>198</v>
      </c>
      <c r="J17" s="55">
        <v>104</v>
      </c>
      <c r="K17" s="55">
        <v>94</v>
      </c>
      <c r="L17" s="55">
        <f t="shared" si="5"/>
        <v>195</v>
      </c>
      <c r="M17" s="55">
        <v>105</v>
      </c>
      <c r="N17" s="55">
        <v>90</v>
      </c>
    </row>
    <row r="18" spans="2:14" s="41" customFormat="1" ht="13.15" customHeight="1">
      <c r="B18" s="41" t="s">
        <v>362</v>
      </c>
      <c r="C18" s="164">
        <f t="shared" si="1"/>
        <v>465</v>
      </c>
      <c r="D18" s="55">
        <f t="shared" si="2"/>
        <v>233</v>
      </c>
      <c r="E18" s="55">
        <f t="shared" si="2"/>
        <v>232</v>
      </c>
      <c r="F18" s="55">
        <f t="shared" si="3"/>
        <v>141</v>
      </c>
      <c r="G18" s="55">
        <v>69</v>
      </c>
      <c r="H18" s="55">
        <v>72</v>
      </c>
      <c r="I18" s="55">
        <f t="shared" si="4"/>
        <v>161</v>
      </c>
      <c r="J18" s="55">
        <v>84</v>
      </c>
      <c r="K18" s="55">
        <v>77</v>
      </c>
      <c r="L18" s="55">
        <f t="shared" si="5"/>
        <v>163</v>
      </c>
      <c r="M18" s="55">
        <v>80</v>
      </c>
      <c r="N18" s="55">
        <v>83</v>
      </c>
    </row>
    <row r="19" spans="2:14" s="41" customFormat="1" ht="4.5" customHeight="1">
      <c r="B19" s="41"/>
      <c r="C19" s="16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2:14" s="41" customFormat="1" ht="13.15" customHeight="1">
      <c r="B20" s="41" t="s">
        <v>330</v>
      </c>
      <c r="C20" s="164">
        <f t="shared" ref="C20:C35" si="6">D20+E20</f>
        <v>98</v>
      </c>
      <c r="D20" s="55">
        <f t="shared" ref="D20:E35" si="7">G20+J20+M20</f>
        <v>54</v>
      </c>
      <c r="E20" s="55">
        <f t="shared" si="7"/>
        <v>44</v>
      </c>
      <c r="F20" s="55">
        <f t="shared" ref="F20:F35" si="8">G20+H20</f>
        <v>32</v>
      </c>
      <c r="G20" s="55">
        <v>14</v>
      </c>
      <c r="H20" s="55">
        <v>18</v>
      </c>
      <c r="I20" s="55">
        <f t="shared" ref="I20:I35" si="9">J20+K20</f>
        <v>32</v>
      </c>
      <c r="J20" s="55">
        <v>19</v>
      </c>
      <c r="K20" s="55">
        <v>13</v>
      </c>
      <c r="L20" s="55">
        <f t="shared" ref="L20:L35" si="10">M20+N20</f>
        <v>34</v>
      </c>
      <c r="M20" s="55">
        <v>21</v>
      </c>
      <c r="N20" s="55">
        <v>13</v>
      </c>
    </row>
    <row r="21" spans="2:14" s="41" customFormat="1" ht="13.5" customHeight="1">
      <c r="B21" s="41" t="s">
        <v>374</v>
      </c>
      <c r="C21" s="164">
        <f t="shared" si="6"/>
        <v>13</v>
      </c>
      <c r="D21" s="55">
        <f t="shared" si="7"/>
        <v>10</v>
      </c>
      <c r="E21" s="55">
        <f t="shared" si="7"/>
        <v>3</v>
      </c>
      <c r="F21" s="55">
        <f t="shared" si="8"/>
        <v>3</v>
      </c>
      <c r="G21" s="55">
        <v>3</v>
      </c>
      <c r="H21" s="55">
        <v>0</v>
      </c>
      <c r="I21" s="55">
        <f t="shared" si="9"/>
        <v>6</v>
      </c>
      <c r="J21" s="55">
        <v>5</v>
      </c>
      <c r="K21" s="55">
        <v>1</v>
      </c>
      <c r="L21" s="55">
        <f t="shared" si="10"/>
        <v>4</v>
      </c>
      <c r="M21" s="55">
        <v>2</v>
      </c>
      <c r="N21" s="55">
        <v>2</v>
      </c>
    </row>
    <row r="22" spans="2:14" s="41" customFormat="1" ht="13.15" customHeight="1">
      <c r="B22" s="41" t="s">
        <v>62</v>
      </c>
      <c r="C22" s="164">
        <f t="shared" si="6"/>
        <v>39</v>
      </c>
      <c r="D22" s="55">
        <f t="shared" si="7"/>
        <v>24</v>
      </c>
      <c r="E22" s="55">
        <f t="shared" si="7"/>
        <v>15</v>
      </c>
      <c r="F22" s="55">
        <f t="shared" si="8"/>
        <v>11</v>
      </c>
      <c r="G22" s="55">
        <v>9</v>
      </c>
      <c r="H22" s="55">
        <v>2</v>
      </c>
      <c r="I22" s="55">
        <f t="shared" si="9"/>
        <v>13</v>
      </c>
      <c r="J22" s="55">
        <v>8</v>
      </c>
      <c r="K22" s="55">
        <v>5</v>
      </c>
      <c r="L22" s="55">
        <f t="shared" si="10"/>
        <v>15</v>
      </c>
      <c r="M22" s="55">
        <v>7</v>
      </c>
      <c r="N22" s="55">
        <v>8</v>
      </c>
    </row>
    <row r="23" spans="2:14" s="41" customFormat="1" ht="13.15" customHeight="1">
      <c r="B23" s="41" t="s">
        <v>368</v>
      </c>
      <c r="C23" s="164">
        <f t="shared" si="6"/>
        <v>584</v>
      </c>
      <c r="D23" s="55">
        <f t="shared" si="7"/>
        <v>301</v>
      </c>
      <c r="E23" s="55">
        <f t="shared" si="7"/>
        <v>283</v>
      </c>
      <c r="F23" s="55">
        <f t="shared" si="8"/>
        <v>190</v>
      </c>
      <c r="G23" s="55">
        <v>91</v>
      </c>
      <c r="H23" s="55">
        <v>99</v>
      </c>
      <c r="I23" s="55">
        <f t="shared" si="9"/>
        <v>198</v>
      </c>
      <c r="J23" s="55">
        <v>105</v>
      </c>
      <c r="K23" s="55">
        <v>93</v>
      </c>
      <c r="L23" s="55">
        <f t="shared" si="10"/>
        <v>196</v>
      </c>
      <c r="M23" s="55">
        <v>105</v>
      </c>
      <c r="N23" s="55">
        <v>91</v>
      </c>
    </row>
    <row r="24" spans="2:14" s="41" customFormat="1" ht="13.15" customHeight="1">
      <c r="B24" s="41" t="s">
        <v>235</v>
      </c>
      <c r="C24" s="164">
        <f t="shared" si="6"/>
        <v>55</v>
      </c>
      <c r="D24" s="55">
        <f t="shared" si="7"/>
        <v>25</v>
      </c>
      <c r="E24" s="55">
        <f t="shared" si="7"/>
        <v>30</v>
      </c>
      <c r="F24" s="55">
        <f t="shared" si="8"/>
        <v>22</v>
      </c>
      <c r="G24" s="55">
        <v>12</v>
      </c>
      <c r="H24" s="55">
        <v>10</v>
      </c>
      <c r="I24" s="55">
        <f t="shared" si="9"/>
        <v>22</v>
      </c>
      <c r="J24" s="55">
        <v>9</v>
      </c>
      <c r="K24" s="55">
        <v>13</v>
      </c>
      <c r="L24" s="55">
        <f t="shared" si="10"/>
        <v>11</v>
      </c>
      <c r="M24" s="55">
        <v>4</v>
      </c>
      <c r="N24" s="55">
        <v>7</v>
      </c>
    </row>
    <row r="25" spans="2:14" s="41" customFormat="1" ht="13.5" customHeight="1">
      <c r="B25" s="41" t="s">
        <v>373</v>
      </c>
      <c r="C25" s="164">
        <f t="shared" si="6"/>
        <v>140</v>
      </c>
      <c r="D25" s="55">
        <f t="shared" si="7"/>
        <v>76</v>
      </c>
      <c r="E25" s="55">
        <f t="shared" si="7"/>
        <v>64</v>
      </c>
      <c r="F25" s="55">
        <f t="shared" si="8"/>
        <v>48</v>
      </c>
      <c r="G25" s="55">
        <v>27</v>
      </c>
      <c r="H25" s="55">
        <v>21</v>
      </c>
      <c r="I25" s="55">
        <f t="shared" si="9"/>
        <v>46</v>
      </c>
      <c r="J25" s="55">
        <v>26</v>
      </c>
      <c r="K25" s="55">
        <v>20</v>
      </c>
      <c r="L25" s="55">
        <f t="shared" si="10"/>
        <v>46</v>
      </c>
      <c r="M25" s="55">
        <v>23</v>
      </c>
      <c r="N25" s="55">
        <v>23</v>
      </c>
    </row>
    <row r="26" spans="2:14" s="41" customFormat="1" ht="13.15" customHeight="1">
      <c r="B26" s="41" t="s">
        <v>94</v>
      </c>
      <c r="C26" s="164">
        <f t="shared" si="6"/>
        <v>52</v>
      </c>
      <c r="D26" s="55">
        <f t="shared" si="7"/>
        <v>32</v>
      </c>
      <c r="E26" s="55">
        <f t="shared" si="7"/>
        <v>20</v>
      </c>
      <c r="F26" s="55">
        <f t="shared" si="8"/>
        <v>12</v>
      </c>
      <c r="G26" s="55">
        <v>9</v>
      </c>
      <c r="H26" s="55">
        <v>3</v>
      </c>
      <c r="I26" s="55">
        <f t="shared" si="9"/>
        <v>18</v>
      </c>
      <c r="J26" s="55">
        <v>8</v>
      </c>
      <c r="K26" s="55">
        <v>10</v>
      </c>
      <c r="L26" s="55">
        <f t="shared" si="10"/>
        <v>22</v>
      </c>
      <c r="M26" s="55">
        <v>15</v>
      </c>
      <c r="N26" s="55">
        <v>7</v>
      </c>
    </row>
    <row r="27" spans="2:14" s="41" customFormat="1" ht="13.15" customHeight="1">
      <c r="B27" s="41" t="s">
        <v>370</v>
      </c>
      <c r="C27" s="164">
        <f t="shared" si="6"/>
        <v>88</v>
      </c>
      <c r="D27" s="55">
        <f t="shared" si="7"/>
        <v>43</v>
      </c>
      <c r="E27" s="55">
        <f t="shared" si="7"/>
        <v>45</v>
      </c>
      <c r="F27" s="55">
        <f t="shared" si="8"/>
        <v>32</v>
      </c>
      <c r="G27" s="55">
        <v>17</v>
      </c>
      <c r="H27" s="55">
        <v>15</v>
      </c>
      <c r="I27" s="55">
        <f t="shared" si="9"/>
        <v>28</v>
      </c>
      <c r="J27" s="55">
        <v>13</v>
      </c>
      <c r="K27" s="55">
        <v>15</v>
      </c>
      <c r="L27" s="55">
        <f t="shared" si="10"/>
        <v>28</v>
      </c>
      <c r="M27" s="55">
        <v>13</v>
      </c>
      <c r="N27" s="55">
        <v>15</v>
      </c>
    </row>
    <row r="28" spans="2:14" s="41" customFormat="1" ht="13.5" customHeight="1">
      <c r="B28" s="41" t="s">
        <v>156</v>
      </c>
      <c r="C28" s="164">
        <f t="shared" si="6"/>
        <v>176</v>
      </c>
      <c r="D28" s="55">
        <f t="shared" si="7"/>
        <v>103</v>
      </c>
      <c r="E28" s="55">
        <f t="shared" si="7"/>
        <v>73</v>
      </c>
      <c r="F28" s="55">
        <f t="shared" si="8"/>
        <v>51</v>
      </c>
      <c r="G28" s="55">
        <v>24</v>
      </c>
      <c r="H28" s="55">
        <v>27</v>
      </c>
      <c r="I28" s="55">
        <f t="shared" si="9"/>
        <v>68</v>
      </c>
      <c r="J28" s="55">
        <v>46</v>
      </c>
      <c r="K28" s="55">
        <v>22</v>
      </c>
      <c r="L28" s="55">
        <f t="shared" si="10"/>
        <v>57</v>
      </c>
      <c r="M28" s="55">
        <v>33</v>
      </c>
      <c r="N28" s="55">
        <v>24</v>
      </c>
    </row>
    <row r="29" spans="2:14" s="41" customFormat="1" ht="13.15" customHeight="1">
      <c r="B29" s="41" t="s">
        <v>354</v>
      </c>
      <c r="C29" s="164">
        <f t="shared" si="6"/>
        <v>381</v>
      </c>
      <c r="D29" s="55">
        <f t="shared" si="7"/>
        <v>191</v>
      </c>
      <c r="E29" s="55">
        <f t="shared" si="7"/>
        <v>190</v>
      </c>
      <c r="F29" s="55">
        <f t="shared" si="8"/>
        <v>129</v>
      </c>
      <c r="G29" s="55">
        <v>74</v>
      </c>
      <c r="H29" s="55">
        <v>55</v>
      </c>
      <c r="I29" s="55">
        <f t="shared" si="9"/>
        <v>129</v>
      </c>
      <c r="J29" s="55">
        <v>54</v>
      </c>
      <c r="K29" s="55">
        <v>75</v>
      </c>
      <c r="L29" s="55">
        <f t="shared" si="10"/>
        <v>123</v>
      </c>
      <c r="M29" s="55">
        <v>63</v>
      </c>
      <c r="N29" s="55">
        <v>60</v>
      </c>
    </row>
    <row r="30" spans="2:14" s="41" customFormat="1" ht="13.15" customHeight="1">
      <c r="B30" s="41" t="s">
        <v>143</v>
      </c>
      <c r="C30" s="164">
        <f t="shared" si="6"/>
        <v>628</v>
      </c>
      <c r="D30" s="55">
        <f t="shared" si="7"/>
        <v>343</v>
      </c>
      <c r="E30" s="55">
        <f t="shared" si="7"/>
        <v>285</v>
      </c>
      <c r="F30" s="55">
        <f t="shared" si="8"/>
        <v>205</v>
      </c>
      <c r="G30" s="55">
        <v>113</v>
      </c>
      <c r="H30" s="55">
        <v>92</v>
      </c>
      <c r="I30" s="55">
        <f t="shared" si="9"/>
        <v>220</v>
      </c>
      <c r="J30" s="55">
        <v>121</v>
      </c>
      <c r="K30" s="55">
        <v>99</v>
      </c>
      <c r="L30" s="55">
        <f t="shared" si="10"/>
        <v>203</v>
      </c>
      <c r="M30" s="55">
        <v>109</v>
      </c>
      <c r="N30" s="55">
        <v>94</v>
      </c>
    </row>
    <row r="31" spans="2:14" s="41" customFormat="1" ht="13.15" customHeight="1">
      <c r="B31" s="41" t="s">
        <v>312</v>
      </c>
      <c r="C31" s="164">
        <f t="shared" si="6"/>
        <v>1032</v>
      </c>
      <c r="D31" s="55">
        <f t="shared" si="7"/>
        <v>521</v>
      </c>
      <c r="E31" s="55">
        <f t="shared" si="7"/>
        <v>511</v>
      </c>
      <c r="F31" s="55">
        <f t="shared" si="8"/>
        <v>349</v>
      </c>
      <c r="G31" s="55">
        <v>173</v>
      </c>
      <c r="H31" s="55">
        <v>176</v>
      </c>
      <c r="I31" s="55">
        <f t="shared" si="9"/>
        <v>345</v>
      </c>
      <c r="J31" s="55">
        <v>181</v>
      </c>
      <c r="K31" s="55">
        <v>164</v>
      </c>
      <c r="L31" s="55">
        <f t="shared" si="10"/>
        <v>338</v>
      </c>
      <c r="M31" s="55">
        <v>167</v>
      </c>
      <c r="N31" s="55">
        <v>171</v>
      </c>
    </row>
    <row r="32" spans="2:14" s="41" customFormat="1" ht="13.5" customHeight="1">
      <c r="B32" s="41" t="s">
        <v>151</v>
      </c>
      <c r="C32" s="164">
        <f t="shared" si="6"/>
        <v>292</v>
      </c>
      <c r="D32" s="55">
        <f t="shared" si="7"/>
        <v>165</v>
      </c>
      <c r="E32" s="55">
        <f t="shared" si="7"/>
        <v>127</v>
      </c>
      <c r="F32" s="55">
        <f t="shared" si="8"/>
        <v>99</v>
      </c>
      <c r="G32" s="55">
        <v>56</v>
      </c>
      <c r="H32" s="55">
        <v>43</v>
      </c>
      <c r="I32" s="55">
        <f t="shared" si="9"/>
        <v>92</v>
      </c>
      <c r="J32" s="55">
        <v>49</v>
      </c>
      <c r="K32" s="55">
        <v>43</v>
      </c>
      <c r="L32" s="55">
        <f t="shared" si="10"/>
        <v>101</v>
      </c>
      <c r="M32" s="55">
        <v>60</v>
      </c>
      <c r="N32" s="55">
        <v>41</v>
      </c>
    </row>
    <row r="33" spans="1:14" s="41" customFormat="1" ht="13.15" customHeight="1">
      <c r="A33" s="41"/>
      <c r="B33" s="41" t="s">
        <v>369</v>
      </c>
      <c r="C33" s="164">
        <f t="shared" si="6"/>
        <v>261</v>
      </c>
      <c r="D33" s="55">
        <f t="shared" si="7"/>
        <v>123</v>
      </c>
      <c r="E33" s="55">
        <f t="shared" si="7"/>
        <v>138</v>
      </c>
      <c r="F33" s="55">
        <f t="shared" si="8"/>
        <v>92</v>
      </c>
      <c r="G33" s="55">
        <v>44</v>
      </c>
      <c r="H33" s="55">
        <v>48</v>
      </c>
      <c r="I33" s="55">
        <f t="shared" si="9"/>
        <v>82</v>
      </c>
      <c r="J33" s="55">
        <v>39</v>
      </c>
      <c r="K33" s="55">
        <v>43</v>
      </c>
      <c r="L33" s="55">
        <f t="shared" si="10"/>
        <v>87</v>
      </c>
      <c r="M33" s="55">
        <v>40</v>
      </c>
      <c r="N33" s="55">
        <v>47</v>
      </c>
    </row>
    <row r="34" spans="1:14" s="41" customFormat="1" ht="13.15" customHeight="1">
      <c r="A34" s="41"/>
      <c r="B34" s="41" t="s">
        <v>223</v>
      </c>
      <c r="C34" s="164">
        <f t="shared" si="6"/>
        <v>161</v>
      </c>
      <c r="D34" s="55">
        <f t="shared" si="7"/>
        <v>85</v>
      </c>
      <c r="E34" s="55">
        <f t="shared" si="7"/>
        <v>76</v>
      </c>
      <c r="F34" s="55">
        <f t="shared" si="8"/>
        <v>47</v>
      </c>
      <c r="G34" s="55">
        <v>28</v>
      </c>
      <c r="H34" s="55">
        <v>19</v>
      </c>
      <c r="I34" s="55">
        <f t="shared" si="9"/>
        <v>52</v>
      </c>
      <c r="J34" s="55">
        <v>25</v>
      </c>
      <c r="K34" s="55">
        <v>27</v>
      </c>
      <c r="L34" s="55">
        <f t="shared" si="10"/>
        <v>62</v>
      </c>
      <c r="M34" s="55">
        <v>32</v>
      </c>
      <c r="N34" s="55">
        <v>30</v>
      </c>
    </row>
    <row r="35" spans="1:14" s="41" customFormat="1" ht="13.15" customHeight="1">
      <c r="A35" s="41"/>
      <c r="B35" s="138" t="s">
        <v>305</v>
      </c>
      <c r="C35" s="164">
        <f t="shared" si="6"/>
        <v>320</v>
      </c>
      <c r="D35" s="55">
        <f t="shared" si="7"/>
        <v>153</v>
      </c>
      <c r="E35" s="55">
        <f t="shared" si="7"/>
        <v>167</v>
      </c>
      <c r="F35" s="55">
        <f t="shared" si="8"/>
        <v>114</v>
      </c>
      <c r="G35" s="55">
        <v>55</v>
      </c>
      <c r="H35" s="55">
        <v>59</v>
      </c>
      <c r="I35" s="55">
        <f t="shared" si="9"/>
        <v>98</v>
      </c>
      <c r="J35" s="55">
        <v>48</v>
      </c>
      <c r="K35" s="55">
        <v>50</v>
      </c>
      <c r="L35" s="55">
        <f t="shared" si="10"/>
        <v>108</v>
      </c>
      <c r="M35" s="55">
        <v>50</v>
      </c>
      <c r="N35" s="55">
        <v>58</v>
      </c>
    </row>
    <row r="36" spans="1:14" ht="4.5" customHeight="1">
      <c r="A36" s="41"/>
      <c r="B36" s="197"/>
      <c r="C36" s="165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</row>
    <row r="37" spans="1:14" ht="4.5" customHeight="1">
      <c r="A37" s="40"/>
    </row>
    <row r="38" spans="1:14" ht="11.25"/>
    <row r="39" spans="1:14" ht="11.25"/>
    <row r="40" spans="1:14" ht="11.25"/>
    <row r="41" spans="1:14" ht="11.25"/>
  </sheetData>
  <mergeCells count="4">
    <mergeCell ref="F4:H4"/>
    <mergeCell ref="I4:K4"/>
    <mergeCell ref="L4:N4"/>
    <mergeCell ref="B4:B5"/>
  </mergeCells>
  <phoneticPr fontId="2"/>
  <pageMargins left="0.8661417322834648" right="0.39370078740157483" top="0.8661417322834648" bottom="0.78740157480314965" header="0.59055118110236227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表1５</vt:lpstr>
      <vt:lpstr>表1６</vt:lpstr>
      <vt:lpstr>表17</vt:lpstr>
      <vt:lpstr>表18</vt:lpstr>
      <vt:lpstr>表19～21</vt:lpstr>
      <vt:lpstr>表22</vt:lpstr>
      <vt:lpstr>表23</vt:lpstr>
      <vt:lpstr>表24</vt:lpstr>
      <vt:lpstr>表25</vt:lpstr>
      <vt:lpstr>表26</vt:lpstr>
      <vt:lpstr>表27</vt:lpstr>
      <vt:lpstr>表28</vt:lpstr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学校総括</dc:title>
  <dc:creator>統計課</dc:creator>
  <cp:lastModifiedBy>1210459</cp:lastModifiedBy>
  <cp:lastPrinted>2020-12-23T04:10:18Z</cp:lastPrinted>
  <dcterms:created xsi:type="dcterms:W3CDTF">1999-01-07T01:48:31Z</dcterms:created>
  <dcterms:modified xsi:type="dcterms:W3CDTF">2020-12-25T01:23:08Z</dcterms:modified>
  <cp:revision>7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2020-12-25T01:23:08Z</vt:filetime>
  </property>
</Properties>
</file>