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ebisui.mitsuru\Desktop\　\調査(未処理)\030113公営企業に係る経営比較分析表（令和元年度決算）の分析等について\提出\"/>
    </mc:Choice>
  </mc:AlternateContent>
  <xr:revisionPtr revIDLastSave="0" documentId="13_ncr:1_{11C22BE5-ECC2-45DF-824B-2E1241B789B3}" xr6:coauthVersionLast="44" xr6:coauthVersionMax="44" xr10:uidLastSave="{00000000-0000-0000-0000-000000000000}"/>
  <workbookProtection workbookAlgorithmName="SHA-512" workbookHashValue="10mXQnoj4c9c4C9sDNwK8qRQ+LwOFUy7ZBtWyFgLlZsmLmZlg2hXsQzrvBZ1KHvnqOt6vGJLZvd19JJfs+jgwQ==" workbookSaltValue="tFlNcIzrtGCCz4LPbVq1Y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P10" i="4"/>
  <c r="I10" i="4"/>
  <c r="B10" i="4"/>
  <c r="AT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<sst xmlns="http://schemas.openxmlformats.org/spreadsheetml/2006/main" count="236" uniqueCount="121">
  <si>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</si>
  <si>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</si>
  <si>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</si>
  <si>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</si>
  <si>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</si>
  <si>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</si>
  <si>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</si>
  <si>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</si>
  <si>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</si>
  <si>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</si>
  <si>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</si>
  <si>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</si>
  <si>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</si>
  <si>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</si>
  <si>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</si>
  <si>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</si>
  <si>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</si>
  <si>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</si>
  <si>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</si>
  <si>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</si>
  <si>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</si>
  <si>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</si>
  <si>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</si>
  <si>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</si>
  <si>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</si>
  <si>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</si>
  <si>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</si>
  <si>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</si>
  <si>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</si>
  <si>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</si>
  <si>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</si>
  <si>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</si>
  <si>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</si>
  <si>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</si>
  <si>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</si>
  <si>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</si>
  <si>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</si>
  <si>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</si>
  <si>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</si>
  <si>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</si>
  <si>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</si>
  <si>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</si>
  <si>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</si>
  <si>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</si>
  <si>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</si>
  <si>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</si>
  <si>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</si>
  <si>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</si>
  <si>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</si>
  <si>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</si>
  <si>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</si>
  <si>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</si>
  <si>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</si>
  <si>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</si>
  <si>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</si>
  <si>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</si>
  <si>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</si>
  <si>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</si>
  <si>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</si>
  <si>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</si>
  <si>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</si>
  <si>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</si>
  <si>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</si>
  <si>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</si>
  <si>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</si>
  <si>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</si>
  <si>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</si>
  <si>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</si>
  <si>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</si>
  <si>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</si>
  <si>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</si>
  <si>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</si>
  <si>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</si>
  <si>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</si>
  <si>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</si>
  <si>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</si>
  <si>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</si>
  <si>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</si>
  <si>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</si>
  <si>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</si>
  <si>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</si>
  <si>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</si>
  <si>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</si>
  <si>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</si>
  <si>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</si>
  <si>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</si>
  <si>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</si>
  <si>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</si>
  <si>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</si>
  <si>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</si>
  <si>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</si>
  <si>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</si>
  <si>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</si>
  <si>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</si>
  <si>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</si>
  <si>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</si>
  <si>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</si>
  <si>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</si>
  <si>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</si>
  <si>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</si>
  <si>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</si>
  <si>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</si>
  <si>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</si>
  <si>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</si>
  <si>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</si>
  <si>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</si>
  <si>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</si>
  <si>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</si>
  <si>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</si>
  <si>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</si>
  <si>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</si>
  <si>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</si>
  <si>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</si>
  <si>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</si>
  <si>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</si>
  <si>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</si>
  <si>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</si>
  <si>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</si>
  <si>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おおむね健全であると認められる。しかし、一般会計からの繰入金に依存しているため、効率的な経営に努める必要がある。</t>
    <phoneticPr fontId="4"/>
  </si>
  <si>
    <t>　供用開始が平成13年度及び平成22年度であり、平成13年度供用開始の施設は老朽化が進んで来ていることから、令和2年度に施設機能診断調査・最適整備構想を策定する。その結果を基に施設修繕を計画的に行っていく。</t>
    <rPh sb="14" eb="16">
      <t>ヘイセイ</t>
    </rPh>
    <rPh sb="54" eb="56">
      <t>レイワ</t>
    </rPh>
    <rPh sb="57" eb="59">
      <t>ネンド</t>
    </rPh>
    <rPh sb="60" eb="62">
      <t>シセツ</t>
    </rPh>
    <rPh sb="62" eb="64">
      <t>キノウ</t>
    </rPh>
    <rPh sb="64" eb="66">
      <t>シンダン</t>
    </rPh>
    <rPh sb="66" eb="68">
      <t>チョウサ</t>
    </rPh>
    <rPh sb="69" eb="71">
      <t>サイテキ</t>
    </rPh>
    <rPh sb="71" eb="73">
      <t>セイビ</t>
    </rPh>
    <rPh sb="73" eb="75">
      <t>コウソウ</t>
    </rPh>
    <rPh sb="76" eb="78">
      <t>サクテイ</t>
    </rPh>
    <rPh sb="83" eb="85">
      <t>ケッカ</t>
    </rPh>
    <rPh sb="86" eb="87">
      <t>モト</t>
    </rPh>
    <rPh sb="88" eb="90">
      <t>シセツ</t>
    </rPh>
    <rPh sb="93" eb="96">
      <t>ケイカクテキ</t>
    </rPh>
    <rPh sb="97" eb="98">
      <t>オコナ</t>
    </rPh>
    <phoneticPr fontId="4"/>
  </si>
  <si>
    <t>　収益的収支比率が100%未満の年度については前年度繰越金により費用を補っており、ほぼ100%以上であることから、健全である。
　しかし、使用料以外の収入である一般会計からの繰入金に依存している。
　汚水処理原価については、類似団体と比較して近接した数値となっている。
　施設利用率及び水洗化率は比較的高い値となっている。</t>
    <rPh sb="1" eb="4">
      <t>シュウエキテキ</t>
    </rPh>
    <rPh sb="4" eb="6">
      <t>シュウシ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</si>
</sst>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C-404C-8BE6-47D5199F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0.01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C-404C-8BE6-47D5199F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42.67</c:v>
                </c:pt>
                <c:pt idx="1">
                  <c:v>37.33</c:v>
                </c:pt>
                <c:pt idx="2">
                  <c:v>36</c:v>
                </c:pt>
                <c:pt idx="3">
                  <c:v>37.33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F-4571-BB94-0E72E095F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33.729999999999997</c:v>
                </c:pt>
                <c:pt idx="2">
                  <c:v>33.21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F-4571-BB94-0E72E095F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88.58</c:v>
                </c:pt>
                <c:pt idx="1">
                  <c:v>87.87</c:v>
                </c:pt>
                <c:pt idx="2">
                  <c:v>89.19</c:v>
                </c:pt>
                <c:pt idx="3">
                  <c:v>91.9</c:v>
                </c:pt>
                <c:pt idx="4">
                  <c:v>91.88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D-40E2-974C-7A760F40E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79.989999999999995</c:v>
                </c:pt>
                <c:pt idx="2">
                  <c:v>79.98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D-40E2-974C-7A760F40E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99.75</c:v>
                </c:pt>
                <c:pt idx="1">
                  <c:v>99.98</c:v>
                </c:pt>
                <c:pt idx="2">
                  <c:v>100.03</c:v>
                </c:pt>
                <c:pt idx="3">
                  <c:v>100.02</c:v>
                </c:pt>
                <c:pt idx="4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D-45C7-A4D8-75A7AC6F1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D-45C7-A4D8-75A7AC6F1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6-4354-B129-250F3A7C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6-4354-B129-250F3A7C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0-4FD1-8540-A398F667E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0-4FD1-8540-A398F667E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F-4739-9197-14F850978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F-4739-9197-14F850978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D-49CD-BFC0-5E104930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D-49CD-BFC0-5E104930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4348.1499999999996</c:v>
                </c:pt>
                <c:pt idx="3" formatCode="#,##0.00;&quot;△&quot;#,##0.00;&quot;-&quot;">
                  <c:v>3969.1</c:v>
                </c:pt>
                <c:pt idx="4" formatCode="#,##0.00;&quot;△&quot;#,##0.00;&quot;-&quot;">
                  <c:v>3785.17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6-4FD3-93BE-B2A949E5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1451.54</c:v>
                </c:pt>
                <c:pt idx="1">
                  <c:v>1063.93</c:v>
                </c:pt>
                <c:pt idx="2">
                  <c:v>1060.8599999999999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6-4FD3-93BE-B2A949E5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32.89</c:v>
                </c:pt>
                <c:pt idx="1">
                  <c:v>31.59</c:v>
                </c:pt>
                <c:pt idx="2">
                  <c:v>31.52</c:v>
                </c:pt>
                <c:pt idx="3">
                  <c:v>29.7</c:v>
                </c:pt>
                <c:pt idx="4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3-4459-B527-AFA4F09AE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46.26</c:v>
                </c:pt>
                <c:pt idx="2">
                  <c:v>45.81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3-4459-B527-AFA4F09AE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341.42</c:v>
                </c:pt>
                <c:pt idx="1">
                  <c:v>356.15</c:v>
                </c:pt>
                <c:pt idx="2">
                  <c:v>352.54</c:v>
                </c:pt>
                <c:pt idx="3">
                  <c:v>376.88</c:v>
                </c:pt>
                <c:pt idx="4">
                  <c:v>418.4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D-4006-ABAD-328A8B7A7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514.39</c:v>
                </c:pt>
                <c:pt idx="1">
                  <c:v>376.4</c:v>
                </c:pt>
                <c:pt idx="2">
                  <c:v>383.92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D-4006-ABAD-328A8B7A7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O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美波町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6627</v>
      </c>
      <c r="AM8" s="69"/>
      <c r="AN8" s="69"/>
      <c r="AO8" s="69"/>
      <c r="AP8" s="69"/>
      <c r="AQ8" s="69"/>
      <c r="AR8" s="69"/>
      <c r="AS8" s="69"/>
      <c r="AT8" s="68">
        <f>データ!T6</f>
        <v>140.74</v>
      </c>
      <c r="AU8" s="68"/>
      <c r="AV8" s="68"/>
      <c r="AW8" s="68"/>
      <c r="AX8" s="68"/>
      <c r="AY8" s="68"/>
      <c r="AZ8" s="68"/>
      <c r="BA8" s="68"/>
      <c r="BB8" s="68">
        <f>データ!U6</f>
        <v>47.09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3.58</v>
      </c>
      <c r="Q10" s="68"/>
      <c r="R10" s="68"/>
      <c r="S10" s="68"/>
      <c r="T10" s="68"/>
      <c r="U10" s="68"/>
      <c r="V10" s="68"/>
      <c r="W10" s="68">
        <f>データ!Q6</f>
        <v>105.69</v>
      </c>
      <c r="X10" s="68"/>
      <c r="Y10" s="68"/>
      <c r="Z10" s="68"/>
      <c r="AA10" s="68"/>
      <c r="AB10" s="68"/>
      <c r="AC10" s="68"/>
      <c r="AD10" s="69">
        <f>データ!R6</f>
        <v>2090</v>
      </c>
      <c r="AE10" s="69"/>
      <c r="AF10" s="69"/>
      <c r="AG10" s="69"/>
      <c r="AH10" s="69"/>
      <c r="AI10" s="69"/>
      <c r="AJ10" s="69"/>
      <c r="AK10" s="2"/>
      <c r="AL10" s="69">
        <f>データ!V6</f>
        <v>234</v>
      </c>
      <c r="AM10" s="69"/>
      <c r="AN10" s="69"/>
      <c r="AO10" s="69"/>
      <c r="AP10" s="69"/>
      <c r="AQ10" s="69"/>
      <c r="AR10" s="69"/>
      <c r="AS10" s="69"/>
      <c r="AT10" s="68">
        <f>データ!W6</f>
        <v>0.08</v>
      </c>
      <c r="AU10" s="68"/>
      <c r="AV10" s="68"/>
      <c r="AW10" s="68"/>
      <c r="AX10" s="68"/>
      <c r="AY10" s="68"/>
      <c r="AZ10" s="68"/>
      <c r="BA10" s="68"/>
      <c r="BB10" s="68">
        <f>データ!X6</f>
        <v>2925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44</v>
      </c>
      <c r="N86" s="26" t="s">
        <v>45</v>
      </c>
      <c r="O86" s="26" t="str">
        <f>データ!EO6</f>
        <v>【0.01】</v>
      </c>
    </row>
  </sheetData>
  <sheetProtection algorithmName="SHA-512" hashValue="c1/Fwk/Uqq8nm7lvPH2pN1VOGdIR0ylzorLOVEA69nWZ6Abakh4/aSwIByKQel4Z4bu9ycjDuw/EqrNMJAL2dA==" saltValue="jorq8FKyuhgTZSu6rNKVs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363871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徳島県　美波町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3.58</v>
      </c>
      <c r="Q6" s="34">
        <f t="shared" si="3"/>
        <v>105.69</v>
      </c>
      <c r="R6" s="34">
        <f t="shared" si="3"/>
        <v>2090</v>
      </c>
      <c r="S6" s="34">
        <f t="shared" si="3"/>
        <v>6627</v>
      </c>
      <c r="T6" s="34">
        <f t="shared" si="3"/>
        <v>140.74</v>
      </c>
      <c r="U6" s="34">
        <f t="shared" si="3"/>
        <v>47.09</v>
      </c>
      <c r="V6" s="34">
        <f t="shared" si="3"/>
        <v>234</v>
      </c>
      <c r="W6" s="34">
        <f t="shared" si="3"/>
        <v>0.08</v>
      </c>
      <c r="X6" s="34">
        <f t="shared" si="3"/>
        <v>2925</v>
      </c>
      <c r="Y6" s="35">
        <f>IF(Y7="",NA(),Y7)</f>
        <v>99.75</v>
      </c>
      <c r="Z6" s="35">
        <f t="shared" ref="Z6:AH6" si="4">IF(Z7="",NA(),Z7)</f>
        <v>99.98</v>
      </c>
      <c r="AA6" s="35">
        <f t="shared" si="4"/>
        <v>100.03</v>
      </c>
      <c r="AB6" s="35">
        <f t="shared" si="4"/>
        <v>100.02</v>
      </c>
      <c r="AC6" s="35">
        <f t="shared" si="4"/>
        <v>99.95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5">
        <f t="shared" si="7"/>
        <v>4348.1499999999996</v>
      </c>
      <c r="BI6" s="35">
        <f t="shared" si="7"/>
        <v>3969.1</v>
      </c>
      <c r="BJ6" s="35">
        <f t="shared" si="7"/>
        <v>3785.17</v>
      </c>
      <c r="BK6" s="35">
        <f t="shared" si="7"/>
        <v>1451.54</v>
      </c>
      <c r="BL6" s="35">
        <f t="shared" si="7"/>
        <v>1063.93</v>
      </c>
      <c r="BM6" s="35">
        <f t="shared" si="7"/>
        <v>1060.8599999999999</v>
      </c>
      <c r="BN6" s="35">
        <f t="shared" si="7"/>
        <v>1006.65</v>
      </c>
      <c r="BO6" s="35">
        <f t="shared" si="7"/>
        <v>998.42</v>
      </c>
      <c r="BP6" s="34" t="str">
        <f>IF(BP7="","",IF(BP7="-","【-】","【"&amp;SUBSTITUTE(TEXT(BP7,"#,##0.00"),"-","△")&amp;"】"))</f>
        <v>【953.26】</v>
      </c>
      <c r="BQ6" s="35">
        <f>IF(BQ7="",NA(),BQ7)</f>
        <v>32.89</v>
      </c>
      <c r="BR6" s="35">
        <f t="shared" ref="BR6:BZ6" si="8">IF(BR7="",NA(),BR7)</f>
        <v>31.59</v>
      </c>
      <c r="BS6" s="35">
        <f t="shared" si="8"/>
        <v>31.52</v>
      </c>
      <c r="BT6" s="35">
        <f t="shared" si="8"/>
        <v>29.7</v>
      </c>
      <c r="BU6" s="35">
        <f t="shared" si="8"/>
        <v>27.2</v>
      </c>
      <c r="BV6" s="35">
        <f t="shared" si="8"/>
        <v>33.58</v>
      </c>
      <c r="BW6" s="35">
        <f t="shared" si="8"/>
        <v>46.26</v>
      </c>
      <c r="BX6" s="35">
        <f t="shared" si="8"/>
        <v>45.81</v>
      </c>
      <c r="BY6" s="35">
        <f t="shared" si="8"/>
        <v>43.43</v>
      </c>
      <c r="BZ6" s="35">
        <f t="shared" si="8"/>
        <v>41.41</v>
      </c>
      <c r="CA6" s="34" t="str">
        <f>IF(CA7="","",IF(CA7="-","【-】","【"&amp;SUBSTITUTE(TEXT(CA7,"#,##0.00"),"-","△")&amp;"】"))</f>
        <v>【45.31】</v>
      </c>
      <c r="CB6" s="35">
        <f>IF(CB7="",NA(),CB7)</f>
        <v>341.42</v>
      </c>
      <c r="CC6" s="35">
        <f t="shared" ref="CC6:CK6" si="9">IF(CC7="",NA(),CC7)</f>
        <v>356.15</v>
      </c>
      <c r="CD6" s="35">
        <f t="shared" si="9"/>
        <v>352.54</v>
      </c>
      <c r="CE6" s="35">
        <f t="shared" si="9"/>
        <v>376.88</v>
      </c>
      <c r="CF6" s="35">
        <f t="shared" si="9"/>
        <v>418.4</v>
      </c>
      <c r="CG6" s="35">
        <f t="shared" si="9"/>
        <v>514.39</v>
      </c>
      <c r="CH6" s="35">
        <f t="shared" si="9"/>
        <v>376.4</v>
      </c>
      <c r="CI6" s="35">
        <f t="shared" si="9"/>
        <v>383.92</v>
      </c>
      <c r="CJ6" s="35">
        <f t="shared" si="9"/>
        <v>400.44</v>
      </c>
      <c r="CK6" s="35">
        <f t="shared" si="9"/>
        <v>417.56</v>
      </c>
      <c r="CL6" s="34" t="str">
        <f>IF(CL7="","",IF(CL7="-","【-】","【"&amp;SUBSTITUTE(TEXT(CL7,"#,##0.00"),"-","△")&amp;"】"))</f>
        <v>【379.91】</v>
      </c>
      <c r="CM6" s="35">
        <f>IF(CM7="",NA(),CM7)</f>
        <v>42.67</v>
      </c>
      <c r="CN6" s="35">
        <f t="shared" ref="CN6:CV6" si="10">IF(CN7="",NA(),CN7)</f>
        <v>37.33</v>
      </c>
      <c r="CO6" s="35">
        <f t="shared" si="10"/>
        <v>36</v>
      </c>
      <c r="CP6" s="35">
        <f t="shared" si="10"/>
        <v>37.33</v>
      </c>
      <c r="CQ6" s="35">
        <f t="shared" si="10"/>
        <v>36</v>
      </c>
      <c r="CR6" s="35">
        <f t="shared" si="10"/>
        <v>29.28</v>
      </c>
      <c r="CS6" s="35">
        <f t="shared" si="10"/>
        <v>33.729999999999997</v>
      </c>
      <c r="CT6" s="35">
        <f t="shared" si="10"/>
        <v>33.21</v>
      </c>
      <c r="CU6" s="35">
        <f t="shared" si="10"/>
        <v>32.229999999999997</v>
      </c>
      <c r="CV6" s="35">
        <f t="shared" si="10"/>
        <v>32.479999999999997</v>
      </c>
      <c r="CW6" s="34" t="str">
        <f>IF(CW7="","",IF(CW7="-","【-】","【"&amp;SUBSTITUTE(TEXT(CW7,"#,##0.00"),"-","△")&amp;"】"))</f>
        <v>【33.67】</v>
      </c>
      <c r="CX6" s="35">
        <f>IF(CX7="",NA(),CX7)</f>
        <v>88.58</v>
      </c>
      <c r="CY6" s="35">
        <f t="shared" ref="CY6:DG6" si="11">IF(CY7="",NA(),CY7)</f>
        <v>87.87</v>
      </c>
      <c r="CZ6" s="35">
        <f t="shared" si="11"/>
        <v>89.19</v>
      </c>
      <c r="DA6" s="35">
        <f t="shared" si="11"/>
        <v>91.9</v>
      </c>
      <c r="DB6" s="35">
        <f t="shared" si="11"/>
        <v>91.88</v>
      </c>
      <c r="DC6" s="35">
        <f t="shared" si="11"/>
        <v>66.819999999999993</v>
      </c>
      <c r="DD6" s="35">
        <f t="shared" si="11"/>
        <v>79.989999999999995</v>
      </c>
      <c r="DE6" s="35">
        <f t="shared" si="11"/>
        <v>79.98</v>
      </c>
      <c r="DF6" s="35">
        <f t="shared" si="11"/>
        <v>80.8</v>
      </c>
      <c r="DG6" s="35">
        <f t="shared" si="11"/>
        <v>79.2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5">
        <f t="shared" si="14"/>
        <v>0.01</v>
      </c>
      <c r="EL6" s="35">
        <f t="shared" si="14"/>
        <v>0.09</v>
      </c>
      <c r="EM6" s="35">
        <f t="shared" si="14"/>
        <v>0.02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2019</v>
      </c>
      <c r="C7" s="37">
        <v>363871</v>
      </c>
      <c r="D7" s="37">
        <v>47</v>
      </c>
      <c r="E7" s="37">
        <v>17</v>
      </c>
      <c r="F7" s="37">
        <v>6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3.58</v>
      </c>
      <c r="Q7" s="38">
        <v>105.69</v>
      </c>
      <c r="R7" s="38">
        <v>2090</v>
      </c>
      <c r="S7" s="38">
        <v>6627</v>
      </c>
      <c r="T7" s="38">
        <v>140.74</v>
      </c>
      <c r="U7" s="38">
        <v>47.09</v>
      </c>
      <c r="V7" s="38">
        <v>234</v>
      </c>
      <c r="W7" s="38">
        <v>0.08</v>
      </c>
      <c r="X7" s="38">
        <v>2925</v>
      </c>
      <c r="Y7" s="38">
        <v>99.75</v>
      </c>
      <c r="Z7" s="38">
        <v>99.98</v>
      </c>
      <c r="AA7" s="38">
        <v>100.03</v>
      </c>
      <c r="AB7" s="38">
        <v>100.02</v>
      </c>
      <c r="AC7" s="38">
        <v>99.95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4348.1499999999996</v>
      </c>
      <c r="BI7" s="38">
        <v>3969.1</v>
      </c>
      <c r="BJ7" s="38">
        <v>3785.17</v>
      </c>
      <c r="BK7" s="38">
        <v>1451.54</v>
      </c>
      <c r="BL7" s="38">
        <v>1063.93</v>
      </c>
      <c r="BM7" s="38">
        <v>1060.8599999999999</v>
      </c>
      <c r="BN7" s="38">
        <v>1006.65</v>
      </c>
      <c r="BO7" s="38">
        <v>998.42</v>
      </c>
      <c r="BP7" s="38">
        <v>953.26</v>
      </c>
      <c r="BQ7" s="38">
        <v>32.89</v>
      </c>
      <c r="BR7" s="38">
        <v>31.59</v>
      </c>
      <c r="BS7" s="38">
        <v>31.52</v>
      </c>
      <c r="BT7" s="38">
        <v>29.7</v>
      </c>
      <c r="BU7" s="38">
        <v>27.2</v>
      </c>
      <c r="BV7" s="38">
        <v>33.58</v>
      </c>
      <c r="BW7" s="38">
        <v>46.26</v>
      </c>
      <c r="BX7" s="38">
        <v>45.81</v>
      </c>
      <c r="BY7" s="38">
        <v>43.43</v>
      </c>
      <c r="BZ7" s="38">
        <v>41.41</v>
      </c>
      <c r="CA7" s="38">
        <v>45.31</v>
      </c>
      <c r="CB7" s="38">
        <v>341.42</v>
      </c>
      <c r="CC7" s="38">
        <v>356.15</v>
      </c>
      <c r="CD7" s="38">
        <v>352.54</v>
      </c>
      <c r="CE7" s="38">
        <v>376.88</v>
      </c>
      <c r="CF7" s="38">
        <v>418.4</v>
      </c>
      <c r="CG7" s="38">
        <v>514.39</v>
      </c>
      <c r="CH7" s="38">
        <v>376.4</v>
      </c>
      <c r="CI7" s="38">
        <v>383.92</v>
      </c>
      <c r="CJ7" s="38">
        <v>400.44</v>
      </c>
      <c r="CK7" s="38">
        <v>417.56</v>
      </c>
      <c r="CL7" s="38">
        <v>379.91</v>
      </c>
      <c r="CM7" s="38">
        <v>42.67</v>
      </c>
      <c r="CN7" s="38">
        <v>37.33</v>
      </c>
      <c r="CO7" s="38">
        <v>36</v>
      </c>
      <c r="CP7" s="38">
        <v>37.33</v>
      </c>
      <c r="CQ7" s="38">
        <v>36</v>
      </c>
      <c r="CR7" s="38">
        <v>29.28</v>
      </c>
      <c r="CS7" s="38">
        <v>33.729999999999997</v>
      </c>
      <c r="CT7" s="38">
        <v>33.21</v>
      </c>
      <c r="CU7" s="38">
        <v>32.229999999999997</v>
      </c>
      <c r="CV7" s="38">
        <v>32.479999999999997</v>
      </c>
      <c r="CW7" s="38">
        <v>33.67</v>
      </c>
      <c r="CX7" s="38">
        <v>88.58</v>
      </c>
      <c r="CY7" s="38">
        <v>87.87</v>
      </c>
      <c r="CZ7" s="38">
        <v>89.19</v>
      </c>
      <c r="DA7" s="38">
        <v>91.9</v>
      </c>
      <c r="DB7" s="38">
        <v>91.88</v>
      </c>
      <c r="DC7" s="38">
        <v>66.819999999999993</v>
      </c>
      <c r="DD7" s="38">
        <v>79.989999999999995</v>
      </c>
      <c r="DE7" s="38">
        <v>79.98</v>
      </c>
      <c r="DF7" s="38">
        <v>80.8</v>
      </c>
      <c r="DG7" s="38">
        <v>79.2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0.01</v>
      </c>
      <c r="EL7" s="38">
        <v>0.09</v>
      </c>
      <c r="EM7" s="38">
        <v>0.02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2020-12-04T03:12:08Z</dcterms:created>
  <dcterms:modified xsi:type="dcterms:W3CDTF">2021-01-19T09:19:09Z</dcterms:modified>
  <cp:category/>
</cp:coreProperties>
</file>