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redirect$\k22374\Desktop\"/>
    </mc:Choice>
  </mc:AlternateContent>
  <workbookProtection workbookAlgorithmName="SHA-512" workbookHashValue="oWnc5Aa/CyPt+yt79xUSaRcaJFU496wahYXZ0C5wuNf+01wQZh7KyXHNfAFqIdNREWM4jyUVSovUbenjnpohuw==" workbookSaltValue="0ygtm22vAl0UDK8EbWzMdg==" workbookSpinCount="100000" lockStructure="1"/>
  <bookViews>
    <workbookView xWindow="0" yWindow="0" windowWidth="15360" windowHeight="764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<sst xmlns="http://schemas.openxmlformats.org/spreadsheetml/2006/main" count="233" uniqueCount="118">
  <si>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</si>
  <si>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</si>
  <si>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</si>
  <si>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</si>
  <si>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</si>
  <si>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</si>
  <si>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</si>
  <si>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</si>
  <si>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</si>
  <si>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</si>
  <si>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</si>
  <si>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</si>
  <si>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</si>
  <si>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</si>
  <si>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</si>
  <si>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</si>
  <si>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</si>
  <si>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</si>
  <si>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</si>
  <si>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</si>
  <si>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</si>
  <si>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</si>
  <si>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</si>
  <si>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</si>
  <si>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</si>
  <si>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</si>
  <si>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</si>
  <si>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</si>
  <si>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</si>
  <si>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</si>
  <si>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</si>
  <si>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</si>
  <si>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</si>
  <si>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</si>
  <si>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</si>
  <si>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</si>
  <si>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</si>
  <si>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</si>
  <si>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</si>
  <si>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</si>
  <si>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</si>
  <si>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</si>
  <si>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</si>
  <si>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</si>
  <si>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</si>
  <si>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</si>
  <si>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</si>
  <si>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</si>
  <si>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</si>
  <si>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</si>
  <si>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</si>
  <si>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</si>
  <si>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</si>
  <si>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</si>
  <si>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</si>
  <si>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</si>
  <si>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</si>
  <si>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</si>
  <si>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</si>
  <si>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</si>
  <si>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</si>
  <si>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</si>
  <si>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</si>
  <si>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</si>
  <si>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</si>
  <si>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</si>
  <si>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</si>
  <si>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</si>
  <si>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</si>
  <si>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</si>
  <si>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</si>
  <si>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</si>
  <si>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</si>
  <si>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</si>
  <si>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</si>
  <si>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</si>
  <si>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</si>
  <si>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</si>
  <si>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</si>
  <si>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</si>
  <si>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</si>
  <si>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</si>
  <si>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</si>
  <si>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</si>
  <si>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</si>
  <si>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</si>
  <si>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</si>
  <si>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</si>
  <si>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</si>
  <si>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</si>
  <si>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</si>
  <si>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</si>
  <si>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</si>
  <si>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</si>
  <si>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</si>
  <si>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</si>
  <si>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</si>
  <si>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神山町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</si>
  <si>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</si>
  <si>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</si>
  <si>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</si>
  <si>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</si>
  <si>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</si>
  <si>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</si>
  <si>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</si>
  <si>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</si>
  <si>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</si>
  <si>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</si>
  <si>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</si>
  <si>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</si>
  <si>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</si>
  <si>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</si>
  <si>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</si>
  <si>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</si>
  <si>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</si>
  <si>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耐用年数を超えた施設については、老朽管は全体の約７０％、配水池が５池及び電機設備では１０カ所である。法定耐用年数を超えた管路は今後も増加するため、更新を順次計画的に行っていく。</t>
    <phoneticPr fontId="4"/>
  </si>
  <si>
    <t>　今後も、収益的収支比率の改善のため、適正な料金の検討や更なる経費削減に努める。併せて、施設の規模や劣化の状況を把握し、財源の現状把握・分析することで、合理的で効率的な施設更新を行い、住民サービスの向上に努める。</t>
    <phoneticPr fontId="4"/>
  </si>
  <si>
    <t>　総収益のうち、料金収入については滞納もなくR1年の料金見直しにより現状を維持している。本町では料金収入にて職員給与費や修繕費等の総費用は賄えているものの、地方債の償還金を賄えていない。さらに、今後は南海トラフ地震等の対策に係る修繕費の増加が見込まれる。
　企業債残高対給水収益比率は、多額の建設改良費を計上したため、前年に引き続き高くなっている。同比率については、類似団体平均値は上回っているが、今後南海トラフ地震対策等の更新投資に借入れを予定しているため、平均値へ近づく見通しである。
　料金回収率は平均値を上回っているが、基準である１００％を下回っているため、今後も回収率の更なる向上に努める。また、給水原価についても、今後も維持管理費削減などの経営努力を継続し、収益的収支比率の改善へとつなげる。
　施設利用率は平均値を上回っているが、今後も適切な施設規模となるよう維持・管理を行う。
  有収率は類似団体平均を下回っており、今後も漏水調査とそれに伴う修繕を随時行い改善させる必要がある。</t>
    <rPh sb="24" eb="25">
      <t>ネン</t>
    </rPh>
    <rPh sb="26" eb="28">
      <t>リョウキン</t>
    </rPh>
    <rPh sb="28" eb="30">
      <t>ミナオ</t>
    </rPh>
    <rPh sb="34" eb="36">
      <t>ゲンジョウ</t>
    </rPh>
    <rPh sb="37" eb="39">
      <t>イジ</t>
    </rPh>
    <rPh sb="191" eb="19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</si>
</sst>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0.75</c:v>
                </c:pt>
                <c:pt idx="1">
                  <c:v>0.76</c:v>
                </c:pt>
                <c:pt idx="2">
                  <c:v>0.85</c:v>
                </c:pt>
                <c:pt idx="3">
                  <c:v>0.65</c:v>
                </c:pt>
                <c:pt idx="4">
                  <c:v>0.77</c:v>
                </c:pt>
              </c:numCache>
            </c:numRef>
          </c:val>
          <c:extLst>
            <c:ext xmlns:c16="http://schemas.microsoft.com/office/drawing/2014/chart" uri="{C3380CC4-5D6E-409C-BE32-E72D297353CC}">
              <c16:uniqueId val="{00000000-E448-4A8B-BE37-FB6C98EDE18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E448-4A8B-BE37-FB6C98EDE18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70.36</c:v>
                </c:pt>
                <c:pt idx="1">
                  <c:v>77.19</c:v>
                </c:pt>
                <c:pt idx="2">
                  <c:v>72.44</c:v>
                </c:pt>
                <c:pt idx="3">
                  <c:v>74.010000000000005</c:v>
                </c:pt>
                <c:pt idx="4">
                  <c:v>72.91</c:v>
                </c:pt>
              </c:numCache>
            </c:numRef>
          </c:val>
          <c:extLst>
            <c:ext xmlns:c16="http://schemas.microsoft.com/office/drawing/2014/chart" uri="{C3380CC4-5D6E-409C-BE32-E72D297353CC}">
              <c16:uniqueId val="{00000000-D7A1-470A-AB58-3A725B8C5D7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D7A1-470A-AB58-3A725B8C5D7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65.290000000000006</c:v>
                </c:pt>
                <c:pt idx="1">
                  <c:v>65.650000000000006</c:v>
                </c:pt>
                <c:pt idx="2">
                  <c:v>60.49</c:v>
                </c:pt>
                <c:pt idx="3">
                  <c:v>65.3</c:v>
                </c:pt>
                <c:pt idx="4">
                  <c:v>62.05</c:v>
                </c:pt>
              </c:numCache>
            </c:numRef>
          </c:val>
          <c:extLst>
            <c:ext xmlns:c16="http://schemas.microsoft.com/office/drawing/2014/chart" uri="{C3380CC4-5D6E-409C-BE32-E72D297353CC}">
              <c16:uniqueId val="{00000000-6FF2-40BD-9B42-270AD7C7F2CF}"/>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6FF2-40BD-9B42-270AD7C7F2CF}"/>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94.13</c:v>
                </c:pt>
                <c:pt idx="1">
                  <c:v>75.78</c:v>
                </c:pt>
                <c:pt idx="2">
                  <c:v>110.89</c:v>
                </c:pt>
                <c:pt idx="3">
                  <c:v>120.79</c:v>
                </c:pt>
                <c:pt idx="4">
                  <c:v>85.03</c:v>
                </c:pt>
              </c:numCache>
            </c:numRef>
          </c:val>
          <c:extLst>
            <c:ext xmlns:c16="http://schemas.microsoft.com/office/drawing/2014/chart" uri="{C3380CC4-5D6E-409C-BE32-E72D297353CC}">
              <c16:uniqueId val="{00000000-7382-44B6-BE0B-2101ADC9CC8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7382-44B6-BE0B-2101ADC9CC8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32-41D7-BEBE-79F28D0D290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2-41D7-BEBE-79F28D0D290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93-497A-9A2C-0C59D5F6366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93-497A-9A2C-0C59D5F6366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4E-4FCF-B9F7-51C6EE6CD07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4E-4FCF-B9F7-51C6EE6CD07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0C-425A-85B4-3F4BFDEC2B2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0C-425A-85B4-3F4BFDEC2B2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873.93</c:v>
                </c:pt>
                <c:pt idx="1">
                  <c:v>877.68</c:v>
                </c:pt>
                <c:pt idx="2">
                  <c:v>792.06</c:v>
                </c:pt>
                <c:pt idx="3">
                  <c:v>922.02</c:v>
                </c:pt>
                <c:pt idx="4">
                  <c:v>1025.26</c:v>
                </c:pt>
              </c:numCache>
            </c:numRef>
          </c:val>
          <c:extLst>
            <c:ext xmlns:c16="http://schemas.microsoft.com/office/drawing/2014/chart" uri="{C3380CC4-5D6E-409C-BE32-E72D297353CC}">
              <c16:uniqueId val="{00000000-B0FB-481A-8940-589E0B8BE46B}"/>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B0FB-481A-8940-589E0B8BE46B}"/>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75.150000000000006</c:v>
                </c:pt>
                <c:pt idx="1">
                  <c:v>68.900000000000006</c:v>
                </c:pt>
                <c:pt idx="2">
                  <c:v>88.35</c:v>
                </c:pt>
                <c:pt idx="3">
                  <c:v>72.86</c:v>
                </c:pt>
                <c:pt idx="4">
                  <c:v>77.849999999999994</c:v>
                </c:pt>
              </c:numCache>
            </c:numRef>
          </c:val>
          <c:extLst>
            <c:ext xmlns:c16="http://schemas.microsoft.com/office/drawing/2014/chart" uri="{C3380CC4-5D6E-409C-BE32-E72D297353CC}">
              <c16:uniqueId val="{00000000-2DE9-434A-A923-5F49C2997C6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2DE9-434A-A923-5F49C2997C6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264.27</c:v>
                </c:pt>
                <c:pt idx="1">
                  <c:v>289.73</c:v>
                </c:pt>
                <c:pt idx="2">
                  <c:v>258.49</c:v>
                </c:pt>
                <c:pt idx="3">
                  <c:v>314.92</c:v>
                </c:pt>
                <c:pt idx="4">
                  <c:v>299.95999999999998</c:v>
                </c:pt>
              </c:numCache>
            </c:numRef>
          </c:val>
          <c:extLst>
            <c:ext xmlns:c16="http://schemas.microsoft.com/office/drawing/2014/chart" uri="{C3380CC4-5D6E-409C-BE32-E72D297353CC}">
              <c16:uniqueId val="{00000000-3F8E-4727-A040-66FABCB4CC7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3F8E-4727-A040-66FABCB4CC7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Normal="100" workbookViewId="0">
      <selection activeCell="BL16" sqref="BL16:BZ4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徳島県　神山町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5213</v>
      </c>
      <c r="AM8" s="67"/>
      <c r="AN8" s="67"/>
      <c r="AO8" s="67"/>
      <c r="AP8" s="67"/>
      <c r="AQ8" s="67"/>
      <c r="AR8" s="67"/>
      <c r="AS8" s="67"/>
      <c r="AT8" s="66">
        <f>データ!$S$6</f>
        <v>173.3</v>
      </c>
      <c r="AU8" s="66"/>
      <c r="AV8" s="66"/>
      <c r="AW8" s="66"/>
      <c r="AX8" s="66"/>
      <c r="AY8" s="66"/>
      <c r="AZ8" s="66"/>
      <c r="BA8" s="66"/>
      <c r="BB8" s="66">
        <f>データ!$T$6</f>
        <v>30.08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71.08</v>
      </c>
      <c r="Q10" s="66"/>
      <c r="R10" s="66"/>
      <c r="S10" s="66"/>
      <c r="T10" s="66"/>
      <c r="U10" s="66"/>
      <c r="V10" s="66"/>
      <c r="W10" s="67">
        <f>データ!$Q$6</f>
        <v>3850</v>
      </c>
      <c r="X10" s="67"/>
      <c r="Y10" s="67"/>
      <c r="Z10" s="67"/>
      <c r="AA10" s="67"/>
      <c r="AB10" s="67"/>
      <c r="AC10" s="67"/>
      <c r="AD10" s="2"/>
      <c r="AE10" s="2"/>
      <c r="AF10" s="2"/>
      <c r="AG10" s="2"/>
      <c r="AH10" s="2"/>
      <c r="AI10" s="2"/>
      <c r="AJ10" s="2"/>
      <c r="AK10" s="2"/>
      <c r="AL10" s="67">
        <f>データ!$U$6</f>
        <v>3677</v>
      </c>
      <c r="AM10" s="67"/>
      <c r="AN10" s="67"/>
      <c r="AO10" s="67"/>
      <c r="AP10" s="67"/>
      <c r="AQ10" s="67"/>
      <c r="AR10" s="67"/>
      <c r="AS10" s="67"/>
      <c r="AT10" s="66">
        <f>データ!$V$6</f>
        <v>7.75</v>
      </c>
      <c r="AU10" s="66"/>
      <c r="AV10" s="66"/>
      <c r="AW10" s="66"/>
      <c r="AX10" s="66"/>
      <c r="AY10" s="66"/>
      <c r="AZ10" s="66"/>
      <c r="BA10" s="66"/>
      <c r="BB10" s="66">
        <f>データ!$W$6</f>
        <v>474.45</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117</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116</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43</v>
      </c>
      <c r="O85" s="27" t="str">
        <f>データ!EN6</f>
        <v>【0.56】</v>
      </c>
    </row>
  </sheetData>
  <sheetProtection algorithmName="SHA-512" hashValue="YfLhvPZjqhZPlTV3s+FE6+oXKrYJbRs1mjW3bEMEO/FdvergA1J5XHKE6IsR6tMu35dcRjnxW9ly2noTQNQsWA==" saltValue="pdxAzExkTls3ZDlxI9P95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 x14ac:dyDescent="0.2"/>
  <cols>
    <col min="2" max="144" width="11.90625" customWidth="1"/>
  </cols>
  <sheetData>
    <row r="1" spans="1:144" x14ac:dyDescent="0.2">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46</v>
      </c>
      <c r="B3" s="30" t="s">
        <v>47</v>
      </c>
      <c r="C3" s="30" t="s">
        <v>48</v>
      </c>
      <c r="D3" s="30" t="s">
        <v>49</v>
      </c>
      <c r="E3" s="30" t="s">
        <v>50</v>
      </c>
      <c r="F3" s="30" t="s">
        <v>51</v>
      </c>
      <c r="G3" s="30" t="s">
        <v>52</v>
      </c>
      <c r="H3" s="77" t="s">
        <v>53</v>
      </c>
      <c r="I3" s="78"/>
      <c r="J3" s="78"/>
      <c r="K3" s="78"/>
      <c r="L3" s="78"/>
      <c r="M3" s="78"/>
      <c r="N3" s="78"/>
      <c r="O3" s="78"/>
      <c r="P3" s="78"/>
      <c r="Q3" s="78"/>
      <c r="R3" s="78"/>
      <c r="S3" s="78"/>
      <c r="T3" s="78"/>
      <c r="U3" s="78"/>
      <c r="V3" s="78"/>
      <c r="W3" s="79"/>
      <c r="X3" s="83" t="s">
        <v>54</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55</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56</v>
      </c>
      <c r="B4" s="31"/>
      <c r="C4" s="31"/>
      <c r="D4" s="31"/>
      <c r="E4" s="31"/>
      <c r="F4" s="31"/>
      <c r="G4" s="31"/>
      <c r="H4" s="80"/>
      <c r="I4" s="81"/>
      <c r="J4" s="81"/>
      <c r="K4" s="81"/>
      <c r="L4" s="81"/>
      <c r="M4" s="81"/>
      <c r="N4" s="81"/>
      <c r="O4" s="81"/>
      <c r="P4" s="81"/>
      <c r="Q4" s="81"/>
      <c r="R4" s="81"/>
      <c r="S4" s="81"/>
      <c r="T4" s="81"/>
      <c r="U4" s="81"/>
      <c r="V4" s="81"/>
      <c r="W4" s="82"/>
      <c r="X4" s="76" t="s">
        <v>57</v>
      </c>
      <c r="Y4" s="76"/>
      <c r="Z4" s="76"/>
      <c r="AA4" s="76"/>
      <c r="AB4" s="76"/>
      <c r="AC4" s="76"/>
      <c r="AD4" s="76"/>
      <c r="AE4" s="76"/>
      <c r="AF4" s="76"/>
      <c r="AG4" s="76"/>
      <c r="AH4" s="76"/>
      <c r="AI4" s="76" t="s">
        <v>58</v>
      </c>
      <c r="AJ4" s="76"/>
      <c r="AK4" s="76"/>
      <c r="AL4" s="76"/>
      <c r="AM4" s="76"/>
      <c r="AN4" s="76"/>
      <c r="AO4" s="76"/>
      <c r="AP4" s="76"/>
      <c r="AQ4" s="76"/>
      <c r="AR4" s="76"/>
      <c r="AS4" s="76"/>
      <c r="AT4" s="76" t="s">
        <v>59</v>
      </c>
      <c r="AU4" s="76"/>
      <c r="AV4" s="76"/>
      <c r="AW4" s="76"/>
      <c r="AX4" s="76"/>
      <c r="AY4" s="76"/>
      <c r="AZ4" s="76"/>
      <c r="BA4" s="76"/>
      <c r="BB4" s="76"/>
      <c r="BC4" s="76"/>
      <c r="BD4" s="76"/>
      <c r="BE4" s="76" t="s">
        <v>60</v>
      </c>
      <c r="BF4" s="76"/>
      <c r="BG4" s="76"/>
      <c r="BH4" s="76"/>
      <c r="BI4" s="76"/>
      <c r="BJ4" s="76"/>
      <c r="BK4" s="76"/>
      <c r="BL4" s="76"/>
      <c r="BM4" s="76"/>
      <c r="BN4" s="76"/>
      <c r="BO4" s="76"/>
      <c r="BP4" s="76" t="s">
        <v>61</v>
      </c>
      <c r="BQ4" s="76"/>
      <c r="BR4" s="76"/>
      <c r="BS4" s="76"/>
      <c r="BT4" s="76"/>
      <c r="BU4" s="76"/>
      <c r="BV4" s="76"/>
      <c r="BW4" s="76"/>
      <c r="BX4" s="76"/>
      <c r="BY4" s="76"/>
      <c r="BZ4" s="76"/>
      <c r="CA4" s="76" t="s">
        <v>62</v>
      </c>
      <c r="CB4" s="76"/>
      <c r="CC4" s="76"/>
      <c r="CD4" s="76"/>
      <c r="CE4" s="76"/>
      <c r="CF4" s="76"/>
      <c r="CG4" s="76"/>
      <c r="CH4" s="76"/>
      <c r="CI4" s="76"/>
      <c r="CJ4" s="76"/>
      <c r="CK4" s="76"/>
      <c r="CL4" s="76" t="s">
        <v>63</v>
      </c>
      <c r="CM4" s="76"/>
      <c r="CN4" s="76"/>
      <c r="CO4" s="76"/>
      <c r="CP4" s="76"/>
      <c r="CQ4" s="76"/>
      <c r="CR4" s="76"/>
      <c r="CS4" s="76"/>
      <c r="CT4" s="76"/>
      <c r="CU4" s="76"/>
      <c r="CV4" s="76"/>
      <c r="CW4" s="76" t="s">
        <v>64</v>
      </c>
      <c r="CX4" s="76"/>
      <c r="CY4" s="76"/>
      <c r="CZ4" s="76"/>
      <c r="DA4" s="76"/>
      <c r="DB4" s="76"/>
      <c r="DC4" s="76"/>
      <c r="DD4" s="76"/>
      <c r="DE4" s="76"/>
      <c r="DF4" s="76"/>
      <c r="DG4" s="76"/>
      <c r="DH4" s="76" t="s">
        <v>65</v>
      </c>
      <c r="DI4" s="76"/>
      <c r="DJ4" s="76"/>
      <c r="DK4" s="76"/>
      <c r="DL4" s="76"/>
      <c r="DM4" s="76"/>
      <c r="DN4" s="76"/>
      <c r="DO4" s="76"/>
      <c r="DP4" s="76"/>
      <c r="DQ4" s="76"/>
      <c r="DR4" s="76"/>
      <c r="DS4" s="76" t="s">
        <v>66</v>
      </c>
      <c r="DT4" s="76"/>
      <c r="DU4" s="76"/>
      <c r="DV4" s="76"/>
      <c r="DW4" s="76"/>
      <c r="DX4" s="76"/>
      <c r="DY4" s="76"/>
      <c r="DZ4" s="76"/>
      <c r="EA4" s="76"/>
      <c r="EB4" s="76"/>
      <c r="EC4" s="76"/>
      <c r="ED4" s="76" t="s">
        <v>67</v>
      </c>
      <c r="EE4" s="76"/>
      <c r="EF4" s="76"/>
      <c r="EG4" s="76"/>
      <c r="EH4" s="76"/>
      <c r="EI4" s="76"/>
      <c r="EJ4" s="76"/>
      <c r="EK4" s="76"/>
      <c r="EL4" s="76"/>
      <c r="EM4" s="76"/>
      <c r="EN4" s="76"/>
    </row>
    <row r="5" spans="1:144" x14ac:dyDescent="0.2">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2">
      <c r="A6" s="29" t="s">
        <v>96</v>
      </c>
      <c r="B6" s="34">
        <f>B7</f>
        <v>2019</v>
      </c>
      <c r="C6" s="34">
        <f t="shared" ref="C6:W6" si="3">C7</f>
        <v>363421</v>
      </c>
      <c r="D6" s="34">
        <f t="shared" si="3"/>
        <v>47</v>
      </c>
      <c r="E6" s="34">
        <f t="shared" si="3"/>
        <v>1</v>
      </c>
      <c r="F6" s="34">
        <f t="shared" si="3"/>
        <v>0</v>
      </c>
      <c r="G6" s="34">
        <f t="shared" si="3"/>
        <v>0</v>
      </c>
      <c r="H6" s="34" t="str">
        <f t="shared" si="3"/>
        <v>徳島県　神山町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71.08</v>
      </c>
      <c r="Q6" s="35">
        <f t="shared" si="3"/>
        <v>3850</v>
      </c>
      <c r="R6" s="35">
        <f t="shared" si="3"/>
        <v>5213</v>
      </c>
      <c r="S6" s="35">
        <f t="shared" si="3"/>
        <v>173.3</v>
      </c>
      <c r="T6" s="35">
        <f t="shared" si="3"/>
        <v>30.08</v>
      </c>
      <c r="U6" s="35">
        <f t="shared" si="3"/>
        <v>3677</v>
      </c>
      <c r="V6" s="35">
        <f t="shared" si="3"/>
        <v>7.75</v>
      </c>
      <c r="W6" s="35">
        <f t="shared" si="3"/>
        <v>474.45</v>
      </c>
      <c r="X6" s="36">
        <f>IF(X7="",NA(),X7)</f>
        <v>94.13</v>
      </c>
      <c r="Y6" s="36">
        <f t="shared" ref="Y6:AG6" si="4">IF(Y7="",NA(),Y7)</f>
        <v>75.78</v>
      </c>
      <c r="Z6" s="36">
        <f t="shared" si="4"/>
        <v>110.89</v>
      </c>
      <c r="AA6" s="36">
        <f t="shared" si="4"/>
        <v>120.79</v>
      </c>
      <c r="AB6" s="36">
        <f t="shared" si="4"/>
        <v>85.03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873.93</v>
      </c>
      <c r="BF6" s="36">
        <f t="shared" ref="BF6:BN6" si="7">IF(BF7="",NA(),BF7)</f>
        <v>877.68</v>
      </c>
      <c r="BG6" s="36">
        <f t="shared" si="7"/>
        <v>792.06</v>
      </c>
      <c r="BH6" s="36">
        <f t="shared" si="7"/>
        <v>922.02</v>
      </c>
      <c r="BI6" s="36">
        <f t="shared" si="7"/>
        <v>1025.26</v>
      </c>
      <c r="BJ6" s="36">
        <f t="shared" si="7"/>
        <v>1134.67</v>
      </c>
      <c r="BK6" s="36">
        <f t="shared" si="7"/>
        <v>1144.79</v>
      </c>
      <c r="BL6" s="36">
        <f t="shared" si="7"/>
        <v>1061.58</v>
      </c>
      <c r="BM6" s="36">
        <f t="shared" si="7"/>
        <v>1007.7</v>
      </c>
      <c r="BN6" s="36">
        <f t="shared" si="7"/>
        <v>1018.52</v>
      </c>
      <c r="BO6" s="35" t="str">
        <f>IF(BO7="","",IF(BO7="-","【-】","【"&amp;SUBSTITUTE(TEXT(BO7,"#,##0.00"),"-","△")&amp;"】"))</f>
        <v>【1,084.05】</v>
      </c>
      <c r="BP6" s="36">
        <f>IF(BP7="",NA(),BP7)</f>
        <v>75.150000000000006</v>
      </c>
      <c r="BQ6" s="36">
        <f t="shared" ref="BQ6:BY6" si="8">IF(BQ7="",NA(),BQ7)</f>
        <v>68.900000000000006</v>
      </c>
      <c r="BR6" s="36">
        <f t="shared" si="8"/>
        <v>88.35</v>
      </c>
      <c r="BS6" s="36">
        <f t="shared" si="8"/>
        <v>72.86</v>
      </c>
      <c r="BT6" s="36">
        <f t="shared" si="8"/>
        <v>77.849999999999994</v>
      </c>
      <c r="BU6" s="36">
        <f t="shared" si="8"/>
        <v>40.6</v>
      </c>
      <c r="BV6" s="36">
        <f t="shared" si="8"/>
        <v>56.04</v>
      </c>
      <c r="BW6" s="36">
        <f t="shared" si="8"/>
        <v>58.52</v>
      </c>
      <c r="BX6" s="36">
        <f t="shared" si="8"/>
        <v>59.22</v>
      </c>
      <c r="BY6" s="36">
        <f t="shared" si="8"/>
        <v>58.79</v>
      </c>
      <c r="BZ6" s="35" t="str">
        <f>IF(BZ7="","",IF(BZ7="-","【-】","【"&amp;SUBSTITUTE(TEXT(BZ7,"#,##0.00"),"-","△")&amp;"】"))</f>
        <v>【53.46】</v>
      </c>
      <c r="CA6" s="36">
        <f>IF(CA7="",NA(),CA7)</f>
        <v>264.27</v>
      </c>
      <c r="CB6" s="36">
        <f t="shared" ref="CB6:CJ6" si="9">IF(CB7="",NA(),CB7)</f>
        <v>289.73</v>
      </c>
      <c r="CC6" s="36">
        <f t="shared" si="9"/>
        <v>258.49</v>
      </c>
      <c r="CD6" s="36">
        <f t="shared" si="9"/>
        <v>314.92</v>
      </c>
      <c r="CE6" s="36">
        <f t="shared" si="9"/>
        <v>299.95999999999998</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70.36</v>
      </c>
      <c r="CM6" s="36">
        <f t="shared" ref="CM6:CU6" si="10">IF(CM7="",NA(),CM7)</f>
        <v>77.19</v>
      </c>
      <c r="CN6" s="36">
        <f t="shared" si="10"/>
        <v>72.44</v>
      </c>
      <c r="CO6" s="36">
        <f t="shared" si="10"/>
        <v>74.010000000000005</v>
      </c>
      <c r="CP6" s="36">
        <f t="shared" si="10"/>
        <v>72.91</v>
      </c>
      <c r="CQ6" s="36">
        <f t="shared" si="10"/>
        <v>57.29</v>
      </c>
      <c r="CR6" s="36">
        <f t="shared" si="10"/>
        <v>55.9</v>
      </c>
      <c r="CS6" s="36">
        <f t="shared" si="10"/>
        <v>57.3</v>
      </c>
      <c r="CT6" s="36">
        <f t="shared" si="10"/>
        <v>56.76</v>
      </c>
      <c r="CU6" s="36">
        <f t="shared" si="10"/>
        <v>56.04</v>
      </c>
      <c r="CV6" s="35" t="str">
        <f>IF(CV7="","",IF(CV7="-","【-】","【"&amp;SUBSTITUTE(TEXT(CV7,"#,##0.00"),"-","△")&amp;"】"))</f>
        <v>【54.90】</v>
      </c>
      <c r="CW6" s="36">
        <f>IF(CW7="",NA(),CW7)</f>
        <v>65.290000000000006</v>
      </c>
      <c r="CX6" s="36">
        <f t="shared" ref="CX6:DF6" si="11">IF(CX7="",NA(),CX7)</f>
        <v>65.650000000000006</v>
      </c>
      <c r="CY6" s="36">
        <f t="shared" si="11"/>
        <v>60.49</v>
      </c>
      <c r="CZ6" s="36">
        <f t="shared" si="11"/>
        <v>65.3</v>
      </c>
      <c r="DA6" s="36">
        <f t="shared" si="11"/>
        <v>62.05</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0.75</v>
      </c>
      <c r="EE6" s="36">
        <f t="shared" ref="EE6:EM6" si="14">IF(EE7="",NA(),EE7)</f>
        <v>0.76</v>
      </c>
      <c r="EF6" s="36">
        <f t="shared" si="14"/>
        <v>0.85</v>
      </c>
      <c r="EG6" s="36">
        <f t="shared" si="14"/>
        <v>0.65</v>
      </c>
      <c r="EH6" s="36">
        <f t="shared" si="14"/>
        <v>0.77</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363421</v>
      </c>
      <c r="D7" s="38">
        <v>47</v>
      </c>
      <c r="E7" s="38">
        <v>1</v>
      </c>
      <c r="F7" s="38">
        <v>0</v>
      </c>
      <c r="G7" s="38">
        <v>0</v>
      </c>
      <c r="H7" s="38" t="s">
        <v>97</v>
      </c>
      <c r="I7" s="38" t="s">
        <v>98</v>
      </c>
      <c r="J7" s="38" t="s">
        <v>99</v>
      </c>
      <c r="K7" s="38" t="s">
        <v>100</v>
      </c>
      <c r="L7" s="38" t="s">
        <v>101</v>
      </c>
      <c r="M7" s="38" t="s">
        <v>102</v>
      </c>
      <c r="N7" s="39" t="s">
        <v>103</v>
      </c>
      <c r="O7" s="39" t="s">
        <v>104</v>
      </c>
      <c r="P7" s="39">
        <v>71.08</v>
      </c>
      <c r="Q7" s="39">
        <v>3850</v>
      </c>
      <c r="R7" s="39">
        <v>5213</v>
      </c>
      <c r="S7" s="39">
        <v>173.3</v>
      </c>
      <c r="T7" s="39">
        <v>30.08</v>
      </c>
      <c r="U7" s="39">
        <v>3677</v>
      </c>
      <c r="V7" s="39">
        <v>7.75</v>
      </c>
      <c r="W7" s="39">
        <v>474.45</v>
      </c>
      <c r="X7" s="39">
        <v>94.13</v>
      </c>
      <c r="Y7" s="39">
        <v>75.78</v>
      </c>
      <c r="Z7" s="39">
        <v>110.89</v>
      </c>
      <c r="AA7" s="39">
        <v>120.79</v>
      </c>
      <c r="AB7" s="39">
        <v>85.03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873.93</v>
      </c>
      <c r="BF7" s="39">
        <v>877.68</v>
      </c>
      <c r="BG7" s="39">
        <v>792.06</v>
      </c>
      <c r="BH7" s="39">
        <v>922.02</v>
      </c>
      <c r="BI7" s="39">
        <v>1025.26</v>
      </c>
      <c r="BJ7" s="39">
        <v>1134.67</v>
      </c>
      <c r="BK7" s="39">
        <v>1144.79</v>
      </c>
      <c r="BL7" s="39">
        <v>1061.58</v>
      </c>
      <c r="BM7" s="39">
        <v>1007.7</v>
      </c>
      <c r="BN7" s="39">
        <v>1018.52</v>
      </c>
      <c r="BO7" s="39">
        <v>1084.05</v>
      </c>
      <c r="BP7" s="39">
        <v>75.150000000000006</v>
      </c>
      <c r="BQ7" s="39">
        <v>68.900000000000006</v>
      </c>
      <c r="BR7" s="39">
        <v>88.35</v>
      </c>
      <c r="BS7" s="39">
        <v>72.86</v>
      </c>
      <c r="BT7" s="39">
        <v>77.849999999999994</v>
      </c>
      <c r="BU7" s="39">
        <v>40.6</v>
      </c>
      <c r="BV7" s="39">
        <v>56.04</v>
      </c>
      <c r="BW7" s="39">
        <v>58.52</v>
      </c>
      <c r="BX7" s="39">
        <v>59.22</v>
      </c>
      <c r="BY7" s="39">
        <v>58.79</v>
      </c>
      <c r="BZ7" s="39">
        <v>53.46</v>
      </c>
      <c r="CA7" s="39">
        <v>264.27</v>
      </c>
      <c r="CB7" s="39">
        <v>289.73</v>
      </c>
      <c r="CC7" s="39">
        <v>258.49</v>
      </c>
      <c r="CD7" s="39">
        <v>314.92</v>
      </c>
      <c r="CE7" s="39">
        <v>299.95999999999998</v>
      </c>
      <c r="CF7" s="39">
        <v>440.03</v>
      </c>
      <c r="CG7" s="39">
        <v>304.35000000000002</v>
      </c>
      <c r="CH7" s="39">
        <v>296.3</v>
      </c>
      <c r="CI7" s="39">
        <v>292.89999999999998</v>
      </c>
      <c r="CJ7" s="39">
        <v>298.25</v>
      </c>
      <c r="CK7" s="39">
        <v>300.47000000000003</v>
      </c>
      <c r="CL7" s="39">
        <v>70.36</v>
      </c>
      <c r="CM7" s="39">
        <v>77.19</v>
      </c>
      <c r="CN7" s="39">
        <v>72.44</v>
      </c>
      <c r="CO7" s="39">
        <v>74.010000000000005</v>
      </c>
      <c r="CP7" s="39">
        <v>72.91</v>
      </c>
      <c r="CQ7" s="39">
        <v>57.29</v>
      </c>
      <c r="CR7" s="39">
        <v>55.9</v>
      </c>
      <c r="CS7" s="39">
        <v>57.3</v>
      </c>
      <c r="CT7" s="39">
        <v>56.76</v>
      </c>
      <c r="CU7" s="39">
        <v>56.04</v>
      </c>
      <c r="CV7" s="39">
        <v>54.9</v>
      </c>
      <c r="CW7" s="39">
        <v>65.290000000000006</v>
      </c>
      <c r="CX7" s="39">
        <v>65.650000000000006</v>
      </c>
      <c r="CY7" s="39">
        <v>60.49</v>
      </c>
      <c r="CZ7" s="39">
        <v>65.3</v>
      </c>
      <c r="DA7" s="39">
        <v>62.05</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0.75</v>
      </c>
      <c r="EE7" s="39">
        <v>0.76</v>
      </c>
      <c r="EF7" s="39">
        <v>0.85</v>
      </c>
      <c r="EG7" s="39">
        <v>0.65</v>
      </c>
      <c r="EH7" s="39">
        <v>0.77</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47</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110</v>
      </c>
    </row>
    <row r="12" spans="1:144" x14ac:dyDescent="0.2">
      <c r="B12">
        <v>1</v>
      </c>
      <c r="C12">
        <v>1</v>
      </c>
      <c r="D12">
        <v>1</v>
      </c>
      <c r="E12">
        <v>1</v>
      </c>
      <c r="F12">
        <v>1</v>
      </c>
      <c r="G12" t="s">
        <v>111</v>
      </c>
    </row>
    <row r="13" spans="1:144" x14ac:dyDescent="0.2">
      <c r="B13" t="s">
        <v>112</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kamiyama</cp:lastModifiedBy>
  <dcterms:created xsi:type="dcterms:W3CDTF">2020-12-04T02:22:01Z</dcterms:created>
  <dcterms:modified xsi:type="dcterms:W3CDTF">2021-02-04T06:27:31Z</dcterms:modified>
  <cp:category/>
</cp:coreProperties>
</file>