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K:\建設課\建設課（住宅・水道）\02 水道\管理\H27から\調査もの（県・国など）\04 公営企業に係る経営比較分析表\R2 210202 公営企業に係る経営比較分析表（令和元年度決算）の分析等について（依頼）\"/>
    </mc:Choice>
  </mc:AlternateContent>
  <xr:revisionPtr revIDLastSave="0" documentId="13_ncr:1_{1E2C6D3B-FDDF-4437-8B11-22923FBA5ED6}" xr6:coauthVersionLast="45" xr6:coauthVersionMax="45" xr10:uidLastSave="{00000000-0000-0000-0000-000000000000}"/>
  <workbookProtection workbookAlgorithmName="SHA-512" workbookHashValue="O1HBcOE2yWEzahybb47t62oMsT4L5CxhjdH/1x5eAYQTScDlnEUW+Ipe59NR53d6yjEg7wEHDvqNNbxaxxT9zA==" workbookSaltValue="LtDaVMTCHUriXVcDATx/Bg=="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<sst xmlns="http://schemas.openxmlformats.org/spreadsheetml/2006/main" count="233" uniqueCount="115">
  <si>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</si>
  <si>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</si>
  <si>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</si>
  <si>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</si>
  <si>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</si>
  <si>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</si>
  <si>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</si>
  <si>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</si>
  <si>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</si>
  <si>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</si>
  <si>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</si>
  <si>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</si>
  <si>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</si>
  <si>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</si>
  <si>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</si>
  <si>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</si>
  <si>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</si>
  <si>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</si>
  <si>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</si>
  <si>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</si>
  <si>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</si>
  <si>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</si>
  <si>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</si>
  <si>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</si>
  <si>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</si>
  <si>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</si>
  <si>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</si>
  <si>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</si>
  <si>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</si>
  <si>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</si>
  <si>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</si>
  <si>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</si>
  <si>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</si>
  <si>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</si>
  <si>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</si>
  <si>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</si>
  <si>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</si>
  <si>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</si>
  <si>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</si>
  <si>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</si>
  <si>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</si>
  <si>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</si>
  <si>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</si>
  <si>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</si>
  <si>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</si>
  <si>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</si>
  <si>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</si>
  <si>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</si>
  <si>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</si>
  <si>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</si>
  <si>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</si>
  <si>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</si>
  <si>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</si>
  <si>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</si>
  <si>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</si>
  <si>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</si>
  <si>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</si>
  <si>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</si>
  <si>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</si>
  <si>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</si>
  <si>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</si>
  <si>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</si>
  <si>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</si>
  <si>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</si>
  <si>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</si>
  <si>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</si>
  <si>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</si>
  <si>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</si>
  <si>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</si>
  <si>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</si>
  <si>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</si>
  <si>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</si>
  <si>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</si>
  <si>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</si>
  <si>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</si>
  <si>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</si>
  <si>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</si>
  <si>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</si>
  <si>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</si>
  <si>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</si>
  <si>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</si>
  <si>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</si>
  <si>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</si>
  <si>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</si>
  <si>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</si>
  <si>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</si>
  <si>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</si>
  <si>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</si>
  <si>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</si>
  <si>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</si>
  <si>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</si>
  <si>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</si>
  <si>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</si>
  <si>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</si>
  <si>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上勝町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</si>
  <si>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</si>
  <si>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</si>
  <si>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</si>
  <si>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</si>
  <si>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</si>
  <si>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</si>
  <si>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</si>
  <si>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</si>
  <si>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</si>
  <si>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</si>
  <si>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</si>
  <si>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</si>
  <si>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</si>
  <si>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</si>
  <si>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</si>
  <si>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</si>
  <si>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</si>
  <si>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上勝町は人口密度が低く、水道施設は山間部にあるため給水収益に対する設備投資の額が大きい。
　施設利用率は高いが有収率が低いことから、施設の老朽化による漏水が原因と考えられる。</t>
    <phoneticPr fontId="4"/>
  </si>
  <si>
    <t>　老朽化した施設の更新が喫緊の課題であるが、今後の給水世帯の減少や有収水量等を鑑みた投資規模とすることが必要である。</t>
    <phoneticPr fontId="4"/>
  </si>
  <si>
    <t>　本町では各集落が点在している地域があり、それらの集落への建設投資が大きな支出となっている。
　今後、給水世帯の減少ならびに施設の老朽化などの対策が必要である。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</si>
</sst>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9D-4D22-856E-5B26C3E767E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F79D-4D22-856E-5B26C3E767E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81.69</c:v>
                </c:pt>
                <c:pt idx="1">
                  <c:v>82.03</c:v>
                </c:pt>
                <c:pt idx="2">
                  <c:v>81.33</c:v>
                </c:pt>
                <c:pt idx="3">
                  <c:v>89.45</c:v>
                </c:pt>
                <c:pt idx="4">
                  <c:v>97.31</c:v>
                </c:pt>
              </c:numCache>
            </c:numRef>
          </c:val>
          <c:extLst>
            <c:ext xmlns:c16="http://schemas.microsoft.com/office/drawing/2014/chart" uri="{C3380CC4-5D6E-409C-BE32-E72D297353CC}">
              <c16:uniqueId val="{00000000-E8BD-4320-A49D-1AE534D7A76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E8BD-4320-A49D-1AE534D7A76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54.88</c:v>
                </c:pt>
                <c:pt idx="1">
                  <c:v>51.73</c:v>
                </c:pt>
                <c:pt idx="2">
                  <c:v>60</c:v>
                </c:pt>
                <c:pt idx="3">
                  <c:v>52.81</c:v>
                </c:pt>
                <c:pt idx="4">
                  <c:v>50.8</c:v>
                </c:pt>
              </c:numCache>
            </c:numRef>
          </c:val>
          <c:extLst>
            <c:ext xmlns:c16="http://schemas.microsoft.com/office/drawing/2014/chart" uri="{C3380CC4-5D6E-409C-BE32-E72D297353CC}">
              <c16:uniqueId val="{00000000-191A-4ACF-BED6-6D6B1A08896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191A-4ACF-BED6-6D6B1A08896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55.1</c:v>
                </c:pt>
                <c:pt idx="1">
                  <c:v>41.37</c:v>
                </c:pt>
                <c:pt idx="2">
                  <c:v>161.55000000000001</c:v>
                </c:pt>
                <c:pt idx="3">
                  <c:v>55.61</c:v>
                </c:pt>
                <c:pt idx="4">
                  <c:v>63.1</c:v>
                </c:pt>
              </c:numCache>
            </c:numRef>
          </c:val>
          <c:extLst>
            <c:ext xmlns:c16="http://schemas.microsoft.com/office/drawing/2014/chart" uri="{C3380CC4-5D6E-409C-BE32-E72D297353CC}">
              <c16:uniqueId val="{00000000-E354-4AC2-929D-3A3C07F388C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E354-4AC2-929D-3A3C07F388C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23-448B-8074-A4516078A44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23-448B-8074-A4516078A44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6A-4188-98CA-034B5D867F2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6A-4188-98CA-034B5D867F2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00-4514-B757-CB958671743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00-4514-B757-CB958671743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BD-4335-8CCF-4FE350D7B4D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BD-4335-8CCF-4FE350D7B4D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1730.99</c:v>
                </c:pt>
                <c:pt idx="1">
                  <c:v>1650.88</c:v>
                </c:pt>
                <c:pt idx="2">
                  <c:v>1172.4100000000001</c:v>
                </c:pt>
                <c:pt idx="3">
                  <c:v>1099.31</c:v>
                </c:pt>
                <c:pt idx="4">
                  <c:v>962.48</c:v>
                </c:pt>
              </c:numCache>
            </c:numRef>
          </c:val>
          <c:extLst>
            <c:ext xmlns:c16="http://schemas.microsoft.com/office/drawing/2014/chart" uri="{C3380CC4-5D6E-409C-BE32-E72D297353CC}">
              <c16:uniqueId val="{00000000-6064-45EF-A2F9-018DFF989C4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6064-45EF-A2F9-018DFF989C4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43.3</c:v>
                </c:pt>
                <c:pt idx="1">
                  <c:v>33.94</c:v>
                </c:pt>
                <c:pt idx="2">
                  <c:v>50.7</c:v>
                </c:pt>
                <c:pt idx="3">
                  <c:v>48.7</c:v>
                </c:pt>
                <c:pt idx="4">
                  <c:v>56.31</c:v>
                </c:pt>
              </c:numCache>
            </c:numRef>
          </c:val>
          <c:extLst>
            <c:ext xmlns:c16="http://schemas.microsoft.com/office/drawing/2014/chart" uri="{C3380CC4-5D6E-409C-BE32-E72D297353CC}">
              <c16:uniqueId val="{00000000-977A-4971-AF49-EA75A681518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977A-4971-AF49-EA75A681518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315.5</c:v>
                </c:pt>
                <c:pt idx="1">
                  <c:v>410.65</c:v>
                </c:pt>
                <c:pt idx="2">
                  <c:v>254.53</c:v>
                </c:pt>
                <c:pt idx="3">
                  <c:v>267.31</c:v>
                </c:pt>
                <c:pt idx="4">
                  <c:v>228.37</c:v>
                </c:pt>
              </c:numCache>
            </c:numRef>
          </c:val>
          <c:extLst>
            <c:ext xmlns:c16="http://schemas.microsoft.com/office/drawing/2014/chart" uri="{C3380CC4-5D6E-409C-BE32-E72D297353CC}">
              <c16:uniqueId val="{00000000-04AE-4774-89DE-FF122624286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04AE-4774-89DE-FF122624286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上勝町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1510</v>
      </c>
      <c r="AM8" s="67"/>
      <c r="AN8" s="67"/>
      <c r="AO8" s="67"/>
      <c r="AP8" s="67"/>
      <c r="AQ8" s="67"/>
      <c r="AR8" s="67"/>
      <c r="AS8" s="67"/>
      <c r="AT8" s="66">
        <f>データ!$S$6</f>
        <v>109.63</v>
      </c>
      <c r="AU8" s="66"/>
      <c r="AV8" s="66"/>
      <c r="AW8" s="66"/>
      <c r="AX8" s="66"/>
      <c r="AY8" s="66"/>
      <c r="AZ8" s="66"/>
      <c r="BA8" s="66"/>
      <c r="BB8" s="66">
        <f>データ!$T$6</f>
        <v>13.77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62.91</v>
      </c>
      <c r="Q10" s="66"/>
      <c r="R10" s="66"/>
      <c r="S10" s="66"/>
      <c r="T10" s="66"/>
      <c r="U10" s="66"/>
      <c r="V10" s="66"/>
      <c r="W10" s="67">
        <f>データ!$Q$6</f>
        <v>1870</v>
      </c>
      <c r="X10" s="67"/>
      <c r="Y10" s="67"/>
      <c r="Z10" s="67"/>
      <c r="AA10" s="67"/>
      <c r="AB10" s="67"/>
      <c r="AC10" s="67"/>
      <c r="AD10" s="2"/>
      <c r="AE10" s="2"/>
      <c r="AF10" s="2"/>
      <c r="AG10" s="2"/>
      <c r="AH10" s="2"/>
      <c r="AI10" s="2"/>
      <c r="AJ10" s="2"/>
      <c r="AK10" s="2"/>
      <c r="AL10" s="67">
        <f>データ!$U$6</f>
        <v>938</v>
      </c>
      <c r="AM10" s="67"/>
      <c r="AN10" s="67"/>
      <c r="AO10" s="67"/>
      <c r="AP10" s="67"/>
      <c r="AQ10" s="67"/>
      <c r="AR10" s="67"/>
      <c r="AS10" s="67"/>
      <c r="AT10" s="66">
        <f>データ!$V$6</f>
        <v>6.9</v>
      </c>
      <c r="AU10" s="66"/>
      <c r="AV10" s="66"/>
      <c r="AW10" s="66"/>
      <c r="AX10" s="66"/>
      <c r="AY10" s="66"/>
      <c r="AZ10" s="66"/>
      <c r="BA10" s="66"/>
      <c r="BB10" s="66">
        <f>データ!$W$6</f>
        <v>135.94</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112</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113</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bmZqVjmJaXhpJAalpb6brqx70fciFcyJJuFF/dCPbaLBYv0u5+eZXhKMXNIgtYtPhat3xDUW8auuHUjvcN9AiA==" saltValue="reE2Gt2mBbw2t+QeN02Fe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2019</v>
      </c>
      <c r="C6" s="34">
        <f t="shared" ref="C6:W6" si="3">C7</f>
        <v>363022</v>
      </c>
      <c r="D6" s="34">
        <f t="shared" si="3"/>
        <v>47</v>
      </c>
      <c r="E6" s="34">
        <f t="shared" si="3"/>
        <v>1</v>
      </c>
      <c r="F6" s="34">
        <f t="shared" si="3"/>
        <v>0</v>
      </c>
      <c r="G6" s="34">
        <f t="shared" si="3"/>
        <v>0</v>
      </c>
      <c r="H6" s="34" t="str">
        <f t="shared" si="3"/>
        <v>徳島県　上勝町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62.91</v>
      </c>
      <c r="Q6" s="35">
        <f t="shared" si="3"/>
        <v>1870</v>
      </c>
      <c r="R6" s="35">
        <f t="shared" si="3"/>
        <v>1510</v>
      </c>
      <c r="S6" s="35">
        <f t="shared" si="3"/>
        <v>109.63</v>
      </c>
      <c r="T6" s="35">
        <f t="shared" si="3"/>
        <v>13.77</v>
      </c>
      <c r="U6" s="35">
        <f t="shared" si="3"/>
        <v>938</v>
      </c>
      <c r="V6" s="35">
        <f t="shared" si="3"/>
        <v>6.9</v>
      </c>
      <c r="W6" s="35">
        <f t="shared" si="3"/>
        <v>135.94</v>
      </c>
      <c r="X6" s="36">
        <f>IF(X7="",NA(),X7)</f>
        <v>55.1</v>
      </c>
      <c r="Y6" s="36">
        <f t="shared" ref="Y6:AG6" si="4">IF(Y7="",NA(),Y7)</f>
        <v>41.37</v>
      </c>
      <c r="Z6" s="36">
        <f t="shared" si="4"/>
        <v>161.55000000000001</v>
      </c>
      <c r="AA6" s="36">
        <f t="shared" si="4"/>
        <v>55.61</v>
      </c>
      <c r="AB6" s="36">
        <f t="shared" si="4"/>
        <v>63.1</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1730.99</v>
      </c>
      <c r="BF6" s="36">
        <f t="shared" ref="BF6:BN6" si="7">IF(BF7="",NA(),BF7)</f>
        <v>1650.88</v>
      </c>
      <c r="BG6" s="36">
        <f t="shared" si="7"/>
        <v>1172.4100000000001</v>
      </c>
      <c r="BH6" s="36">
        <f t="shared" si="7"/>
        <v>1099.31</v>
      </c>
      <c r="BI6" s="36">
        <f t="shared" si="7"/>
        <v>962.48</v>
      </c>
      <c r="BJ6" s="36">
        <f t="shared" si="7"/>
        <v>1510.14</v>
      </c>
      <c r="BK6" s="36">
        <f t="shared" si="7"/>
        <v>1595.62</v>
      </c>
      <c r="BL6" s="36">
        <f t="shared" si="7"/>
        <v>1302.33</v>
      </c>
      <c r="BM6" s="36">
        <f t="shared" si="7"/>
        <v>1274.21</v>
      </c>
      <c r="BN6" s="36">
        <f t="shared" si="7"/>
        <v>1183.92</v>
      </c>
      <c r="BO6" s="35" t="str">
        <f>IF(BO7="","",IF(BO7="-","【-】","【"&amp;SUBSTITUTE(TEXT(BO7,"#,##0.00"),"-","△")&amp;"】"))</f>
        <v>【1,084.05】</v>
      </c>
      <c r="BP6" s="36">
        <f>IF(BP7="",NA(),BP7)</f>
        <v>43.3</v>
      </c>
      <c r="BQ6" s="36">
        <f t="shared" ref="BQ6:BY6" si="8">IF(BQ7="",NA(),BQ7)</f>
        <v>33.94</v>
      </c>
      <c r="BR6" s="36">
        <f t="shared" si="8"/>
        <v>50.7</v>
      </c>
      <c r="BS6" s="36">
        <f t="shared" si="8"/>
        <v>48.7</v>
      </c>
      <c r="BT6" s="36">
        <f t="shared" si="8"/>
        <v>56.31</v>
      </c>
      <c r="BU6" s="36">
        <f t="shared" si="8"/>
        <v>22.67</v>
      </c>
      <c r="BV6" s="36">
        <f t="shared" si="8"/>
        <v>37.92</v>
      </c>
      <c r="BW6" s="36">
        <f t="shared" si="8"/>
        <v>40.89</v>
      </c>
      <c r="BX6" s="36">
        <f t="shared" si="8"/>
        <v>41.25</v>
      </c>
      <c r="BY6" s="36">
        <f t="shared" si="8"/>
        <v>42.5</v>
      </c>
      <c r="BZ6" s="35" t="str">
        <f>IF(BZ7="","",IF(BZ7="-","【-】","【"&amp;SUBSTITUTE(TEXT(BZ7,"#,##0.00"),"-","△")&amp;"】"))</f>
        <v>【53.46】</v>
      </c>
      <c r="CA6" s="36">
        <f>IF(CA7="",NA(),CA7)</f>
        <v>315.5</v>
      </c>
      <c r="CB6" s="36">
        <f t="shared" ref="CB6:CJ6" si="9">IF(CB7="",NA(),CB7)</f>
        <v>410.65</v>
      </c>
      <c r="CC6" s="36">
        <f t="shared" si="9"/>
        <v>254.53</v>
      </c>
      <c r="CD6" s="36">
        <f t="shared" si="9"/>
        <v>267.31</v>
      </c>
      <c r="CE6" s="36">
        <f t="shared" si="9"/>
        <v>228.37</v>
      </c>
      <c r="CF6" s="36">
        <f t="shared" si="9"/>
        <v>789.62</v>
      </c>
      <c r="CG6" s="36">
        <f t="shared" si="9"/>
        <v>423.18</v>
      </c>
      <c r="CH6" s="36">
        <f t="shared" si="9"/>
        <v>383.2</v>
      </c>
      <c r="CI6" s="36">
        <f t="shared" si="9"/>
        <v>383.25</v>
      </c>
      <c r="CJ6" s="36">
        <f t="shared" si="9"/>
        <v>377.72</v>
      </c>
      <c r="CK6" s="35" t="str">
        <f>IF(CK7="","",IF(CK7="-","【-】","【"&amp;SUBSTITUTE(TEXT(CK7,"#,##0.00"),"-","△")&amp;"】"))</f>
        <v>【300.47】</v>
      </c>
      <c r="CL6" s="36">
        <f>IF(CL7="",NA(),CL7)</f>
        <v>81.69</v>
      </c>
      <c r="CM6" s="36">
        <f t="shared" ref="CM6:CU6" si="10">IF(CM7="",NA(),CM7)</f>
        <v>82.03</v>
      </c>
      <c r="CN6" s="36">
        <f t="shared" si="10"/>
        <v>81.33</v>
      </c>
      <c r="CO6" s="36">
        <f t="shared" si="10"/>
        <v>89.45</v>
      </c>
      <c r="CP6" s="36">
        <f t="shared" si="10"/>
        <v>97.31</v>
      </c>
      <c r="CQ6" s="36">
        <f t="shared" si="10"/>
        <v>48.7</v>
      </c>
      <c r="CR6" s="36">
        <f t="shared" si="10"/>
        <v>46.9</v>
      </c>
      <c r="CS6" s="36">
        <f t="shared" si="10"/>
        <v>47.95</v>
      </c>
      <c r="CT6" s="36">
        <f t="shared" si="10"/>
        <v>48.26</v>
      </c>
      <c r="CU6" s="36">
        <f t="shared" si="10"/>
        <v>48.01</v>
      </c>
      <c r="CV6" s="35" t="str">
        <f>IF(CV7="","",IF(CV7="-","【-】","【"&amp;SUBSTITUTE(TEXT(CV7,"#,##0.00"),"-","△")&amp;"】"))</f>
        <v>【54.90】</v>
      </c>
      <c r="CW6" s="36">
        <f>IF(CW7="",NA(),CW7)</f>
        <v>54.88</v>
      </c>
      <c r="CX6" s="36">
        <f t="shared" ref="CX6:DF6" si="11">IF(CX7="",NA(),CX7)</f>
        <v>51.73</v>
      </c>
      <c r="CY6" s="36">
        <f t="shared" si="11"/>
        <v>60</v>
      </c>
      <c r="CZ6" s="36">
        <f t="shared" si="11"/>
        <v>52.81</v>
      </c>
      <c r="DA6" s="36">
        <f t="shared" si="11"/>
        <v>50.8</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363022</v>
      </c>
      <c r="D7" s="38">
        <v>47</v>
      </c>
      <c r="E7" s="38">
        <v>1</v>
      </c>
      <c r="F7" s="38">
        <v>0</v>
      </c>
      <c r="G7" s="38">
        <v>0</v>
      </c>
      <c r="H7" s="38" t="s">
        <v>94</v>
      </c>
      <c r="I7" s="38" t="s">
        <v>95</v>
      </c>
      <c r="J7" s="38" t="s">
        <v>96</v>
      </c>
      <c r="K7" s="38" t="s">
        <v>97</v>
      </c>
      <c r="L7" s="38" t="s">
        <v>98</v>
      </c>
      <c r="M7" s="38" t="s">
        <v>99</v>
      </c>
      <c r="N7" s="39" t="s">
        <v>100</v>
      </c>
      <c r="O7" s="39" t="s">
        <v>101</v>
      </c>
      <c r="P7" s="39">
        <v>62.91</v>
      </c>
      <c r="Q7" s="39">
        <v>1870</v>
      </c>
      <c r="R7" s="39">
        <v>1510</v>
      </c>
      <c r="S7" s="39">
        <v>109.63</v>
      </c>
      <c r="T7" s="39">
        <v>13.77</v>
      </c>
      <c r="U7" s="39">
        <v>938</v>
      </c>
      <c r="V7" s="39">
        <v>6.9</v>
      </c>
      <c r="W7" s="39">
        <v>135.94</v>
      </c>
      <c r="X7" s="39">
        <v>55.1</v>
      </c>
      <c r="Y7" s="39">
        <v>41.37</v>
      </c>
      <c r="Z7" s="39">
        <v>161.55000000000001</v>
      </c>
      <c r="AA7" s="39">
        <v>55.61</v>
      </c>
      <c r="AB7" s="39">
        <v>63.1</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1730.99</v>
      </c>
      <c r="BF7" s="39">
        <v>1650.88</v>
      </c>
      <c r="BG7" s="39">
        <v>1172.4100000000001</v>
      </c>
      <c r="BH7" s="39">
        <v>1099.31</v>
      </c>
      <c r="BI7" s="39">
        <v>962.48</v>
      </c>
      <c r="BJ7" s="39">
        <v>1510.14</v>
      </c>
      <c r="BK7" s="39">
        <v>1595.62</v>
      </c>
      <c r="BL7" s="39">
        <v>1302.33</v>
      </c>
      <c r="BM7" s="39">
        <v>1274.21</v>
      </c>
      <c r="BN7" s="39">
        <v>1183.92</v>
      </c>
      <c r="BO7" s="39">
        <v>1084.05</v>
      </c>
      <c r="BP7" s="39">
        <v>43.3</v>
      </c>
      <c r="BQ7" s="39">
        <v>33.94</v>
      </c>
      <c r="BR7" s="39">
        <v>50.7</v>
      </c>
      <c r="BS7" s="39">
        <v>48.7</v>
      </c>
      <c r="BT7" s="39">
        <v>56.31</v>
      </c>
      <c r="BU7" s="39">
        <v>22.67</v>
      </c>
      <c r="BV7" s="39">
        <v>37.92</v>
      </c>
      <c r="BW7" s="39">
        <v>40.89</v>
      </c>
      <c r="BX7" s="39">
        <v>41.25</v>
      </c>
      <c r="BY7" s="39">
        <v>42.5</v>
      </c>
      <c r="BZ7" s="39">
        <v>53.46</v>
      </c>
      <c r="CA7" s="39">
        <v>315.5</v>
      </c>
      <c r="CB7" s="39">
        <v>410.65</v>
      </c>
      <c r="CC7" s="39">
        <v>254.53</v>
      </c>
      <c r="CD7" s="39">
        <v>267.31</v>
      </c>
      <c r="CE7" s="39">
        <v>228.37</v>
      </c>
      <c r="CF7" s="39">
        <v>789.62</v>
      </c>
      <c r="CG7" s="39">
        <v>423.18</v>
      </c>
      <c r="CH7" s="39">
        <v>383.2</v>
      </c>
      <c r="CI7" s="39">
        <v>383.25</v>
      </c>
      <c r="CJ7" s="39">
        <v>377.72</v>
      </c>
      <c r="CK7" s="39">
        <v>300.47000000000003</v>
      </c>
      <c r="CL7" s="39">
        <v>81.69</v>
      </c>
      <c r="CM7" s="39">
        <v>82.03</v>
      </c>
      <c r="CN7" s="39">
        <v>81.33</v>
      </c>
      <c r="CO7" s="39">
        <v>89.45</v>
      </c>
      <c r="CP7" s="39">
        <v>97.31</v>
      </c>
      <c r="CQ7" s="39">
        <v>48.7</v>
      </c>
      <c r="CR7" s="39">
        <v>46.9</v>
      </c>
      <c r="CS7" s="39">
        <v>47.95</v>
      </c>
      <c r="CT7" s="39">
        <v>48.26</v>
      </c>
      <c r="CU7" s="39">
        <v>48.01</v>
      </c>
      <c r="CV7" s="39">
        <v>54.9</v>
      </c>
      <c r="CW7" s="39">
        <v>54.88</v>
      </c>
      <c r="CX7" s="39">
        <v>51.73</v>
      </c>
      <c r="CY7" s="39">
        <v>60</v>
      </c>
      <c r="CZ7" s="39">
        <v>52.81</v>
      </c>
      <c r="DA7" s="39">
        <v>50.8</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107</v>
      </c>
    </row>
    <row r="12" spans="1:144" x14ac:dyDescent="0.15">
      <c r="B12">
        <v>1</v>
      </c>
      <c r="C12">
        <v>1</v>
      </c>
      <c r="D12">
        <v>1</v>
      </c>
      <c r="E12">
        <v>1</v>
      </c>
      <c r="F12">
        <v>1</v>
      </c>
      <c r="G12" t="s">
        <v>108</v>
      </c>
    </row>
    <row r="13" spans="1:144" x14ac:dyDescent="0.15">
      <c r="B13" t="s">
        <v>109</v>
      </c>
      <c r="C13" t="s">
        <v>109</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 利明</cp:lastModifiedBy>
  <dcterms:created xsi:type="dcterms:W3CDTF">2020-12-04T02:21:59Z</dcterms:created>
  <dcterms:modified xsi:type="dcterms:W3CDTF">2021-01-29T10:53:05Z</dcterms:modified>
  <cp:category/>
</cp:coreProperties>
</file>