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W:\→住友２\◎引継\R3.1.14 【2.2(火)〆切】公営企業に係る経営比較分析表(令和元年度決算)の分析等について\"/>
    </mc:Choice>
  </mc:AlternateContent>
  <xr:revisionPtr revIDLastSave="0" documentId="13_ncr:1_{290FCB3F-8E6B-47BD-BF97-575D05391E26}" xr6:coauthVersionLast="36" xr6:coauthVersionMax="36" xr10:uidLastSave="{00000000-0000-0000-0000-000000000000}"/>
  <workbookProtection workbookAlgorithmName="SHA-512" workbookHashValue="/y4+RmkUeFlagWbCFrT5Wm6b0P/h1XVuGs1SCCoU1F4j+RL+Xv+0AoX7Y5qQCj967sLenclNW7a8kS4h82eN+Q==" workbookSaltValue="a39SMIGbEb250rZspqW2yw=="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P6" i="5"/>
  <c r="O6" i="5"/>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W10" i="4"/>
  <c r="P10" i="4"/>
  <c r="I10" i="4"/>
  <c r="AT8" i="4"/>
  <c r="AD8" i="4"/>
  <c r="W8" i="4"/>
  <c r="P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<sst xmlns="http://schemas.openxmlformats.org/spreadsheetml/2006/main" count="319" uniqueCount="117">
  <si>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</si>
  <si>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</si>
  <si>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</si>
  <si>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</si>
  <si>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</si>
  <si>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</si>
  <si>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</si>
  <si>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</si>
  <si>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</si>
  <si>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</si>
  <si>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</si>
  <si>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</si>
  <si>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</si>
  <si>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</si>
  <si>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</si>
  <si>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</si>
  <si>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</si>
  <si>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</si>
  <si>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</si>
  <si>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</si>
  <si>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</si>
  <si>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</si>
  <si>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</si>
  <si>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</si>
  <si>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</si>
  <si>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</si>
  <si>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</si>
  <si>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</si>
  <si>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</si>
  <si>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</si>
  <si>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</si>
  <si>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</si>
  <si>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</si>
  <si>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</si>
  <si>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</si>
  <si>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</si>
  <si>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</si>
  <si>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</si>
  <si>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</si>
  <si>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</si>
  <si>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</si>
  <si>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</si>
  <si>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</si>
  <si>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</si>
  <si>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</si>
  <si>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</si>
  <si>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</si>
  <si>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</si>
  <si>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</si>
  <si>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</si>
  <si>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</si>
  <si>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</si>
  <si>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</si>
  <si>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</si>
  <si>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</si>
  <si>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</si>
  <si>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</si>
  <si>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</si>
  <si>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</si>
  <si>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</si>
  <si>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</si>
  <si>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</si>
  <si>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</si>
  <si>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</si>
  <si>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</si>
  <si>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</si>
  <si>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</si>
  <si>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</si>
  <si>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</si>
  <si>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</si>
  <si>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</si>
  <si>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</si>
  <si>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</si>
  <si>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</si>
  <si>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</si>
  <si>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</si>
  <si>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</si>
  <si>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</si>
  <si>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</si>
  <si>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</si>
  <si>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</si>
  <si>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</si>
  <si>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</si>
  <si>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</si>
  <si>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</si>
  <si>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</si>
  <si>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</si>
  <si>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</si>
  <si>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</si>
  <si>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</si>
  <si>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</si>
  <si>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</si>
  <si>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</si>
  <si>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</si>
  <si>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</si>
  <si>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</si>
  <si>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吉野川市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</si>
  <si>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</si>
  <si>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</si>
  <si>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</si>
  <si>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</si>
  <si>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</si>
  <si>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</si>
  <si>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</si>
  <si>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</si>
  <si>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</si>
  <si>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</si>
  <si>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</si>
  <si>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</si>
  <si>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</si>
  <si>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</si>
  <si>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</si>
  <si>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</si>
  <si>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</si>
  <si>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平成３１年４月１日から地方公営企業法の全部適用となった。
　①経常収支比率は１００％以上なので単年度収支は黒字であるが、⑤経費回収率は類似団体平均値とほぼ同じであるが１００％を下回っており、使用料で回収すべき経費を使用料で賄えていない。これは、一般会計からの繰入金等に頼っている状況であるが、後述のとおり一般会計からの基準外操入金縮減に対応できるよう、安定した経営基盤の確保に努めなければならない。
　③流動比率は１００％以上なので、１年以内に現金化できる資産で、１年以内に支払わなければならない負債を賄えている。
　⑥汚水処理原価は類似団体平均値や全国平均を下回っているが、公共下水道及び特定環境保全公共下水道と比べると高くなっている。有収水量の大幅な増加を見込むことは困難であるが、維持管理費の縮減や投資の効率化等の経営改善により汚水処理原価を低くする必要がある。
　⑦施設利用率は類似団体平均値とほぼ同じであるが、⑧水洗化率は類似団体平均値よりも低い。</t>
    <phoneticPr fontId="4"/>
  </si>
  <si>
    <t>　①有形固定資産減価償却率は類似団体平均値や全国平均よりも高く、法定耐用年数に近い資産が多いことが分かる。
　管渠は法定耐用年数を経過していないが、年数の経過に伴い随時更新していく必要がある。
　処理場等の施設は長期的な視点で老朽化の進展を考慮し、優先順位を付けて点検・調査、修繕・改善し、施設全体を対象とした施設管理を最適化する必要がある。</t>
    <phoneticPr fontId="4"/>
  </si>
  <si>
    <t>　公営企業を取り巻く環境は、人口減少等に伴う使用料収入の減少や施設の老朽化、耐震化、耐水化に伴う更新・改修需要の拡大等により、厳しさを増している。
　本市は、令和元年度に「吉野川市下水道経営戦略」を策定した。将来にわたり下水道サービス水準の維持向上を図り、安定した経営基盤の確保に努める。
　しかし、遅くとも令和６年度には赤字団体に転落するという、極めて厳しい「中期財政見通し」を明らかにした本市では、一般会計からの基準外繰入金の減額にも対応し、「特別会計・公営企業の自立・自走」を実現するため、令和３年度の「汚水処理施設整備構想」改訂の中で、持続可能な汚水処理システムの構築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</si>
</sst>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B1C-4E74-9AD7-79952C61036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4B1C-4E74-9AD7-79952C61036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50.46</c:v>
                </c:pt>
              </c:numCache>
            </c:numRef>
          </c:val>
          <c:extLst>
            <c:ext xmlns:c16="http://schemas.microsoft.com/office/drawing/2014/chart" uri="{C3380CC4-5D6E-409C-BE32-E72D297353CC}">
              <c16:uniqueId val="{00000000-0F46-4DB2-BD98-B26D952F8CC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50.14</c:v>
                </c:pt>
              </c:numCache>
            </c:numRef>
          </c:val>
          <c:smooth val="0"/>
          <c:extLst>
            <c:ext xmlns:c16="http://schemas.microsoft.com/office/drawing/2014/chart" uri="{C3380CC4-5D6E-409C-BE32-E72D297353CC}">
              <c16:uniqueId val="{00000001-0F46-4DB2-BD98-B26D952F8CC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75.239999999999995</c:v>
                </c:pt>
              </c:numCache>
            </c:numRef>
          </c:val>
          <c:extLst>
            <c:ext xmlns:c16="http://schemas.microsoft.com/office/drawing/2014/chart" uri="{C3380CC4-5D6E-409C-BE32-E72D297353CC}">
              <c16:uniqueId val="{00000000-7B12-41FB-9B72-D9EEE811DD0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84.98</c:v>
                </c:pt>
              </c:numCache>
            </c:numRef>
          </c:val>
          <c:smooth val="0"/>
          <c:extLst>
            <c:ext xmlns:c16="http://schemas.microsoft.com/office/drawing/2014/chart" uri="{C3380CC4-5D6E-409C-BE32-E72D297353CC}">
              <c16:uniqueId val="{00000001-7B12-41FB-9B72-D9EEE811DD0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106.81</c:v>
                </c:pt>
              </c:numCache>
            </c:numRef>
          </c:val>
          <c:extLst>
            <c:ext xmlns:c16="http://schemas.microsoft.com/office/drawing/2014/chart" uri="{C3380CC4-5D6E-409C-BE32-E72D297353CC}">
              <c16:uniqueId val="{00000000-C2D9-48A5-A8ED-665412BCC1E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c:v>
                </c:pt>
              </c:numCache>
            </c:numRef>
          </c:val>
          <c:smooth val="0"/>
          <c:extLst>
            <c:ext xmlns:c16="http://schemas.microsoft.com/office/drawing/2014/chart" uri="{C3380CC4-5D6E-409C-BE32-E72D297353CC}">
              <c16:uniqueId val="{00000001-C2D9-48A5-A8ED-665412BCC1E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51.52</c:v>
                </c:pt>
              </c:numCache>
            </c:numRef>
          </c:val>
          <c:extLst>
            <c:ext xmlns:c16="http://schemas.microsoft.com/office/drawing/2014/chart" uri="{C3380CC4-5D6E-409C-BE32-E72D297353CC}">
              <c16:uniqueId val="{00000000-4A4B-4F81-A1C4-EB7D6BD6D1E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23.06</c:v>
                </c:pt>
              </c:numCache>
            </c:numRef>
          </c:val>
          <c:smooth val="0"/>
          <c:extLst>
            <c:ext xmlns:c16="http://schemas.microsoft.com/office/drawing/2014/chart" uri="{C3380CC4-5D6E-409C-BE32-E72D297353CC}">
              <c16:uniqueId val="{00000001-4A4B-4F81-A1C4-EB7D6BD6D1E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12E-4EB2-8922-5FFEC0FE2FF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12E-4EB2-8922-5FFEC0FE2FF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AE6-49BF-85A5-10703C5828F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193.99</c:v>
                </c:pt>
              </c:numCache>
            </c:numRef>
          </c:val>
          <c:smooth val="0"/>
          <c:extLst>
            <c:ext xmlns:c16="http://schemas.microsoft.com/office/drawing/2014/chart" uri="{C3380CC4-5D6E-409C-BE32-E72D297353CC}">
              <c16:uniqueId val="{00000001-3AE6-49BF-85A5-10703C5828F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110.71</c:v>
                </c:pt>
              </c:numCache>
            </c:numRef>
          </c:val>
          <c:extLst>
            <c:ext xmlns:c16="http://schemas.microsoft.com/office/drawing/2014/chart" uri="{C3380CC4-5D6E-409C-BE32-E72D297353CC}">
              <c16:uniqueId val="{00000000-B9C4-4447-8E6F-812E9F47D64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26.99</c:v>
                </c:pt>
              </c:numCache>
            </c:numRef>
          </c:val>
          <c:smooth val="0"/>
          <c:extLst>
            <c:ext xmlns:c16="http://schemas.microsoft.com/office/drawing/2014/chart" uri="{C3380CC4-5D6E-409C-BE32-E72D297353CC}">
              <c16:uniqueId val="{00000001-B9C4-4447-8E6F-812E9F47D64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0E4-491E-B341-164DF8F8D1E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826.83</c:v>
                </c:pt>
              </c:numCache>
            </c:numRef>
          </c:val>
          <c:smooth val="0"/>
          <c:extLst>
            <c:ext xmlns:c16="http://schemas.microsoft.com/office/drawing/2014/chart" uri="{C3380CC4-5D6E-409C-BE32-E72D297353CC}">
              <c16:uniqueId val="{00000001-30E4-491E-B341-164DF8F8D1E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57.63</c:v>
                </c:pt>
              </c:numCache>
            </c:numRef>
          </c:val>
          <c:extLst>
            <c:ext xmlns:c16="http://schemas.microsoft.com/office/drawing/2014/chart" uri="{C3380CC4-5D6E-409C-BE32-E72D297353CC}">
              <c16:uniqueId val="{00000000-4732-4265-AD11-59F16ED80C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57.31</c:v>
                </c:pt>
              </c:numCache>
            </c:numRef>
          </c:val>
          <c:smooth val="0"/>
          <c:extLst>
            <c:ext xmlns:c16="http://schemas.microsoft.com/office/drawing/2014/chart" uri="{C3380CC4-5D6E-409C-BE32-E72D297353CC}">
              <c16:uniqueId val="{00000001-4732-4265-AD11-59F16ED80C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219.21</c:v>
                </c:pt>
              </c:numCache>
            </c:numRef>
          </c:val>
          <c:extLst>
            <c:ext xmlns:c16="http://schemas.microsoft.com/office/drawing/2014/chart" uri="{C3380CC4-5D6E-409C-BE32-E72D297353CC}">
              <c16:uniqueId val="{00000000-983B-465F-9CCD-AB8D05F38C6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273.52</c:v>
                </c:pt>
              </c:numCache>
            </c:numRef>
          </c:val>
          <c:smooth val="0"/>
          <c:extLst>
            <c:ext xmlns:c16="http://schemas.microsoft.com/office/drawing/2014/chart" uri="{C3380CC4-5D6E-409C-BE32-E72D297353CC}">
              <c16:uniqueId val="{00000001-983B-465F-9CCD-AB8D05F38C6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1" zoomScaleNormal="100" workbookViewId="0">
      <selection activeCell="BN86" sqref="BN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吉野川市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40775</v>
      </c>
      <c r="AM8" s="51"/>
      <c r="AN8" s="51"/>
      <c r="AO8" s="51"/>
      <c r="AP8" s="51"/>
      <c r="AQ8" s="51"/>
      <c r="AR8" s="51"/>
      <c r="AS8" s="51"/>
      <c r="AT8" s="46">
        <f>データ!T6</f>
        <v>144.13999999999999</v>
      </c>
      <c r="AU8" s="46"/>
      <c r="AV8" s="46"/>
      <c r="AW8" s="46"/>
      <c r="AX8" s="46"/>
      <c r="AY8" s="46"/>
      <c r="AZ8" s="46"/>
      <c r="BA8" s="46"/>
      <c r="BB8" s="46">
        <f>データ!U6</f>
        <v>282.88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61.23</v>
      </c>
      <c r="J10" s="46"/>
      <c r="K10" s="46"/>
      <c r="L10" s="46"/>
      <c r="M10" s="46"/>
      <c r="N10" s="46"/>
      <c r="O10" s="46"/>
      <c r="P10" s="46">
        <f>データ!P6</f>
        <v>5.44</v>
      </c>
      <c r="Q10" s="46"/>
      <c r="R10" s="46"/>
      <c r="S10" s="46"/>
      <c r="T10" s="46"/>
      <c r="U10" s="46"/>
      <c r="V10" s="46"/>
      <c r="W10" s="46">
        <f>データ!Q6</f>
        <v>96.29</v>
      </c>
      <c r="X10" s="46"/>
      <c r="Y10" s="46"/>
      <c r="Z10" s="46"/>
      <c r="AA10" s="46"/>
      <c r="AB10" s="46"/>
      <c r="AC10" s="46"/>
      <c r="AD10" s="51">
        <f>データ!R6</f>
        <v>2700</v>
      </c>
      <c r="AE10" s="51"/>
      <c r="AF10" s="51"/>
      <c r="AG10" s="51"/>
      <c r="AH10" s="51"/>
      <c r="AI10" s="51"/>
      <c r="AJ10" s="51"/>
      <c r="AK10" s="2"/>
      <c r="AL10" s="51">
        <f>データ!V6</f>
        <v>2201</v>
      </c>
      <c r="AM10" s="51"/>
      <c r="AN10" s="51"/>
      <c r="AO10" s="51"/>
      <c r="AP10" s="51"/>
      <c r="AQ10" s="51"/>
      <c r="AR10" s="51"/>
      <c r="AS10" s="51"/>
      <c r="AT10" s="46">
        <f>データ!W6</f>
        <v>1.55</v>
      </c>
      <c r="AU10" s="46"/>
      <c r="AV10" s="46"/>
      <c r="AW10" s="46"/>
      <c r="AX10" s="46"/>
      <c r="AY10" s="46"/>
      <c r="AZ10" s="46"/>
      <c r="BA10" s="46"/>
      <c r="BB10" s="46">
        <f>データ!X6</f>
        <v>1420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25HZHZ2X5+InHXvWCz6LWnb7gQYQiicmbjEcJla7Q2a1HJYJSGmXXxsYm7fKSCvVvfrqs7eSOyyAc1KSPTOWPQ==" saltValue="7pIRM1wBHU8olWtu5UuWq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362051</v>
      </c>
      <c r="D6" s="33">
        <f t="shared" si="3"/>
        <v>46</v>
      </c>
      <c r="E6" s="33">
        <f t="shared" si="3"/>
        <v>17</v>
      </c>
      <c r="F6" s="33">
        <f t="shared" si="3"/>
        <v>5</v>
      </c>
      <c r="G6" s="33">
        <f t="shared" si="3"/>
        <v>0</v>
      </c>
      <c r="H6" s="33" t="str">
        <f t="shared" si="3"/>
        <v>徳島県　吉野川市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61.23</v>
      </c>
      <c r="P6" s="34">
        <f t="shared" si="3"/>
        <v>5.44</v>
      </c>
      <c r="Q6" s="34">
        <f t="shared" si="3"/>
        <v>96.29</v>
      </c>
      <c r="R6" s="34">
        <f t="shared" si="3"/>
        <v>2700</v>
      </c>
      <c r="S6" s="34">
        <f t="shared" si="3"/>
        <v>40775</v>
      </c>
      <c r="T6" s="34">
        <f t="shared" si="3"/>
        <v>144.13999999999999</v>
      </c>
      <c r="U6" s="34">
        <f t="shared" si="3"/>
        <v>282.88</v>
      </c>
      <c r="V6" s="34">
        <f t="shared" si="3"/>
        <v>2201</v>
      </c>
      <c r="W6" s="34">
        <f t="shared" si="3"/>
        <v>1.55</v>
      </c>
      <c r="X6" s="34">
        <f t="shared" si="3"/>
        <v>1420</v>
      </c>
      <c r="Y6" s="35" t="str">
        <f>IF(Y7="",NA(),Y7)</f>
        <v>-</v>
      </c>
      <c r="Z6" s="35" t="str">
        <f t="shared" ref="Z6:AH6" si="4">IF(Z7="",NA(),Z7)</f>
        <v>-</v>
      </c>
      <c r="AA6" s="35" t="str">
        <f t="shared" si="4"/>
        <v>-</v>
      </c>
      <c r="AB6" s="35" t="str">
        <f t="shared" si="4"/>
        <v>-</v>
      </c>
      <c r="AC6" s="35">
        <f t="shared" si="4"/>
        <v>106.81</v>
      </c>
      <c r="AD6" s="35" t="str">
        <f t="shared" si="4"/>
        <v>-</v>
      </c>
      <c r="AE6" s="35" t="str">
        <f t="shared" si="4"/>
        <v>-</v>
      </c>
      <c r="AF6" s="35" t="str">
        <f t="shared" si="4"/>
        <v>-</v>
      </c>
      <c r="AG6" s="35" t="str">
        <f t="shared" si="4"/>
        <v>-</v>
      </c>
      <c r="AH6" s="35">
        <f t="shared" si="4"/>
        <v>103.6</v>
      </c>
      <c r="AI6" s="34" t="str">
        <f>IF(AI7="","",IF(AI7="-","【-】","【"&amp;SUBSTITUTE(TEXT(AI7,"#,##0.00"),"-","△")&amp;"】"))</f>
        <v>【102.97】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193.99</v>
      </c>
      <c r="AT6" s="34" t="str">
        <f>IF(AT7="","",IF(AT7="-","【-】","【"&amp;SUBSTITUTE(TEXT(AT7,"#,##0.00"),"-","△")&amp;"】"))</f>
        <v>【165.48】</v>
      </c>
      <c r="AU6" s="35" t="str">
        <f>IF(AU7="",NA(),AU7)</f>
        <v>-</v>
      </c>
      <c r="AV6" s="35" t="str">
        <f t="shared" ref="AV6:BD6" si="6">IF(AV7="",NA(),AV7)</f>
        <v>-</v>
      </c>
      <c r="AW6" s="35" t="str">
        <f t="shared" si="6"/>
        <v>-</v>
      </c>
      <c r="AX6" s="35" t="str">
        <f t="shared" si="6"/>
        <v>-</v>
      </c>
      <c r="AY6" s="35">
        <f t="shared" si="6"/>
        <v>110.71</v>
      </c>
      <c r="AZ6" s="35" t="str">
        <f t="shared" si="6"/>
        <v>-</v>
      </c>
      <c r="BA6" s="35" t="str">
        <f t="shared" si="6"/>
        <v>-</v>
      </c>
      <c r="BB6" s="35" t="str">
        <f t="shared" si="6"/>
        <v>-</v>
      </c>
      <c r="BC6" s="35" t="str">
        <f t="shared" si="6"/>
        <v>-</v>
      </c>
      <c r="BD6" s="35">
        <f t="shared" si="6"/>
        <v>26.99</v>
      </c>
      <c r="BE6" s="34" t="str">
        <f>IF(BE7="","",IF(BE7="-","【-】","【"&amp;SUBSTITUTE(TEXT(BE7,"#,##0.00"),"-","△")&amp;"】"))</f>
        <v>【33.84】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826.83</v>
      </c>
      <c r="BP6" s="34" t="str">
        <f>IF(BP7="","",IF(BP7="-","【-】","【"&amp;SUBSTITUTE(TEXT(BP7,"#,##0.00"),"-","△")&amp;"】"))</f>
        <v>【765.47】</v>
      </c>
      <c r="BQ6" s="35" t="str">
        <f>IF(BQ7="",NA(),BQ7)</f>
        <v>-</v>
      </c>
      <c r="BR6" s="35" t="str">
        <f t="shared" ref="BR6:BZ6" si="8">IF(BR7="",NA(),BR7)</f>
        <v>-</v>
      </c>
      <c r="BS6" s="35" t="str">
        <f t="shared" si="8"/>
        <v>-</v>
      </c>
      <c r="BT6" s="35" t="str">
        <f t="shared" si="8"/>
        <v>-</v>
      </c>
      <c r="BU6" s="35">
        <f t="shared" si="8"/>
        <v>57.63</v>
      </c>
      <c r="BV6" s="35" t="str">
        <f t="shared" si="8"/>
        <v>-</v>
      </c>
      <c r="BW6" s="35" t="str">
        <f t="shared" si="8"/>
        <v>-</v>
      </c>
      <c r="BX6" s="35" t="str">
        <f t="shared" si="8"/>
        <v>-</v>
      </c>
      <c r="BY6" s="35" t="str">
        <f t="shared" si="8"/>
        <v>-</v>
      </c>
      <c r="BZ6" s="35">
        <f t="shared" si="8"/>
        <v>57.31</v>
      </c>
      <c r="CA6" s="34" t="str">
        <f>IF(CA7="","",IF(CA7="-","【-】","【"&amp;SUBSTITUTE(TEXT(CA7,"#,##0.00"),"-","△")&amp;"】"))</f>
        <v>【59.59】</v>
      </c>
      <c r="CB6" s="35" t="str">
        <f>IF(CB7="",NA(),CB7)</f>
        <v>-</v>
      </c>
      <c r="CC6" s="35" t="str">
        <f t="shared" ref="CC6:CK6" si="9">IF(CC7="",NA(),CC7)</f>
        <v>-</v>
      </c>
      <c r="CD6" s="35" t="str">
        <f t="shared" si="9"/>
        <v>-</v>
      </c>
      <c r="CE6" s="35" t="str">
        <f t="shared" si="9"/>
        <v>-</v>
      </c>
      <c r="CF6" s="35">
        <f t="shared" si="9"/>
        <v>219.21</v>
      </c>
      <c r="CG6" s="35" t="str">
        <f t="shared" si="9"/>
        <v>-</v>
      </c>
      <c r="CH6" s="35" t="str">
        <f t="shared" si="9"/>
        <v>-</v>
      </c>
      <c r="CI6" s="35" t="str">
        <f t="shared" si="9"/>
        <v>-</v>
      </c>
      <c r="CJ6" s="35" t="str">
        <f t="shared" si="9"/>
        <v>-</v>
      </c>
      <c r="CK6" s="35">
        <f t="shared" si="9"/>
        <v>273.52</v>
      </c>
      <c r="CL6" s="34" t="str">
        <f>IF(CL7="","",IF(CL7="-","【-】","【"&amp;SUBSTITUTE(TEXT(CL7,"#,##0.00"),"-","△")&amp;"】"))</f>
        <v>【257.86】</v>
      </c>
      <c r="CM6" s="35" t="str">
        <f>IF(CM7="",NA(),CM7)</f>
        <v>-</v>
      </c>
      <c r="CN6" s="35" t="str">
        <f t="shared" ref="CN6:CV6" si="10">IF(CN7="",NA(),CN7)</f>
        <v>-</v>
      </c>
      <c r="CO6" s="35" t="str">
        <f t="shared" si="10"/>
        <v>-</v>
      </c>
      <c r="CP6" s="35" t="str">
        <f t="shared" si="10"/>
        <v>-</v>
      </c>
      <c r="CQ6" s="35">
        <f t="shared" si="10"/>
        <v>50.46</v>
      </c>
      <c r="CR6" s="35" t="str">
        <f t="shared" si="10"/>
        <v>-</v>
      </c>
      <c r="CS6" s="35" t="str">
        <f t="shared" si="10"/>
        <v>-</v>
      </c>
      <c r="CT6" s="35" t="str">
        <f t="shared" si="10"/>
        <v>-</v>
      </c>
      <c r="CU6" s="35" t="str">
        <f t="shared" si="10"/>
        <v>-</v>
      </c>
      <c r="CV6" s="35">
        <f t="shared" si="10"/>
        <v>50.14</v>
      </c>
      <c r="CW6" s="34" t="str">
        <f>IF(CW7="","",IF(CW7="-","【-】","【"&amp;SUBSTITUTE(TEXT(CW7,"#,##0.00"),"-","△")&amp;"】"))</f>
        <v>【51.30】</v>
      </c>
      <c r="CX6" s="35" t="str">
        <f>IF(CX7="",NA(),CX7)</f>
        <v>-</v>
      </c>
      <c r="CY6" s="35" t="str">
        <f t="shared" ref="CY6:DG6" si="11">IF(CY7="",NA(),CY7)</f>
        <v>-</v>
      </c>
      <c r="CZ6" s="35" t="str">
        <f t="shared" si="11"/>
        <v>-</v>
      </c>
      <c r="DA6" s="35" t="str">
        <f t="shared" si="11"/>
        <v>-</v>
      </c>
      <c r="DB6" s="35">
        <f t="shared" si="11"/>
        <v>75.239999999999995</v>
      </c>
      <c r="DC6" s="35" t="str">
        <f t="shared" si="11"/>
        <v>-</v>
      </c>
      <c r="DD6" s="35" t="str">
        <f t="shared" si="11"/>
        <v>-</v>
      </c>
      <c r="DE6" s="35" t="str">
        <f t="shared" si="11"/>
        <v>-</v>
      </c>
      <c r="DF6" s="35" t="str">
        <f t="shared" si="11"/>
        <v>-</v>
      </c>
      <c r="DG6" s="35">
        <f t="shared" si="11"/>
        <v>84.98</v>
      </c>
      <c r="DH6" s="34" t="str">
        <f>IF(DH7="","",IF(DH7="-","【-】","【"&amp;SUBSTITUTE(TEXT(DH7,"#,##0.00"),"-","△")&amp;"】"))</f>
        <v>【86.22】</v>
      </c>
      <c r="DI6" s="35" t="str">
        <f>IF(DI7="",NA(),DI7)</f>
        <v>-</v>
      </c>
      <c r="DJ6" s="35" t="str">
        <f t="shared" ref="DJ6:DR6" si="12">IF(DJ7="",NA(),DJ7)</f>
        <v>-</v>
      </c>
      <c r="DK6" s="35" t="str">
        <f t="shared" si="12"/>
        <v>-</v>
      </c>
      <c r="DL6" s="35" t="str">
        <f t="shared" si="12"/>
        <v>-</v>
      </c>
      <c r="DM6" s="35">
        <f t="shared" si="12"/>
        <v>51.52</v>
      </c>
      <c r="DN6" s="35" t="str">
        <f t="shared" si="12"/>
        <v>-</v>
      </c>
      <c r="DO6" s="35" t="str">
        <f t="shared" si="12"/>
        <v>-</v>
      </c>
      <c r="DP6" s="35" t="str">
        <f t="shared" si="12"/>
        <v>-</v>
      </c>
      <c r="DQ6" s="35" t="str">
        <f t="shared" si="12"/>
        <v>-</v>
      </c>
      <c r="DR6" s="35">
        <f t="shared" si="12"/>
        <v>23.06</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15">
      <c r="A7" s="28"/>
      <c r="B7" s="37">
        <v>2019</v>
      </c>
      <c r="C7" s="37">
        <v>362051</v>
      </c>
      <c r="D7" s="37">
        <v>46</v>
      </c>
      <c r="E7" s="37">
        <v>17</v>
      </c>
      <c r="F7" s="37">
        <v>5</v>
      </c>
      <c r="G7" s="37">
        <v>0</v>
      </c>
      <c r="H7" s="37" t="s">
        <v>96</v>
      </c>
      <c r="I7" s="37" t="s">
        <v>97</v>
      </c>
      <c r="J7" s="37" t="s">
        <v>98</v>
      </c>
      <c r="K7" s="37" t="s">
        <v>99</v>
      </c>
      <c r="L7" s="37" t="s">
        <v>100</v>
      </c>
      <c r="M7" s="37" t="s">
        <v>101</v>
      </c>
      <c r="N7" s="38" t="s">
        <v>102</v>
      </c>
      <c r="O7" s="38">
        <v>61.23</v>
      </c>
      <c r="P7" s="38">
        <v>5.44</v>
      </c>
      <c r="Q7" s="38">
        <v>96.29</v>
      </c>
      <c r="R7" s="38">
        <v>2700</v>
      </c>
      <c r="S7" s="38">
        <v>40775</v>
      </c>
      <c r="T7" s="38">
        <v>144.13999999999999</v>
      </c>
      <c r="U7" s="38">
        <v>282.88</v>
      </c>
      <c r="V7" s="38">
        <v>2201</v>
      </c>
      <c r="W7" s="38">
        <v>1.55</v>
      </c>
      <c r="X7" s="38">
        <v>1420</v>
      </c>
      <c r="Y7" s="38" t="s">
        <v>102</v>
      </c>
      <c r="Z7" s="38" t="s">
        <v>102</v>
      </c>
      <c r="AA7" s="38" t="s">
        <v>102</v>
      </c>
      <c r="AB7" s="38" t="s">
        <v>102</v>
      </c>
      <c r="AC7" s="38">
        <v>106.81</v>
      </c>
      <c r="AD7" s="38" t="s">
        <v>102</v>
      </c>
      <c r="AE7" s="38" t="s">
        <v>102</v>
      </c>
      <c r="AF7" s="38" t="s">
        <v>102</v>
      </c>
      <c r="AG7" s="38" t="s">
        <v>102</v>
      </c>
      <c r="AH7" s="38">
        <v>103.6</v>
      </c>
      <c r="AI7" s="38">
        <v>102.97</v>
      </c>
      <c r="AJ7" s="38" t="s">
        <v>102</v>
      </c>
      <c r="AK7" s="38" t="s">
        <v>102</v>
      </c>
      <c r="AL7" s="38" t="s">
        <v>102</v>
      </c>
      <c r="AM7" s="38" t="s">
        <v>102</v>
      </c>
      <c r="AN7" s="38">
        <v>0</v>
      </c>
      <c r="AO7" s="38" t="s">
        <v>102</v>
      </c>
      <c r="AP7" s="38" t="s">
        <v>102</v>
      </c>
      <c r="AQ7" s="38" t="s">
        <v>102</v>
      </c>
      <c r="AR7" s="38" t="s">
        <v>102</v>
      </c>
      <c r="AS7" s="38">
        <v>193.99</v>
      </c>
      <c r="AT7" s="38">
        <v>165.48</v>
      </c>
      <c r="AU7" s="38" t="s">
        <v>102</v>
      </c>
      <c r="AV7" s="38" t="s">
        <v>102</v>
      </c>
      <c r="AW7" s="38" t="s">
        <v>102</v>
      </c>
      <c r="AX7" s="38" t="s">
        <v>102</v>
      </c>
      <c r="AY7" s="38">
        <v>110.71</v>
      </c>
      <c r="AZ7" s="38" t="s">
        <v>102</v>
      </c>
      <c r="BA7" s="38" t="s">
        <v>102</v>
      </c>
      <c r="BB7" s="38" t="s">
        <v>102</v>
      </c>
      <c r="BC7" s="38" t="s">
        <v>102</v>
      </c>
      <c r="BD7" s="38">
        <v>26.99</v>
      </c>
      <c r="BE7" s="38">
        <v>33.840000000000003</v>
      </c>
      <c r="BF7" s="38" t="s">
        <v>102</v>
      </c>
      <c r="BG7" s="38" t="s">
        <v>102</v>
      </c>
      <c r="BH7" s="38" t="s">
        <v>102</v>
      </c>
      <c r="BI7" s="38" t="s">
        <v>102</v>
      </c>
      <c r="BJ7" s="38">
        <v>0</v>
      </c>
      <c r="BK7" s="38" t="s">
        <v>102</v>
      </c>
      <c r="BL7" s="38" t="s">
        <v>102</v>
      </c>
      <c r="BM7" s="38" t="s">
        <v>102</v>
      </c>
      <c r="BN7" s="38" t="s">
        <v>102</v>
      </c>
      <c r="BO7" s="38">
        <v>826.83</v>
      </c>
      <c r="BP7" s="38">
        <v>765.47</v>
      </c>
      <c r="BQ7" s="38" t="s">
        <v>102</v>
      </c>
      <c r="BR7" s="38" t="s">
        <v>102</v>
      </c>
      <c r="BS7" s="38" t="s">
        <v>102</v>
      </c>
      <c r="BT7" s="38" t="s">
        <v>102</v>
      </c>
      <c r="BU7" s="38">
        <v>57.63</v>
      </c>
      <c r="BV7" s="38" t="s">
        <v>102</v>
      </c>
      <c r="BW7" s="38" t="s">
        <v>102</v>
      </c>
      <c r="BX7" s="38" t="s">
        <v>102</v>
      </c>
      <c r="BY7" s="38" t="s">
        <v>102</v>
      </c>
      <c r="BZ7" s="38">
        <v>57.31</v>
      </c>
      <c r="CA7" s="38">
        <v>59.59</v>
      </c>
      <c r="CB7" s="38" t="s">
        <v>102</v>
      </c>
      <c r="CC7" s="38" t="s">
        <v>102</v>
      </c>
      <c r="CD7" s="38" t="s">
        <v>102</v>
      </c>
      <c r="CE7" s="38" t="s">
        <v>102</v>
      </c>
      <c r="CF7" s="38">
        <v>219.21</v>
      </c>
      <c r="CG7" s="38" t="s">
        <v>102</v>
      </c>
      <c r="CH7" s="38" t="s">
        <v>102</v>
      </c>
      <c r="CI7" s="38" t="s">
        <v>102</v>
      </c>
      <c r="CJ7" s="38" t="s">
        <v>102</v>
      </c>
      <c r="CK7" s="38">
        <v>273.52</v>
      </c>
      <c r="CL7" s="38">
        <v>257.86</v>
      </c>
      <c r="CM7" s="38" t="s">
        <v>102</v>
      </c>
      <c r="CN7" s="38" t="s">
        <v>102</v>
      </c>
      <c r="CO7" s="38" t="s">
        <v>102</v>
      </c>
      <c r="CP7" s="38" t="s">
        <v>102</v>
      </c>
      <c r="CQ7" s="38">
        <v>50.46</v>
      </c>
      <c r="CR7" s="38" t="s">
        <v>102</v>
      </c>
      <c r="CS7" s="38" t="s">
        <v>102</v>
      </c>
      <c r="CT7" s="38" t="s">
        <v>102</v>
      </c>
      <c r="CU7" s="38" t="s">
        <v>102</v>
      </c>
      <c r="CV7" s="38">
        <v>50.14</v>
      </c>
      <c r="CW7" s="38">
        <v>51.3</v>
      </c>
      <c r="CX7" s="38" t="s">
        <v>102</v>
      </c>
      <c r="CY7" s="38" t="s">
        <v>102</v>
      </c>
      <c r="CZ7" s="38" t="s">
        <v>102</v>
      </c>
      <c r="DA7" s="38" t="s">
        <v>102</v>
      </c>
      <c r="DB7" s="38">
        <v>75.239999999999995</v>
      </c>
      <c r="DC7" s="38" t="s">
        <v>102</v>
      </c>
      <c r="DD7" s="38" t="s">
        <v>102</v>
      </c>
      <c r="DE7" s="38" t="s">
        <v>102</v>
      </c>
      <c r="DF7" s="38" t="s">
        <v>102</v>
      </c>
      <c r="DG7" s="38">
        <v>84.98</v>
      </c>
      <c r="DH7" s="38">
        <v>86.22</v>
      </c>
      <c r="DI7" s="38" t="s">
        <v>102</v>
      </c>
      <c r="DJ7" s="38" t="s">
        <v>102</v>
      </c>
      <c r="DK7" s="38" t="s">
        <v>102</v>
      </c>
      <c r="DL7" s="38" t="s">
        <v>102</v>
      </c>
      <c r="DM7" s="38">
        <v>51.52</v>
      </c>
      <c r="DN7" s="38" t="s">
        <v>102</v>
      </c>
      <c r="DO7" s="38" t="s">
        <v>102</v>
      </c>
      <c r="DP7" s="38" t="s">
        <v>102</v>
      </c>
      <c r="DQ7" s="38" t="s">
        <v>102</v>
      </c>
      <c r="DR7" s="38">
        <v>23.06</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00474:住友 知恵</cp:lastModifiedBy>
  <cp:lastPrinted>2021-01-26T08:31:03Z</cp:lastPrinted>
  <dcterms:created xsi:type="dcterms:W3CDTF">2020-12-04T02:38:04Z</dcterms:created>
  <dcterms:modified xsi:type="dcterms:W3CDTF">2021-01-26T08:42:15Z</dcterms:modified>
  <cp:category/>
</cp:coreProperties>
</file>