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YPhD4Gdt12l/BMOVLhgxZcE5UTyZkPAbNhEAyz6kaZNnmC+M9rGXS/HRla1xhZMKeOXAm91Wi4nU/yjY/BDQVQ==" workbookSaltValue="bagUXPjJDjpYuOQ934wlG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<sst xmlns:r="http://schemas.openxmlformats.org/officeDocument/2006/relationships" xmlns="http://schemas.openxmlformats.org/spreadsheetml/2006/main" count="111" uniqueCount="111">
  <si>
    <t>経営比較分析表（平成30年度決算）</t>
  </si>
  <si>
    <t>業務名</t>
    <rPh sb="2" eb="3">
      <t>メイ</t>
    </rPh>
    <phoneticPr fontId="1"/>
  </si>
  <si>
    <t>事業名</t>
  </si>
  <si>
    <t>業種名</t>
    <rPh sb="2" eb="3">
      <t>メイ</t>
    </rPh>
    <phoneticPr fontId="1"/>
  </si>
  <si>
    <t>全国平均</t>
    <rPh sb="0" eb="2">
      <t>ゼンコク</t>
    </rPh>
    <rPh sb="2" eb="4">
      <t>ヘイキン</t>
    </rPh>
    <phoneticPr fontId="1"/>
  </si>
  <si>
    <t>類似団体区分</t>
    <rPh sb="4" eb="6">
      <t>クブン</t>
    </rPh>
    <phoneticPr fontId="1"/>
  </si>
  <si>
    <t>類似団体平均値（平均値）</t>
  </si>
  <si>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</si>
  <si>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</si>
  <si>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</si>
  <si>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</si>
  <si>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</si>
  <si>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</si>
  <si>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</si>
  <si>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</si>
  <si>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</si>
  <si>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</si>
  <si>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</si>
  <si>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</si>
  <si>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</si>
  <si>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</si>
  <si>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</si>
  <si>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</si>
  <si>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</si>
  <si>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</si>
  <si>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</si>
  <si>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</si>
  <si>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</si>
  <si>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</si>
  <si>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</si>
  <si>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</si>
  <si>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</si>
  <si>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</si>
  <si>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</si>
  <si>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</si>
  <si>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</si>
  <si>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②累積欠損金比率(％)</t>
  </si>
  <si>
    <t>平成30年度全国平均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</si>
  <si>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</si>
  <si>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</si>
  <si>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</si>
  <si>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</si>
  <si>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</si>
  <si>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</si>
  <si>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</si>
  <si>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</si>
  <si>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</si>
  <si>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</si>
  <si>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</si>
  <si>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</si>
  <si>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</si>
  <si>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</si>
  <si>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</si>
  <si>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t>
  </si>
  <si>
    <t>年度</t>
    <rPh sb="0" eb="2">
      <t>ネンド</t>
    </rPh>
    <phoneticPr fontId="1"/>
  </si>
  <si>
    <t>人口</t>
    <rPh sb="0" eb="2">
      <t>ジンコウ</t>
    </rPh>
    <phoneticPr fontId="1"/>
  </si>
  <si>
    <t>下水道事業(法非適用)</t>
    <rPh sb="3" eb="5">
      <t>ジギョウ</t>
    </rPh>
    <rPh sb="6" eb="7">
      <t>ホウ</t>
    </rPh>
    <rPh sb="7" eb="8">
      <t>ヒ</t>
    </rPh>
    <rPh sb="8" eb="10">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</si>
  <si>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</si>
  <si>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</si>
  <si>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</si>
  <si>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</si>
  <si>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施設CD</t>
    <rPh sb="0" eb="2">
      <t>シセツ</t>
    </rPh>
    <phoneticPr fontId="1"/>
  </si>
  <si>
    <t>①収益的収支比率(％)</t>
    <rPh sb="1" eb="4">
      <t>シュウエキテキ</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</si>
  <si>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</si>
  <si>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</si>
  <si>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</si>
  <si>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</si>
  <si>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</si>
  <si>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</si>
  <si>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</si>
  <si>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</si>
  <si>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</si>
  <si>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</si>
  <si>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</si>
  <si>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</si>
  <si>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</si>
  <si>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</si>
  <si>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</si>
  <si>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</si>
  <si>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</si>
  <si>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</si>
  <si>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</si>
  <si>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</si>
  <si>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</si>
  <si>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</si>
  <si>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</si>
  <si>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</si>
  <si>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</si>
  <si>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</si>
  <si>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</si>
  <si>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</si>
  <si>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</si>
  <si>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</si>
  <si>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</si>
  <si>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</si>
  <si>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</si>
  <si>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</si>
  <si>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</si>
  <si>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</si>
  <si>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</si>
  <si>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</si>
  <si>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</si>
  <si>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</si>
  <si>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</si>
  <si>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</si>
  <si>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</si>
  <si>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</si>
  <si>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</si>
  <si>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５地区の内、４地区で供用開始後１０年以上が経過している。施設の各種機器類が耐用年数の経過により、更新時期を迎えつつある状況である。
　Ｈ３０年度の管渠投資は新規加入に伴う管渠埋設工事が重なったためであり、老朽化に伴う改良ではない。</t>
    <rPh sb="2" eb="4">
      <t>チク</t>
    </rPh>
    <rPh sb="5" eb="6">
      <t>ウチ</t>
    </rPh>
    <rPh sb="8" eb="10">
      <t>チク</t>
    </rPh>
    <rPh sb="11" eb="13">
      <t>キョウヨウ</t>
    </rPh>
    <rPh sb="13" eb="15">
      <t>カイシ</t>
    </rPh>
    <rPh sb="15" eb="16">
      <t>ゴ</t>
    </rPh>
    <rPh sb="18" eb="21">
      <t>ネンイジョウ</t>
    </rPh>
    <rPh sb="22" eb="24">
      <t>ケイカ</t>
    </rPh>
    <rPh sb="29" eb="31">
      <t>シセツ</t>
    </rPh>
    <rPh sb="32" eb="34">
      <t>カクシュ</t>
    </rPh>
    <rPh sb="34" eb="37">
      <t>キキルイ</t>
    </rPh>
    <rPh sb="38" eb="40">
      <t>タイヨウ</t>
    </rPh>
    <rPh sb="40" eb="42">
      <t>ネンスウ</t>
    </rPh>
    <rPh sb="43" eb="45">
      <t>ケイカ</t>
    </rPh>
    <rPh sb="49" eb="51">
      <t>コウシン</t>
    </rPh>
    <rPh sb="51" eb="53">
      <t>ジキ</t>
    </rPh>
    <rPh sb="54" eb="55">
      <t>ムカ</t>
    </rPh>
    <rPh sb="60" eb="62">
      <t>ジョウキョウ</t>
    </rPh>
    <rPh sb="71" eb="73">
      <t>ネンド</t>
    </rPh>
    <rPh sb="74" eb="76">
      <t>カンキョ</t>
    </rPh>
    <rPh sb="76" eb="78">
      <t>トウシ</t>
    </rPh>
    <rPh sb="79" eb="81">
      <t>シンキ</t>
    </rPh>
    <rPh sb="81" eb="83">
      <t>カニュウ</t>
    </rPh>
    <rPh sb="84" eb="85">
      <t>トモナ</t>
    </rPh>
    <rPh sb="86" eb="88">
      <t>カンキョ</t>
    </rPh>
    <rPh sb="88" eb="90">
      <t>マイセツ</t>
    </rPh>
    <rPh sb="90" eb="92">
      <t>コウジ</t>
    </rPh>
    <rPh sb="93" eb="94">
      <t>カサ</t>
    </rPh>
    <rPh sb="103" eb="106">
      <t>ロウキュウカ</t>
    </rPh>
    <rPh sb="107" eb="108">
      <t>トモナ</t>
    </rPh>
    <rPh sb="109" eb="111">
      <t>カイリョウ</t>
    </rPh>
    <phoneticPr fontId="1"/>
  </si>
  <si>
    <t>　施設利用率・水洗化率の向上に向けて、近年、様々な加入促進対策を実施してきたものの、施設利用率・水洗化率ともに横ばいとなった。類似団体や全国平均と比較すると低水準となっている。
　収益収支比率は上昇しているものの、経費回収率が１００％を下回っていることから、汚水処理原価に対する適正な料金が確保されておらず、一般会計繰入金に依存している状況であり、赤字経営と言える。汚水処理原価は低下しているものの、全国平均を上回っている。</t>
    <rPh sb="48" eb="51">
      <t>スイセンカ</t>
    </rPh>
    <rPh sb="51" eb="52">
      <t>リツ</t>
    </rPh>
    <rPh sb="78" eb="79">
      <t>テイ</t>
    </rPh>
    <rPh sb="97" eb="99">
      <t>ジョウショウ</t>
    </rPh>
    <rPh sb="200" eb="202">
      <t>ゼンコク</t>
    </rPh>
    <rPh sb="202" eb="204">
      <t>ヘイキン</t>
    </rPh>
    <rPh sb="205" eb="207">
      <t>ウワマワ</t>
    </rPh>
    <phoneticPr fontId="1"/>
  </si>
  <si>
    <t>　施設は比較的新しいが、施設利用率、水洗化率が低いため、適正な料金収入の水準に達していない。経費回収率の向上を図るため、軽減措置の見直しを含め、引き続き料金収入の確保に向け施策を検討したい。
　施設利用率をさらに向上させるとともに、今後必要となる施設の更新に支障を来さないよう効率的な運転管理と機械設備の負担軽減に努める。今後SM計画策定など、老朽化施設の更新投資のあり方についても検討していく必要がある。</t>
    <rPh sb="69" eb="70">
      <t>フク</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</si>
</sst>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0.69</c:v>
                </c:pt>
                <c:pt idx="2">
                  <c:v>0.91</c:v>
                </c:pt>
                <c:pt idx="3">
                  <c:v>0.44</c:v>
                </c:pt>
                <c:pt idx="4">
                  <c:v>0.13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2.e-002</c:v>
                </c:pt>
                <c:pt idx="1">
                  <c:v>1.e-002</c:v>
                </c:pt>
                <c:pt idx="2">
                  <c:v>2.0499999999999998</c:v>
                </c:pt>
                <c:pt idx="3">
                  <c:v>1.e-002</c:v>
                </c:pt>
                <c:pt idx="4">
                  <c:v>1.e-002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96.33</c:v>
                </c:pt>
                <c:pt idx="1">
                  <c:v>94.6</c:v>
                </c:pt>
                <c:pt idx="2">
                  <c:v>95.85</c:v>
                </c:pt>
                <c:pt idx="3">
                  <c:v>92.44</c:v>
                </c:pt>
                <c:pt idx="4">
                  <c:v>99.86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4331.47</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1044.8</c:v>
                </c:pt>
                <c:pt idx="1">
                  <c:v>1081.8</c:v>
                </c:pt>
                <c:pt idx="2">
                  <c:v>974.93</c:v>
                </c:pt>
                <c:pt idx="3">
                  <c:v>855.8</c:v>
                </c:pt>
                <c:pt idx="4">
                  <c:v>789.46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31.76</c:v>
                </c:pt>
                <c:pt idx="1">
                  <c:v>28.89</c:v>
                </c:pt>
                <c:pt idx="2">
                  <c:v>38.18</c:v>
                </c:pt>
                <c:pt idx="3">
                  <c:v>34.700000000000003</c:v>
                </c:pt>
                <c:pt idx="4">
                  <c:v>30.68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50.82</c:v>
                </c:pt>
                <c:pt idx="1">
                  <c:v>52.19</c:v>
                </c:pt>
                <c:pt idx="2">
                  <c:v>55.32</c:v>
                </c:pt>
                <c:pt idx="3">
                  <c:v>59.8</c:v>
                </c:pt>
                <c:pt idx="4">
                  <c:v>57.77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391.5</c:v>
                </c:pt>
                <c:pt idx="1">
                  <c:v>451.91</c:v>
                </c:pt>
                <c:pt idx="2">
                  <c:v>329.08</c:v>
                </c:pt>
                <c:pt idx="3">
                  <c:v>364.61</c:v>
                </c:pt>
                <c:pt idx="4">
                  <c:v>345.08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300.52</c:v>
                </c:pt>
                <c:pt idx="1">
                  <c:v>296.14</c:v>
                </c:pt>
                <c:pt idx="2">
                  <c:v>283.17</c:v>
                </c:pt>
                <c:pt idx="3">
                  <c:v>263.76</c:v>
                </c:pt>
                <c:pt idx="4">
                  <c:v>274.35000000000002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32.700000000000003</c:v>
                </c:pt>
                <c:pt idx="1">
                  <c:v>34.020000000000003</c:v>
                </c:pt>
                <c:pt idx="2">
                  <c:v>33.94</c:v>
                </c:pt>
                <c:pt idx="3">
                  <c:v>34.840000000000003</c:v>
                </c:pt>
                <c:pt idx="4">
                  <c:v>35.090000000000003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53.24</c:v>
                </c:pt>
                <c:pt idx="1">
                  <c:v>52.31</c:v>
                </c:pt>
                <c:pt idx="2">
                  <c:v>60.65</c:v>
                </c:pt>
                <c:pt idx="3">
                  <c:v>51.75</c:v>
                </c:pt>
                <c:pt idx="4">
                  <c:v>50.68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50.97</c:v>
                </c:pt>
                <c:pt idx="1">
                  <c:v>52.02</c:v>
                </c:pt>
                <c:pt idx="2">
                  <c:v>52.65</c:v>
                </c:pt>
                <c:pt idx="3">
                  <c:v>51.97</c:v>
                </c:pt>
                <c:pt idx="4">
                  <c:v>50.95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84.07</c:v>
                </c:pt>
                <c:pt idx="1">
                  <c:v>84.32</c:v>
                </c:pt>
                <c:pt idx="2">
                  <c:v>84.58</c:v>
                </c:pt>
                <c:pt idx="3">
                  <c:v>84.84</c:v>
                </c:pt>
                <c:pt idx="4">
                  <c:v>84.86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96.33</v>
          </cell>
          <cell r="Z6">
            <v>94.6</v>
          </cell>
          <cell r="AA6">
            <v>95.85</v>
          </cell>
          <cell r="AB6">
            <v>92.44</v>
          </cell>
          <cell r="AC6">
            <v>99.86</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4331.47</v>
          </cell>
          <cell r="BJ6">
            <v>0</v>
          </cell>
          <cell r="BK6">
            <v>1044.8</v>
          </cell>
          <cell r="BL6">
            <v>1081.8</v>
          </cell>
          <cell r="BM6">
            <v>974.93</v>
          </cell>
          <cell r="BN6">
            <v>855.8</v>
          </cell>
          <cell r="BO6">
            <v>789.46</v>
          </cell>
          <cell r="BQ6">
            <v>31.76</v>
          </cell>
          <cell r="BR6">
            <v>28.89</v>
          </cell>
          <cell r="BS6">
            <v>38.18</v>
          </cell>
          <cell r="BT6">
            <v>34.700000000000003</v>
          </cell>
          <cell r="BU6">
            <v>30.68</v>
          </cell>
          <cell r="BV6">
            <v>50.82</v>
          </cell>
          <cell r="BW6">
            <v>52.19</v>
          </cell>
          <cell r="BX6">
            <v>55.32</v>
          </cell>
          <cell r="BY6">
            <v>59.8</v>
          </cell>
          <cell r="BZ6">
            <v>57.77</v>
          </cell>
          <cell r="CB6">
            <v>391.5</v>
          </cell>
          <cell r="CC6">
            <v>451.91</v>
          </cell>
          <cell r="CD6">
            <v>329.08</v>
          </cell>
          <cell r="CE6">
            <v>364.61</v>
          </cell>
          <cell r="CF6">
            <v>345.08</v>
          </cell>
          <cell r="CG6">
            <v>300.52</v>
          </cell>
          <cell r="CH6">
            <v>296.14</v>
          </cell>
          <cell r="CI6">
            <v>283.17</v>
          </cell>
          <cell r="CJ6">
            <v>263.76</v>
          </cell>
          <cell r="CK6">
            <v>274.35000000000002</v>
          </cell>
          <cell r="CM6">
            <v>32.700000000000003</v>
          </cell>
          <cell r="CN6">
            <v>34.020000000000003</v>
          </cell>
          <cell r="CO6">
            <v>33.94</v>
          </cell>
          <cell r="CP6">
            <v>34.840000000000003</v>
          </cell>
          <cell r="CQ6">
            <v>35.090000000000003</v>
          </cell>
          <cell r="CR6">
            <v>53.24</v>
          </cell>
          <cell r="CS6">
            <v>52.31</v>
          </cell>
          <cell r="CT6">
            <v>60.65</v>
          </cell>
          <cell r="CU6">
            <v>51.75</v>
          </cell>
          <cell r="CV6">
            <v>50.68</v>
          </cell>
          <cell r="CX6">
            <v>50.97</v>
          </cell>
          <cell r="CY6">
            <v>52.02</v>
          </cell>
          <cell r="CZ6">
            <v>52.65</v>
          </cell>
          <cell r="DA6">
            <v>51.97</v>
          </cell>
          <cell r="DB6">
            <v>50.95</v>
          </cell>
          <cell r="DC6">
            <v>84.07</v>
          </cell>
          <cell r="DD6">
            <v>84.32</v>
          </cell>
          <cell r="DE6">
            <v>84.58</v>
          </cell>
          <cell r="DF6">
            <v>84.84</v>
          </cell>
          <cell r="DG6">
            <v>84.86</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0.69</v>
          </cell>
          <cell r="EG6">
            <v>0.91</v>
          </cell>
          <cell r="EH6">
            <v>0.44</v>
          </cell>
          <cell r="EI6">
            <v>0.13</v>
          </cell>
          <cell r="EJ6">
            <v>2.e-002</v>
          </cell>
          <cell r="EK6">
            <v>1.e-002</v>
          </cell>
          <cell r="EL6">
            <v>2.0499999999999998</v>
          </cell>
          <cell r="EM6">
            <v>1.e-002</v>
          </cell>
          <cell r="EN6">
            <v>1.e-002</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6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美馬市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3</v>
      </c>
      <c r="J7" s="5"/>
      <c r="K7" s="5"/>
      <c r="L7" s="5"/>
      <c r="M7" s="5"/>
      <c r="N7" s="5"/>
      <c r="O7" s="5"/>
      <c r="P7" s="5" t="s">
        <v>2</v>
      </c>
      <c r="Q7" s="5"/>
      <c r="R7" s="5"/>
      <c r="S7" s="5"/>
      <c r="T7" s="5"/>
      <c r="U7" s="5"/>
      <c r="V7" s="5"/>
      <c r="W7" s="5" t="s">
        <v>5</v>
      </c>
      <c r="X7" s="5"/>
      <c r="Y7" s="5"/>
      <c r="Z7" s="5"/>
      <c r="AA7" s="5"/>
      <c r="AB7" s="5"/>
      <c r="AC7" s="5"/>
      <c r="AD7" s="5" t="s">
        <v>10</v>
      </c>
      <c r="AE7" s="5"/>
      <c r="AF7" s="5"/>
      <c r="AG7" s="5"/>
      <c r="AH7" s="5"/>
      <c r="AI7" s="5"/>
      <c r="AJ7" s="5"/>
      <c r="AK7" s="3"/>
      <c r="AL7" s="5" t="s">
        <v>12</v>
      </c>
      <c r="AM7" s="5"/>
      <c r="AN7" s="5"/>
      <c r="AO7" s="5"/>
      <c r="AP7" s="5"/>
      <c r="AQ7" s="5"/>
      <c r="AR7" s="5"/>
      <c r="AS7" s="5"/>
      <c r="AT7" s="5" t="s">
        <v>9</v>
      </c>
      <c r="AU7" s="5"/>
      <c r="AV7" s="5"/>
      <c r="AW7" s="5"/>
      <c r="AX7" s="5"/>
      <c r="AY7" s="5"/>
      <c r="AZ7" s="5"/>
      <c r="BA7" s="5"/>
      <c r="BB7" s="5" t="s">
        <v>8</v>
      </c>
      <c r="BC7" s="5"/>
      <c r="BD7" s="5"/>
      <c r="BE7" s="5"/>
      <c r="BF7" s="5"/>
      <c r="BG7" s="5"/>
      <c r="BH7" s="5"/>
      <c r="BI7" s="5"/>
      <c r="BJ7" s="3"/>
      <c r="BK7" s="3"/>
      <c r="BL7" s="27" t="s">
        <v>13</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29432</v>
      </c>
      <c r="AM8" s="22"/>
      <c r="AN8" s="22"/>
      <c r="AO8" s="22"/>
      <c r="AP8" s="22"/>
      <c r="AQ8" s="22"/>
      <c r="AR8" s="22"/>
      <c r="AS8" s="22"/>
      <c r="AT8" s="7">
        <f>データ!T6</f>
        <v>367.14</v>
      </c>
      <c r="AU8" s="7"/>
      <c r="AV8" s="7"/>
      <c r="AW8" s="7"/>
      <c r="AX8" s="7"/>
      <c r="AY8" s="7"/>
      <c r="AZ8" s="7"/>
      <c r="BA8" s="7"/>
      <c r="BB8" s="7">
        <f>データ!U6</f>
        <v>80.17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18</v>
      </c>
      <c r="J9" s="5"/>
      <c r="K9" s="5"/>
      <c r="L9" s="5"/>
      <c r="M9" s="5"/>
      <c r="N9" s="5"/>
      <c r="O9" s="5"/>
      <c r="P9" s="5" t="s">
        <v>20</v>
      </c>
      <c r="Q9" s="5"/>
      <c r="R9" s="5"/>
      <c r="S9" s="5"/>
      <c r="T9" s="5"/>
      <c r="U9" s="5"/>
      <c r="V9" s="5"/>
      <c r="W9" s="5" t="s">
        <v>22</v>
      </c>
      <c r="X9" s="5"/>
      <c r="Y9" s="5"/>
      <c r="Z9" s="5"/>
      <c r="AA9" s="5"/>
      <c r="AB9" s="5"/>
      <c r="AC9" s="5"/>
      <c r="AD9" s="5" t="s">
        <v>23</v>
      </c>
      <c r="AE9" s="5"/>
      <c r="AF9" s="5"/>
      <c r="AG9" s="5"/>
      <c r="AH9" s="5"/>
      <c r="AI9" s="5"/>
      <c r="AJ9" s="5"/>
      <c r="AK9" s="3"/>
      <c r="AL9" s="5" t="s">
        <v>27</v>
      </c>
      <c r="AM9" s="5"/>
      <c r="AN9" s="5"/>
      <c r="AO9" s="5"/>
      <c r="AP9" s="5"/>
      <c r="AQ9" s="5"/>
      <c r="AR9" s="5"/>
      <c r="AS9" s="5"/>
      <c r="AT9" s="5" t="s">
        <v>29</v>
      </c>
      <c r="AU9" s="5"/>
      <c r="AV9" s="5"/>
      <c r="AW9" s="5"/>
      <c r="AX9" s="5"/>
      <c r="AY9" s="5"/>
      <c r="AZ9" s="5"/>
      <c r="BA9" s="5"/>
      <c r="BB9" s="5" t="s">
        <v>33</v>
      </c>
      <c r="BC9" s="5"/>
      <c r="BD9" s="5"/>
      <c r="BE9" s="5"/>
      <c r="BF9" s="5"/>
      <c r="BG9" s="5"/>
      <c r="BH9" s="5"/>
      <c r="BI9" s="5"/>
      <c r="BJ9" s="3"/>
      <c r="BK9" s="3"/>
      <c r="BL9" s="29" t="s">
        <v>34</v>
      </c>
      <c r="BM9" s="39"/>
      <c r="BN9" s="46" t="s">
        <v>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8.6300000000000008</v>
      </c>
      <c r="Q10" s="7"/>
      <c r="R10" s="7"/>
      <c r="S10" s="7"/>
      <c r="T10" s="7"/>
      <c r="U10" s="7"/>
      <c r="V10" s="7"/>
      <c r="W10" s="7">
        <f>データ!Q6</f>
        <v>96.2</v>
      </c>
      <c r="X10" s="7"/>
      <c r="Y10" s="7"/>
      <c r="Z10" s="7"/>
      <c r="AA10" s="7"/>
      <c r="AB10" s="7"/>
      <c r="AC10" s="7"/>
      <c r="AD10" s="22">
        <f>データ!R6</f>
        <v>3130</v>
      </c>
      <c r="AE10" s="22"/>
      <c r="AF10" s="22"/>
      <c r="AG10" s="22"/>
      <c r="AH10" s="22"/>
      <c r="AI10" s="22"/>
      <c r="AJ10" s="22"/>
      <c r="AK10" s="2"/>
      <c r="AL10" s="22">
        <f>データ!V6</f>
        <v>2524</v>
      </c>
      <c r="AM10" s="22"/>
      <c r="AN10" s="22"/>
      <c r="AO10" s="22"/>
      <c r="AP10" s="22"/>
      <c r="AQ10" s="22"/>
      <c r="AR10" s="22"/>
      <c r="AS10" s="22"/>
      <c r="AT10" s="7">
        <f>データ!W6</f>
        <v>2.59</v>
      </c>
      <c r="AU10" s="7"/>
      <c r="AV10" s="7"/>
      <c r="AW10" s="7"/>
      <c r="AX10" s="7"/>
      <c r="AY10" s="7"/>
      <c r="AZ10" s="7"/>
      <c r="BA10" s="7"/>
      <c r="BB10" s="7">
        <f>データ!X6</f>
        <v>974.52</v>
      </c>
      <c r="BC10" s="7"/>
      <c r="BD10" s="7"/>
      <c r="BE10" s="7"/>
      <c r="BF10" s="7"/>
      <c r="BG10" s="7"/>
      <c r="BH10" s="7"/>
      <c r="BI10" s="7"/>
      <c r="BJ10" s="2"/>
      <c r="BK10" s="2"/>
      <c r="BL10" s="30" t="s">
        <v>14</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108</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4</v>
      </c>
      <c r="C85" s="12"/>
      <c r="D85" s="12"/>
      <c r="E85" s="12" t="s">
        <v>44</v>
      </c>
      <c r="F85" s="12" t="s">
        <v>26</v>
      </c>
      <c r="G85" s="12" t="s">
        <v>45</v>
      </c>
      <c r="H85" s="12" t="s">
        <v>47</v>
      </c>
      <c r="I85" s="12" t="s">
        <v>48</v>
      </c>
      <c r="J85" s="12" t="s">
        <v>24</v>
      </c>
      <c r="K85" s="12" t="s">
        <v>50</v>
      </c>
      <c r="L85" s="12" t="s">
        <v>51</v>
      </c>
      <c r="M85" s="12" t="s">
        <v>52</v>
      </c>
      <c r="N85" s="12" t="s">
        <v>46</v>
      </c>
      <c r="O85" s="12" t="s">
        <v>28</v>
      </c>
    </row>
    <row r="86" spans="1:78" hidden="1">
      <c r="B86" s="12"/>
      <c r="C86" s="12"/>
      <c r="D86" s="12"/>
      <c r="E86" s="12" t="str">
        <f>データ!AI6</f>
        <v/>
      </c>
      <c r="F86" s="12" t="s">
        <v>53</v>
      </c>
      <c r="G86" s="12" t="s">
        <v>53</v>
      </c>
      <c r="H86" s="12" t="str">
        <f>データ!BP6</f>
        <v>【747.76】</v>
      </c>
      <c r="I86" s="12" t="str">
        <f>データ!CA6</f>
        <v>【59.51】</v>
      </c>
      <c r="J86" s="12" t="str">
        <f>データ!CL6</f>
        <v>【261.46】</v>
      </c>
      <c r="K86" s="12" t="str">
        <f>データ!CW6</f>
        <v>【52.23】</v>
      </c>
      <c r="L86" s="12" t="str">
        <f>データ!DH6</f>
        <v>【85.82】</v>
      </c>
      <c r="M86" s="12" t="s">
        <v>53</v>
      </c>
      <c r="N86" s="12" t="s">
        <v>53</v>
      </c>
      <c r="O86" s="12" t="str">
        <f>データ!EO6</f>
        <v>【0.02】</v>
      </c>
    </row>
  </sheetData>
  <sheetProtection algorithmName="SHA-512" hashValue="zKbO/ORblkDGSgK3wtprN4hZVjyi03hlGyIxdAlMlIHHYuBOjJp4uxVhi5X2XBJeGwt4jay0SbU/QAwQnlN3Cw==" saltValue="FUphTn0COZRwzbXhxhLeq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59</v>
      </c>
      <c r="B3" s="62" t="s">
        <v>54</v>
      </c>
      <c r="C3" s="62" t="s">
        <v>42</v>
      </c>
      <c r="D3" s="62" t="s">
        <v>19</v>
      </c>
      <c r="E3" s="62" t="s">
        <v>35</v>
      </c>
      <c r="F3" s="62" t="s">
        <v>49</v>
      </c>
      <c r="G3" s="62" t="s">
        <v>61</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62</v>
      </c>
      <c r="Z4" s="80"/>
      <c r="AA4" s="80"/>
      <c r="AB4" s="80"/>
      <c r="AC4" s="80"/>
      <c r="AD4" s="80"/>
      <c r="AE4" s="80"/>
      <c r="AF4" s="80"/>
      <c r="AG4" s="80"/>
      <c r="AH4" s="80"/>
      <c r="AI4" s="80"/>
      <c r="AJ4" s="80" t="s">
        <v>36</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58</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31</v>
      </c>
      <c r="CY4" s="80"/>
      <c r="CZ4" s="80"/>
      <c r="DA4" s="80"/>
      <c r="DB4" s="80"/>
      <c r="DC4" s="80"/>
      <c r="DD4" s="80"/>
      <c r="DE4" s="80"/>
      <c r="DF4" s="80"/>
      <c r="DG4" s="80"/>
      <c r="DH4" s="80"/>
      <c r="DI4" s="80" t="s">
        <v>40</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10</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4</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95</v>
      </c>
      <c r="B6" s="65">
        <f t="shared" ref="B6:X6" si="1">B7</f>
        <v>2018</v>
      </c>
      <c r="C6" s="65">
        <f t="shared" si="1"/>
        <v>362077</v>
      </c>
      <c r="D6" s="65">
        <f t="shared" si="1"/>
        <v>47</v>
      </c>
      <c r="E6" s="65">
        <f t="shared" si="1"/>
        <v>17</v>
      </c>
      <c r="F6" s="65">
        <f t="shared" si="1"/>
        <v>5</v>
      </c>
      <c r="G6" s="65">
        <f t="shared" si="1"/>
        <v>0</v>
      </c>
      <c r="H6" s="65" t="str">
        <f t="shared" si="1"/>
        <v>徳島県　美馬市</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8.6300000000000008</v>
      </c>
      <c r="Q6" s="73">
        <f t="shared" si="1"/>
        <v>96.2</v>
      </c>
      <c r="R6" s="73">
        <f t="shared" si="1"/>
        <v>3130</v>
      </c>
      <c r="S6" s="73">
        <f t="shared" si="1"/>
        <v>29432</v>
      </c>
      <c r="T6" s="73">
        <f t="shared" si="1"/>
        <v>367.14</v>
      </c>
      <c r="U6" s="73">
        <f t="shared" si="1"/>
        <v>80.17</v>
      </c>
      <c r="V6" s="73">
        <f t="shared" si="1"/>
        <v>2524</v>
      </c>
      <c r="W6" s="73">
        <f t="shared" si="1"/>
        <v>2.59</v>
      </c>
      <c r="X6" s="73">
        <f t="shared" si="1"/>
        <v>974.52</v>
      </c>
      <c r="Y6" s="81">
        <f t="shared" ref="Y6:AH6" si="2">IF(Y7="",NA(),Y7)</f>
        <v>96.33</v>
      </c>
      <c r="Z6" s="81">
        <f t="shared" si="2"/>
        <v>94.6</v>
      </c>
      <c r="AA6" s="81">
        <f t="shared" si="2"/>
        <v>95.85</v>
      </c>
      <c r="AB6" s="81">
        <f t="shared" si="2"/>
        <v>92.44</v>
      </c>
      <c r="AC6" s="81">
        <f t="shared" si="2"/>
        <v>99.86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81">
        <f t="shared" si="5"/>
        <v>4331.47</v>
      </c>
      <c r="BJ6" s="73">
        <f t="shared" si="5"/>
        <v>0</v>
      </c>
      <c r="BK6" s="81">
        <f t="shared" si="5"/>
        <v>1044.8</v>
      </c>
      <c r="BL6" s="81">
        <f t="shared" si="5"/>
        <v>1081.8</v>
      </c>
      <c r="BM6" s="81">
        <f t="shared" si="5"/>
        <v>974.93</v>
      </c>
      <c r="BN6" s="81">
        <f t="shared" si="5"/>
        <v>855.8</v>
      </c>
      <c r="BO6" s="81">
        <f t="shared" si="5"/>
        <v>789.46</v>
      </c>
      <c r="BP6" s="73" t="str">
        <f>IF(BP7="","",IF(BP7="-","【-】","【"&amp;SUBSTITUTE(TEXT(BP7,"#,##0.00"),"-","△")&amp;"】"))</f>
        <v>【747.76】</v>
      </c>
      <c r="BQ6" s="81">
        <f t="shared" ref="BQ6:BZ6" si="6">IF(BQ7="",NA(),BQ7)</f>
        <v>31.76</v>
      </c>
      <c r="BR6" s="81">
        <f t="shared" si="6"/>
        <v>28.89</v>
      </c>
      <c r="BS6" s="81">
        <f t="shared" si="6"/>
        <v>38.18</v>
      </c>
      <c r="BT6" s="81">
        <f t="shared" si="6"/>
        <v>34.700000000000003</v>
      </c>
      <c r="BU6" s="81">
        <f t="shared" si="6"/>
        <v>30.68</v>
      </c>
      <c r="BV6" s="81">
        <f t="shared" si="6"/>
        <v>50.82</v>
      </c>
      <c r="BW6" s="81">
        <f t="shared" si="6"/>
        <v>52.19</v>
      </c>
      <c r="BX6" s="81">
        <f t="shared" si="6"/>
        <v>55.32</v>
      </c>
      <c r="BY6" s="81">
        <f t="shared" si="6"/>
        <v>59.8</v>
      </c>
      <c r="BZ6" s="81">
        <f t="shared" si="6"/>
        <v>57.77</v>
      </c>
      <c r="CA6" s="73" t="str">
        <f>IF(CA7="","",IF(CA7="-","【-】","【"&amp;SUBSTITUTE(TEXT(CA7,"#,##0.00"),"-","△")&amp;"】"))</f>
        <v>【59.51】</v>
      </c>
      <c r="CB6" s="81">
        <f t="shared" ref="CB6:CK6" si="7">IF(CB7="",NA(),CB7)</f>
        <v>391.5</v>
      </c>
      <c r="CC6" s="81">
        <f t="shared" si="7"/>
        <v>451.91</v>
      </c>
      <c r="CD6" s="81">
        <f t="shared" si="7"/>
        <v>329.08</v>
      </c>
      <c r="CE6" s="81">
        <f t="shared" si="7"/>
        <v>364.61</v>
      </c>
      <c r="CF6" s="81">
        <f t="shared" si="7"/>
        <v>345.08</v>
      </c>
      <c r="CG6" s="81">
        <f t="shared" si="7"/>
        <v>300.52</v>
      </c>
      <c r="CH6" s="81">
        <f t="shared" si="7"/>
        <v>296.14</v>
      </c>
      <c r="CI6" s="81">
        <f t="shared" si="7"/>
        <v>283.17</v>
      </c>
      <c r="CJ6" s="81">
        <f t="shared" si="7"/>
        <v>263.76</v>
      </c>
      <c r="CK6" s="81">
        <f t="shared" si="7"/>
        <v>274.35000000000002</v>
      </c>
      <c r="CL6" s="73" t="str">
        <f>IF(CL7="","",IF(CL7="-","【-】","【"&amp;SUBSTITUTE(TEXT(CL7,"#,##0.00"),"-","△")&amp;"】"))</f>
        <v>【261.46】</v>
      </c>
      <c r="CM6" s="81">
        <f t="shared" ref="CM6:CV6" si="8">IF(CM7="",NA(),CM7)</f>
        <v>32.700000000000003</v>
      </c>
      <c r="CN6" s="81">
        <f t="shared" si="8"/>
        <v>34.020000000000003</v>
      </c>
      <c r="CO6" s="81">
        <f t="shared" si="8"/>
        <v>33.94</v>
      </c>
      <c r="CP6" s="81">
        <f t="shared" si="8"/>
        <v>34.840000000000003</v>
      </c>
      <c r="CQ6" s="81">
        <f t="shared" si="8"/>
        <v>35.090000000000003</v>
      </c>
      <c r="CR6" s="81">
        <f t="shared" si="8"/>
        <v>53.24</v>
      </c>
      <c r="CS6" s="81">
        <f t="shared" si="8"/>
        <v>52.31</v>
      </c>
      <c r="CT6" s="81">
        <f t="shared" si="8"/>
        <v>60.65</v>
      </c>
      <c r="CU6" s="81">
        <f t="shared" si="8"/>
        <v>51.75</v>
      </c>
      <c r="CV6" s="81">
        <f t="shared" si="8"/>
        <v>50.68</v>
      </c>
      <c r="CW6" s="73" t="str">
        <f>IF(CW7="","",IF(CW7="-","【-】","【"&amp;SUBSTITUTE(TEXT(CW7,"#,##0.00"),"-","△")&amp;"】"))</f>
        <v>【52.23】</v>
      </c>
      <c r="CX6" s="81">
        <f t="shared" ref="CX6:DG6" si="9">IF(CX7="",NA(),CX7)</f>
        <v>50.97</v>
      </c>
      <c r="CY6" s="81">
        <f t="shared" si="9"/>
        <v>52.02</v>
      </c>
      <c r="CZ6" s="81">
        <f t="shared" si="9"/>
        <v>52.65</v>
      </c>
      <c r="DA6" s="81">
        <f t="shared" si="9"/>
        <v>51.97</v>
      </c>
      <c r="DB6" s="81">
        <f t="shared" si="9"/>
        <v>50.95</v>
      </c>
      <c r="DC6" s="81">
        <f t="shared" si="9"/>
        <v>84.07</v>
      </c>
      <c r="DD6" s="81">
        <f t="shared" si="9"/>
        <v>84.32</v>
      </c>
      <c r="DE6" s="81">
        <f t="shared" si="9"/>
        <v>84.58</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0.69</v>
      </c>
      <c r="EG6" s="81">
        <f t="shared" si="12"/>
        <v>0.91</v>
      </c>
      <c r="EH6" s="81">
        <f t="shared" si="12"/>
        <v>0.44</v>
      </c>
      <c r="EI6" s="81">
        <f t="shared" si="12"/>
        <v>0.13</v>
      </c>
      <c r="EJ6" s="81">
        <f t="shared" si="12"/>
        <v>2.e-002</v>
      </c>
      <c r="EK6" s="81">
        <f t="shared" si="12"/>
        <v>1.e-002</v>
      </c>
      <c r="EL6" s="81">
        <f t="shared" si="12"/>
        <v>2.0499999999999998</v>
      </c>
      <c r="EM6" s="81">
        <f t="shared" si="12"/>
        <v>1.e-002</v>
      </c>
      <c r="EN6" s="81">
        <f t="shared" si="12"/>
        <v>1.e-002</v>
      </c>
      <c r="EO6" s="73" t="str">
        <f>IF(EO7="","",IF(EO7="-","【-】","【"&amp;SUBSTITUTE(TEXT(EO7,"#,##0.00"),"-","△")&amp;"】"))</f>
        <v>【0.02】</v>
      </c>
    </row>
    <row r="7" spans="1:145" s="59" customFormat="1">
      <c r="A7" s="60"/>
      <c r="B7" s="66">
        <v>2018</v>
      </c>
      <c r="C7" s="66">
        <v>362077</v>
      </c>
      <c r="D7" s="66">
        <v>47</v>
      </c>
      <c r="E7" s="66">
        <v>17</v>
      </c>
      <c r="F7" s="66">
        <v>5</v>
      </c>
      <c r="G7" s="66">
        <v>0</v>
      </c>
      <c r="H7" s="66" t="s">
        <v>96</v>
      </c>
      <c r="I7" s="66" t="s">
        <v>97</v>
      </c>
      <c r="J7" s="66" t="s">
        <v>98</v>
      </c>
      <c r="K7" s="66" t="s">
        <v>99</v>
      </c>
      <c r="L7" s="66" t="s">
        <v>100</v>
      </c>
      <c r="M7" s="66" t="s">
        <v>101</v>
      </c>
      <c r="N7" s="74" t="s">
        <v>53</v>
      </c>
      <c r="O7" s="74" t="s">
        <v>102</v>
      </c>
      <c r="P7" s="74">
        <v>8.6300000000000008</v>
      </c>
      <c r="Q7" s="74">
        <v>96.2</v>
      </c>
      <c r="R7" s="74">
        <v>3130</v>
      </c>
      <c r="S7" s="74">
        <v>29432</v>
      </c>
      <c r="T7" s="74">
        <v>367.14</v>
      </c>
      <c r="U7" s="74">
        <v>80.17</v>
      </c>
      <c r="V7" s="74">
        <v>2524</v>
      </c>
      <c r="W7" s="74">
        <v>2.59</v>
      </c>
      <c r="X7" s="74">
        <v>974.52</v>
      </c>
      <c r="Y7" s="74">
        <v>96.33</v>
      </c>
      <c r="Z7" s="74">
        <v>94.6</v>
      </c>
      <c r="AA7" s="74">
        <v>95.85</v>
      </c>
      <c r="AB7" s="74">
        <v>92.44</v>
      </c>
      <c r="AC7" s="74">
        <v>99.86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4331.47</v>
      </c>
      <c r="BJ7" s="74">
        <v>0</v>
      </c>
      <c r="BK7" s="74">
        <v>1044.8</v>
      </c>
      <c r="BL7" s="74">
        <v>1081.8</v>
      </c>
      <c r="BM7" s="74">
        <v>974.93</v>
      </c>
      <c r="BN7" s="74">
        <v>855.8</v>
      </c>
      <c r="BO7" s="74">
        <v>789.46</v>
      </c>
      <c r="BP7" s="74">
        <v>747.76</v>
      </c>
      <c r="BQ7" s="74">
        <v>31.76</v>
      </c>
      <c r="BR7" s="74">
        <v>28.89</v>
      </c>
      <c r="BS7" s="74">
        <v>38.18</v>
      </c>
      <c r="BT7" s="74">
        <v>34.700000000000003</v>
      </c>
      <c r="BU7" s="74">
        <v>30.68</v>
      </c>
      <c r="BV7" s="74">
        <v>50.82</v>
      </c>
      <c r="BW7" s="74">
        <v>52.19</v>
      </c>
      <c r="BX7" s="74">
        <v>55.32</v>
      </c>
      <c r="BY7" s="74">
        <v>59.8</v>
      </c>
      <c r="BZ7" s="74">
        <v>57.77</v>
      </c>
      <c r="CA7" s="74">
        <v>59.51</v>
      </c>
      <c r="CB7" s="74">
        <v>391.5</v>
      </c>
      <c r="CC7" s="74">
        <v>451.91</v>
      </c>
      <c r="CD7" s="74">
        <v>329.08</v>
      </c>
      <c r="CE7" s="74">
        <v>364.61</v>
      </c>
      <c r="CF7" s="74">
        <v>345.08</v>
      </c>
      <c r="CG7" s="74">
        <v>300.52</v>
      </c>
      <c r="CH7" s="74">
        <v>296.14</v>
      </c>
      <c r="CI7" s="74">
        <v>283.17</v>
      </c>
      <c r="CJ7" s="74">
        <v>263.76</v>
      </c>
      <c r="CK7" s="74">
        <v>274.35000000000002</v>
      </c>
      <c r="CL7" s="74">
        <v>261.45999999999998</v>
      </c>
      <c r="CM7" s="74">
        <v>32.700000000000003</v>
      </c>
      <c r="CN7" s="74">
        <v>34.020000000000003</v>
      </c>
      <c r="CO7" s="74">
        <v>33.94</v>
      </c>
      <c r="CP7" s="74">
        <v>34.840000000000003</v>
      </c>
      <c r="CQ7" s="74">
        <v>35.090000000000003</v>
      </c>
      <c r="CR7" s="74">
        <v>53.24</v>
      </c>
      <c r="CS7" s="74">
        <v>52.31</v>
      </c>
      <c r="CT7" s="74">
        <v>60.65</v>
      </c>
      <c r="CU7" s="74">
        <v>51.75</v>
      </c>
      <c r="CV7" s="74">
        <v>50.68</v>
      </c>
      <c r="CW7" s="74">
        <v>52.23</v>
      </c>
      <c r="CX7" s="74">
        <v>50.97</v>
      </c>
      <c r="CY7" s="74">
        <v>52.02</v>
      </c>
      <c r="CZ7" s="74">
        <v>52.65</v>
      </c>
      <c r="DA7" s="74">
        <v>51.97</v>
      </c>
      <c r="DB7" s="74">
        <v>50.95</v>
      </c>
      <c r="DC7" s="74">
        <v>84.07</v>
      </c>
      <c r="DD7" s="74">
        <v>84.32</v>
      </c>
      <c r="DE7" s="74">
        <v>84.58</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0.69</v>
      </c>
      <c r="EG7" s="74">
        <v>0.91</v>
      </c>
      <c r="EH7" s="74">
        <v>0.44</v>
      </c>
      <c r="EI7" s="74">
        <v>0.13</v>
      </c>
      <c r="EJ7" s="74">
        <v>2.e-002</v>
      </c>
      <c r="EK7" s="74">
        <v>1.e-002</v>
      </c>
      <c r="EL7" s="74">
        <v>2.0499999999999998</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美馬市</cp:lastModifiedBy>
  <dcterms:created xsi:type="dcterms:W3CDTF">2019-12-05T05:22:17Z</dcterms:created>
  <dcterms:modified xsi:type="dcterms:W3CDTF">2020-02-04T07:20:18Z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2020-02-04T07:20:18Z</vt:filetime>
  </property>
</Properties>
</file>