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79\Desktop\【令和２年２月３日（月）〆】公営企業に係る経営比較分析表（平成３０年度決算）の分析等について\【経営比較分析表】2018_362051_47_1718\"/>
    </mc:Choice>
  </mc:AlternateContent>
  <xr:revisionPtr revIDLastSave="0" documentId="13_ncr:1_{E0848B31-E2C9-4CC2-BFB6-9E178E4C8688}" xr6:coauthVersionLast="36" xr6:coauthVersionMax="36" xr10:uidLastSave="{00000000-0000-0000-0000-000000000000}"/>
  <workbookProtection workbookAlgorithmName="SHA-512" workbookHashValue="/PUO9+xXStNUuxrMANOdD241aL0bQmeytA8wHtKwJMoLql2oarph0wxw84jOkbFesDx0hxAPwXgXjsuhuzbsaA==" workbookSaltValue="HFdHE3WmDMVDh8r7TVc8X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<sst xmlns="http://schemas.openxmlformats.org/spreadsheetml/2006/main" count="228" uniqueCount="114">
  <si>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</si>
  <si>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</si>
  <si>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</si>
  <si>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</si>
  <si>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</si>
  <si>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</si>
  <si>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</si>
  <si>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</si>
  <si>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</si>
  <si>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</si>
  <si>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</si>
  <si>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</si>
  <si>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</si>
  <si>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</si>
  <si>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</si>
  <si>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</si>
  <si>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</si>
  <si>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</si>
  <si>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</si>
  <si>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</si>
  <si>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</si>
  <si>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</si>
  <si>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</si>
  <si>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</si>
  <si>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</si>
  <si>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</si>
  <si>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</si>
  <si>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</si>
  <si>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</si>
  <si>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</si>
  <si>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</si>
  <si>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</si>
  <si>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</si>
  <si>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</si>
  <si>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</si>
  <si>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</si>
  <si>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</si>
  <si>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</si>
  <si>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</si>
  <si>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</si>
  <si>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</si>
  <si>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</si>
  <si>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</si>
  <si>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</si>
  <si>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</si>
  <si>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</si>
  <si>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</si>
  <si>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</si>
  <si>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</si>
  <si>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</si>
  <si>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</si>
  <si>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</si>
  <si>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</si>
  <si>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</si>
  <si>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</si>
  <si>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</si>
  <si>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</si>
  <si>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</si>
  <si>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</si>
  <si>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</si>
  <si>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</si>
  <si>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</si>
  <si>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</si>
  <si>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</si>
  <si>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</si>
  <si>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</si>
  <si>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</si>
  <si>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</si>
  <si>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</si>
  <si>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</si>
  <si>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</si>
  <si>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</si>
  <si>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</si>
  <si>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</si>
  <si>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</si>
  <si>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</si>
  <si>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</si>
  <si>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</si>
  <si>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</si>
  <si>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</si>
  <si>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</si>
  <si>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</si>
  <si>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</si>
  <si>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</si>
  <si>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</si>
  <si>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</si>
  <si>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</si>
  <si>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</si>
  <si>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</si>
  <si>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</si>
  <si>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</si>
  <si>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</si>
  <si>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</si>
  <si>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</si>
  <si>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</si>
  <si>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</si>
  <si>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</si>
  <si>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</si>
  <si>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</si>
  <si>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</si>
  <si>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</si>
  <si>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</si>
  <si>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</si>
  <si>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</si>
  <si>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</si>
  <si>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</si>
  <si>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</si>
  <si>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</si>
  <si>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</si>
  <si>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</si>
  <si>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</si>
  <si>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公営企業を取り巻く経営環境は、急速な人口減少等に伴う料金収入の減少や施設の老朽化に伴う更新需要の拡大等により急速に厳しさを増している。
　本市は平成３１年度に「下水道経営戦略検討審議会」を設置し、経営基盤の強化に向け経営健全化を目標に検討を行い経営戦略の策定を行う。
</t>
    </r>
    <r>
      <rPr>
        <sz val="11"/>
        <color rgb="FFFF0000"/>
        <rFont val="ＭＳ ゴシック"/>
        <family val="3"/>
        <charset val="128"/>
      </rPr>
      <t>　</t>
    </r>
    <r>
      <rPr>
        <sz val="11"/>
        <rFont val="ＭＳ ゴシック"/>
        <family val="3"/>
        <charset val="128"/>
      </rPr>
      <t>今後、農業集落排水汚水処理施設の公共下水道への統廃合も検討し、効率的な事業運営による経費の最適化を図る。</t>
    </r>
    <rPh sb="136" eb="138">
      <t>コンゴ</t>
    </rPh>
    <rPh sb="145" eb="147">
      <t>オスイ</t>
    </rPh>
    <rPh sb="147" eb="149">
      <t>ショリ</t>
    </rPh>
    <rPh sb="149" eb="151">
      <t>シセツ</t>
    </rPh>
    <rPh sb="152" eb="154">
      <t>コウキョウ</t>
    </rPh>
    <rPh sb="154" eb="157">
      <t>ゲスイドウ</t>
    </rPh>
    <rPh sb="159" eb="162">
      <t>トウハイゴウ</t>
    </rPh>
    <rPh sb="163" eb="165">
      <t>ケントウ</t>
    </rPh>
    <rPh sb="167" eb="170">
      <t>コウリツテキ</t>
    </rPh>
    <rPh sb="171" eb="173">
      <t>ジギョウ</t>
    </rPh>
    <rPh sb="173" eb="175">
      <t>ウンエイ</t>
    </rPh>
    <rPh sb="178" eb="180">
      <t>ケイヒ</t>
    </rPh>
    <rPh sb="181" eb="184">
      <t>サイテキカ</t>
    </rPh>
    <rPh sb="185" eb="186">
      <t>ハカ</t>
    </rPh>
    <phoneticPr fontId="4"/>
  </si>
  <si>
    <t>　農業集落排水事業は、整備事業が既に完了している。今後は処理区域内の人口が減少するなか、施設の維持管理を効率的に行い運営していくことが課題となる。
　収益的収支比率が１００％未満の状態である理由としては、人口減少に伴う使用料収入の伸び率が低いことが考えられる。
　経費回収率については、類似団体平均値を上回っているが、数値が低い値のため今後も改善を続けていく。
　汚水処理原価については類似団体平均値よりも低いが、公共下水道・特定環境保全公共下水道に比べると高くなっている。
　有収水量の大幅な増加を見込むことが困難であるなか、維持管理費の削減や投資の効率化等の経営改善により汚水処理単価を低くする必要がある。
　また、継続して接続率の向上による増収を図る。</t>
    <rPh sb="143" eb="145">
      <t>ルイジ</t>
    </rPh>
    <rPh sb="145" eb="147">
      <t>ダンタイ</t>
    </rPh>
    <rPh sb="147" eb="150">
      <t>ヘイキンチ</t>
    </rPh>
    <rPh sb="151" eb="153">
      <t>ウワマワ</t>
    </rPh>
    <rPh sb="244" eb="246">
      <t>オオハバ</t>
    </rPh>
    <rPh sb="310" eb="312">
      <t>ケイゾク</t>
    </rPh>
    <rPh sb="314" eb="316">
      <t>セツゾク</t>
    </rPh>
    <rPh sb="316" eb="317">
      <t>リツ</t>
    </rPh>
    <rPh sb="318" eb="320">
      <t>コウジョウ</t>
    </rPh>
    <rPh sb="323" eb="325">
      <t>ゾウシュウ</t>
    </rPh>
    <rPh sb="326" eb="327">
      <t>ハカ</t>
    </rPh>
    <phoneticPr fontId="4"/>
  </si>
  <si>
    <t>　農業集落排水施設は３地区あり、３地区とも１０年を越える施設である。経年劣化や耐用年数の経過した機器等について随時更新工事を行ってきたが、新たに平成３０年度に山崎南地区処理施設の機能診断調査を行った。平成３１年度からは機能強化更新工事を行っていく。
　また、川田北地区処理施設及び神後地区処理施設については、平成３１年度に機能診断調査を予定している。
　今後は機能診断調査の結果をもとに、統廃合を視野に入れながら機能強化更新工事を実施していく予定である。</t>
    <rPh sb="72" eb="74">
      <t>ヘイセイ</t>
    </rPh>
    <rPh sb="100" eb="102">
      <t>ヘイセイ</t>
    </rPh>
    <rPh sb="138" eb="139">
      <t>オヨ</t>
    </rPh>
    <rPh sb="140" eb="141">
      <t>カミ</t>
    </rPh>
    <rPh sb="141" eb="142">
      <t>ゴ</t>
    </rPh>
    <rPh sb="142" eb="144">
      <t>チク</t>
    </rPh>
    <rPh sb="144" eb="146">
      <t>ショリ</t>
    </rPh>
    <rPh sb="146" eb="148">
      <t>シセツ</t>
    </rPh>
    <rPh sb="154" eb="156">
      <t>ヘイセイ</t>
    </rPh>
    <rPh sb="194" eb="197">
      <t>トウハイゴウ</t>
    </rPh>
    <rPh sb="198" eb="200">
      <t>シヤ</t>
    </rPh>
    <rPh sb="201" eb="20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</si>
</sst>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3-454C-A719-9158E5B011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8A3-454C-A719-9158E5B011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44.64</c:v>
                </c:pt>
                <c:pt idx="1">
                  <c:v>43.23</c:v>
                </c:pt>
                <c:pt idx="2">
                  <c:v>47.46</c:v>
                </c:pt>
                <c:pt idx="3">
                  <c:v>48.96</c:v>
                </c:pt>
                <c:pt idx="4">
                  <c:v>47.8</c:v>
                </c:pt>
              </c:numCache>
            </c:numRef>
          </c:val>
          <c:extLst>
            <c:ext xmlns:c16="http://schemas.microsoft.com/office/drawing/2014/chart" uri="{C3380CC4-5D6E-409C-BE32-E72D297353CC}">
              <c16:uniqueId val="{00000000-C9E3-4E2A-8277-4852FAC773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9E3-4E2A-8277-4852FAC773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75.89</c:v>
                </c:pt>
                <c:pt idx="1">
                  <c:v>75.09</c:v>
                </c:pt>
                <c:pt idx="2">
                  <c:v>75.41</c:v>
                </c:pt>
                <c:pt idx="3">
                  <c:v>74.930000000000007</c:v>
                </c:pt>
                <c:pt idx="4">
                  <c:v>73.63</c:v>
                </c:pt>
              </c:numCache>
            </c:numRef>
          </c:val>
          <c:extLst>
            <c:ext xmlns:c16="http://schemas.microsoft.com/office/drawing/2014/chart" uri="{C3380CC4-5D6E-409C-BE32-E72D297353CC}">
              <c16:uniqueId val="{00000000-9441-45A1-8E33-B59F4F0A74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441-45A1-8E33-B59F4F0A74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121.63</c:v>
                </c:pt>
                <c:pt idx="1">
                  <c:v>74.75</c:v>
                </c:pt>
                <c:pt idx="2">
                  <c:v>77.63</c:v>
                </c:pt>
                <c:pt idx="3">
                  <c:v>83.1</c:v>
                </c:pt>
                <c:pt idx="4">
                  <c:v>88.17</c:v>
                </c:pt>
              </c:numCache>
            </c:numRef>
          </c:val>
          <c:extLst>
            <c:ext xmlns:c16="http://schemas.microsoft.com/office/drawing/2014/chart" uri="{C3380CC4-5D6E-409C-BE32-E72D297353CC}">
              <c16:uniqueId val="{00000000-4325-45E2-A5F5-A32DDA0A88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5-45E2-A5F5-A32DDA0A88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8-4C35-87D7-2AD2F63093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8-4C35-87D7-2AD2F63093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8-4AF6-86EA-161771981F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8-4AF6-86EA-161771981F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21-437C-AA25-247AC85DEA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1-437C-AA25-247AC85DEA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7-43C6-826D-15C5DED62C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7-43C6-826D-15C5DED62C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6-4CCC-A12D-CF2F917C41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106-4CCC-A12D-CF2F917C41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c:v>
                </c:pt>
                <c:pt idx="1">
                  <c:v>56.34</c:v>
                </c:pt>
                <c:pt idx="2">
                  <c:v>59.02</c:v>
                </c:pt>
                <c:pt idx="3">
                  <c:v>60.71</c:v>
                </c:pt>
                <c:pt idx="4">
                  <c:v>59.71</c:v>
                </c:pt>
              </c:numCache>
            </c:numRef>
          </c:val>
          <c:extLst>
            <c:ext xmlns:c16="http://schemas.microsoft.com/office/drawing/2014/chart" uri="{C3380CC4-5D6E-409C-BE32-E72D297353CC}">
              <c16:uniqueId val="{00000000-9834-4CF5-B653-C359C471B7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834-4CF5-B653-C359C471B7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259.3</c:v>
                </c:pt>
                <c:pt idx="1">
                  <c:v>258.44</c:v>
                </c:pt>
                <c:pt idx="2">
                  <c:v>242.57</c:v>
                </c:pt>
                <c:pt idx="3">
                  <c:v>224.3</c:v>
                </c:pt>
                <c:pt idx="4">
                  <c:v>208.14</c:v>
                </c:pt>
              </c:numCache>
            </c:numRef>
          </c:val>
          <c:extLst>
            <c:ext xmlns:c16="http://schemas.microsoft.com/office/drawing/2014/chart" uri="{C3380CC4-5D6E-409C-BE32-E72D297353CC}">
              <c16:uniqueId val="{00000000-58EC-47B8-A52F-587781BC11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8EC-47B8-A52F-587781BC11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吉野川市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41338</v>
      </c>
      <c r="AM8" s="68"/>
      <c r="AN8" s="68"/>
      <c r="AO8" s="68"/>
      <c r="AP8" s="68"/>
      <c r="AQ8" s="68"/>
      <c r="AR8" s="68"/>
      <c r="AS8" s="68"/>
      <c r="AT8" s="67">
        <f>データ!T6</f>
        <v>144.13999999999999</v>
      </c>
      <c r="AU8" s="67"/>
      <c r="AV8" s="67"/>
      <c r="AW8" s="67"/>
      <c r="AX8" s="67"/>
      <c r="AY8" s="67"/>
      <c r="AZ8" s="67"/>
      <c r="BA8" s="67"/>
      <c r="BB8" s="67">
        <f>データ!U6</f>
        <v>286.79000000000002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5.41</v>
      </c>
      <c r="Q10" s="67"/>
      <c r="R10" s="67"/>
      <c r="S10" s="67"/>
      <c r="T10" s="67"/>
      <c r="U10" s="67"/>
      <c r="V10" s="67"/>
      <c r="W10" s="67">
        <f>データ!Q6</f>
        <v>95.17</v>
      </c>
      <c r="X10" s="67"/>
      <c r="Y10" s="67"/>
      <c r="Z10" s="67"/>
      <c r="AA10" s="67"/>
      <c r="AB10" s="67"/>
      <c r="AC10" s="67"/>
      <c r="AD10" s="68">
        <f>データ!R6</f>
        <v>2700</v>
      </c>
      <c r="AE10" s="68"/>
      <c r="AF10" s="68"/>
      <c r="AG10" s="68"/>
      <c r="AH10" s="68"/>
      <c r="AI10" s="68"/>
      <c r="AJ10" s="68"/>
      <c r="AK10" s="2"/>
      <c r="AL10" s="68">
        <f>データ!V6</f>
        <v>2226</v>
      </c>
      <c r="AM10" s="68"/>
      <c r="AN10" s="68"/>
      <c r="AO10" s="68"/>
      <c r="AP10" s="68"/>
      <c r="AQ10" s="68"/>
      <c r="AR10" s="68"/>
      <c r="AS10" s="68"/>
      <c r="AT10" s="67">
        <f>データ!W6</f>
        <v>1.55</v>
      </c>
      <c r="AU10" s="67"/>
      <c r="AV10" s="67"/>
      <c r="AW10" s="67"/>
      <c r="AX10" s="67"/>
      <c r="AY10" s="67"/>
      <c r="AZ10" s="67"/>
      <c r="BA10" s="67"/>
      <c r="BB10" s="67">
        <f>データ!X6</f>
        <v>1436.13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k9IuydWSo5fdOwjZ+JakA1MDVBOLuHUoYNXbqBmyHg9EA36aamP7qqGlef2fzRK47r/kbIhCyvu0HnoJsGnU9g==" saltValue="Lem5Q4RGFEkZZwOjRhOK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362051</v>
      </c>
      <c r="D6" s="33">
        <f t="shared" si="3"/>
        <v>47</v>
      </c>
      <c r="E6" s="33">
        <f t="shared" si="3"/>
        <v>17</v>
      </c>
      <c r="F6" s="33">
        <f t="shared" si="3"/>
        <v>5</v>
      </c>
      <c r="G6" s="33">
        <f t="shared" si="3"/>
        <v>0</v>
      </c>
      <c r="H6" s="33" t="str">
        <f t="shared" si="3"/>
        <v>徳島県　吉野川市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5.41</v>
      </c>
      <c r="Q6" s="34">
        <f t="shared" si="3"/>
        <v>95.17</v>
      </c>
      <c r="R6" s="34">
        <f t="shared" si="3"/>
        <v>2700</v>
      </c>
      <c r="S6" s="34">
        <f t="shared" si="3"/>
        <v>41338</v>
      </c>
      <c r="T6" s="34">
        <f t="shared" si="3"/>
        <v>144.13999999999999</v>
      </c>
      <c r="U6" s="34">
        <f t="shared" si="3"/>
        <v>286.79000000000002</v>
      </c>
      <c r="V6" s="34">
        <f t="shared" si="3"/>
        <v>2226</v>
      </c>
      <c r="W6" s="34">
        <f t="shared" si="3"/>
        <v>1.55</v>
      </c>
      <c r="X6" s="34">
        <f t="shared" si="3"/>
        <v>1436.13</v>
      </c>
      <c r="Y6" s="35">
        <f>IF(Y7="",NA(),Y7)</f>
        <v>121.63</v>
      </c>
      <c r="Z6" s="35">
        <f t="shared" ref="Z6:AH6" si="4">IF(Z7="",NA(),Z7)</f>
        <v>74.75</v>
      </c>
      <c r="AA6" s="35">
        <f t="shared" si="4"/>
        <v>77.63</v>
      </c>
      <c r="AB6" s="35">
        <f t="shared" si="4"/>
        <v>83.1</v>
      </c>
      <c r="AC6" s="35">
        <f t="shared" si="4"/>
        <v>88.17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56</v>
      </c>
      <c r="BR6" s="35">
        <f t="shared" ref="BR6:BZ6" si="8">IF(BR7="",NA(),BR7)</f>
        <v>56.34</v>
      </c>
      <c r="BS6" s="35">
        <f t="shared" si="8"/>
        <v>59.02</v>
      </c>
      <c r="BT6" s="35">
        <f t="shared" si="8"/>
        <v>60.71</v>
      </c>
      <c r="BU6" s="35">
        <f t="shared" si="8"/>
        <v>59.71</v>
      </c>
      <c r="BV6" s="35">
        <f t="shared" si="8"/>
        <v>50.82</v>
      </c>
      <c r="BW6" s="35">
        <f t="shared" si="8"/>
        <v>52.19</v>
      </c>
      <c r="BX6" s="35">
        <f t="shared" si="8"/>
        <v>55.32</v>
      </c>
      <c r="BY6" s="35">
        <f t="shared" si="8"/>
        <v>59.8</v>
      </c>
      <c r="BZ6" s="35">
        <f t="shared" si="8"/>
        <v>57.77</v>
      </c>
      <c r="CA6" s="34" t="str">
        <f>IF(CA7="","",IF(CA7="-","【-】","【"&amp;SUBSTITUTE(TEXT(CA7,"#,##0.00"),"-","△")&amp;"】"))</f>
        <v>【59.51】</v>
      </c>
      <c r="CB6" s="35">
        <f>IF(CB7="",NA(),CB7)</f>
        <v>259.3</v>
      </c>
      <c r="CC6" s="35">
        <f t="shared" ref="CC6:CK6" si="9">IF(CC7="",NA(),CC7)</f>
        <v>258.44</v>
      </c>
      <c r="CD6" s="35">
        <f t="shared" si="9"/>
        <v>242.57</v>
      </c>
      <c r="CE6" s="35">
        <f t="shared" si="9"/>
        <v>224.3</v>
      </c>
      <c r="CF6" s="35">
        <f t="shared" si="9"/>
        <v>208.14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44.64</v>
      </c>
      <c r="CN6" s="35">
        <f t="shared" ref="CN6:CV6" si="10">IF(CN7="",NA(),CN7)</f>
        <v>43.23</v>
      </c>
      <c r="CO6" s="35">
        <f t="shared" si="10"/>
        <v>47.46</v>
      </c>
      <c r="CP6" s="35">
        <f t="shared" si="10"/>
        <v>48.96</v>
      </c>
      <c r="CQ6" s="35">
        <f t="shared" si="10"/>
        <v>47.8</v>
      </c>
      <c r="CR6" s="35">
        <f t="shared" si="10"/>
        <v>53.24</v>
      </c>
      <c r="CS6" s="35">
        <f t="shared" si="10"/>
        <v>52.31</v>
      </c>
      <c r="CT6" s="35">
        <f t="shared" si="10"/>
        <v>60.65</v>
      </c>
      <c r="CU6" s="35">
        <f t="shared" si="10"/>
        <v>51.75</v>
      </c>
      <c r="CV6" s="35">
        <f t="shared" si="10"/>
        <v>50.68</v>
      </c>
      <c r="CW6" s="34" t="str">
        <f>IF(CW7="","",IF(CW7="-","【-】","【"&amp;SUBSTITUTE(TEXT(CW7,"#,##0.00"),"-","△")&amp;"】"))</f>
        <v>【52.23】</v>
      </c>
      <c r="CX6" s="35">
        <f>IF(CX7="",NA(),CX7)</f>
        <v>75.89</v>
      </c>
      <c r="CY6" s="35">
        <f t="shared" ref="CY6:DG6" si="11">IF(CY7="",NA(),CY7)</f>
        <v>75.09</v>
      </c>
      <c r="CZ6" s="35">
        <f t="shared" si="11"/>
        <v>75.41</v>
      </c>
      <c r="DA6" s="35">
        <f t="shared" si="11"/>
        <v>74.930000000000007</v>
      </c>
      <c r="DB6" s="35">
        <f t="shared" si="11"/>
        <v>73.63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362051</v>
      </c>
      <c r="D7" s="37">
        <v>47</v>
      </c>
      <c r="E7" s="37">
        <v>17</v>
      </c>
      <c r="F7" s="37">
        <v>5</v>
      </c>
      <c r="G7" s="37">
        <v>0</v>
      </c>
      <c r="H7" s="37" t="s">
        <v>98</v>
      </c>
      <c r="I7" s="37" t="s">
        <v>99</v>
      </c>
      <c r="J7" s="37" t="s">
        <v>100</v>
      </c>
      <c r="K7" s="37" t="s">
        <v>101</v>
      </c>
      <c r="L7" s="37" t="s">
        <v>102</v>
      </c>
      <c r="M7" s="37" t="s">
        <v>103</v>
      </c>
      <c r="N7" s="38" t="s">
        <v>104</v>
      </c>
      <c r="O7" s="38" t="s">
        <v>105</v>
      </c>
      <c r="P7" s="38">
        <v>5.41</v>
      </c>
      <c r="Q7" s="38">
        <v>95.17</v>
      </c>
      <c r="R7" s="38">
        <v>2700</v>
      </c>
      <c r="S7" s="38">
        <v>41338</v>
      </c>
      <c r="T7" s="38">
        <v>144.13999999999999</v>
      </c>
      <c r="U7" s="38">
        <v>286.79000000000002</v>
      </c>
      <c r="V7" s="38">
        <v>2226</v>
      </c>
      <c r="W7" s="38">
        <v>1.55</v>
      </c>
      <c r="X7" s="38">
        <v>1436.13</v>
      </c>
      <c r="Y7" s="38">
        <v>121.63</v>
      </c>
      <c r="Z7" s="38">
        <v>74.75</v>
      </c>
      <c r="AA7" s="38">
        <v>77.63</v>
      </c>
      <c r="AB7" s="38">
        <v>83.1</v>
      </c>
      <c r="AC7" s="38">
        <v>88.17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56</v>
      </c>
      <c r="BR7" s="38">
        <v>56.34</v>
      </c>
      <c r="BS7" s="38">
        <v>59.02</v>
      </c>
      <c r="BT7" s="38">
        <v>60.71</v>
      </c>
      <c r="BU7" s="38">
        <v>59.71</v>
      </c>
      <c r="BV7" s="38">
        <v>50.82</v>
      </c>
      <c r="BW7" s="38">
        <v>52.19</v>
      </c>
      <c r="BX7" s="38">
        <v>55.32</v>
      </c>
      <c r="BY7" s="38">
        <v>59.8</v>
      </c>
      <c r="BZ7" s="38">
        <v>57.77</v>
      </c>
      <c r="CA7" s="38">
        <v>59.51</v>
      </c>
      <c r="CB7" s="38">
        <v>259.3</v>
      </c>
      <c r="CC7" s="38">
        <v>258.44</v>
      </c>
      <c r="CD7" s="38">
        <v>242.57</v>
      </c>
      <c r="CE7" s="38">
        <v>224.3</v>
      </c>
      <c r="CF7" s="38">
        <v>208.14</v>
      </c>
      <c r="CG7" s="38">
        <v>300.52</v>
      </c>
      <c r="CH7" s="38">
        <v>296.14</v>
      </c>
      <c r="CI7" s="38">
        <v>283.17</v>
      </c>
      <c r="CJ7" s="38">
        <v>263.76</v>
      </c>
      <c r="CK7" s="38">
        <v>274.35000000000002</v>
      </c>
      <c r="CL7" s="38">
        <v>261.45999999999998</v>
      </c>
      <c r="CM7" s="38">
        <v>44.64</v>
      </c>
      <c r="CN7" s="38">
        <v>43.23</v>
      </c>
      <c r="CO7" s="38">
        <v>47.46</v>
      </c>
      <c r="CP7" s="38">
        <v>48.96</v>
      </c>
      <c r="CQ7" s="38">
        <v>47.8</v>
      </c>
      <c r="CR7" s="38">
        <v>53.24</v>
      </c>
      <c r="CS7" s="38">
        <v>52.31</v>
      </c>
      <c r="CT7" s="38">
        <v>60.65</v>
      </c>
      <c r="CU7" s="38">
        <v>51.75</v>
      </c>
      <c r="CV7" s="38">
        <v>50.68</v>
      </c>
      <c r="CW7" s="38">
        <v>52.23</v>
      </c>
      <c r="CX7" s="38">
        <v>75.89</v>
      </c>
      <c r="CY7" s="38">
        <v>75.09</v>
      </c>
      <c r="CZ7" s="38">
        <v>75.41</v>
      </c>
      <c r="DA7" s="38">
        <v>74.930000000000007</v>
      </c>
      <c r="DB7" s="38">
        <v>73.63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00379:髙橋 正樹</cp:lastModifiedBy>
  <cp:lastPrinted>2020-01-31T00:24:18Z</cp:lastPrinted>
  <dcterms:created xsi:type="dcterms:W3CDTF">2019-12-05T05:22:16Z</dcterms:created>
  <dcterms:modified xsi:type="dcterms:W3CDTF">2020-01-31T00:25:29Z</dcterms:modified>
  <cp:category/>
</cp:coreProperties>
</file>