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0379\Desktop\【令和２年２月３日（月）〆】公営企業に係る経営比較分析表（平成３０年度決算）の分析等について\【経営比較分析表】2018_362051_47_1718\"/>
    </mc:Choice>
  </mc:AlternateContent>
  <xr:revisionPtr revIDLastSave="0" documentId="13_ncr:1_{9AF2EB88-F77C-4625-8F77-9FCC0B6F8937}" xr6:coauthVersionLast="36" xr6:coauthVersionMax="36" xr10:uidLastSave="{00000000-0000-0000-0000-000000000000}"/>
  <workbookProtection workbookAlgorithmName="SHA-512" workbookHashValue="+p+Ki94/K8T70dZYcHj+LbE4mSWDbW97D0tHtqC8Qr5HVLzsqt4hSGVNrDV5cbfZ1yIhsAHe5OJNNm/Whk++lA==" workbookSaltValue="Vg01NjM6aXkJJSkoXMCPE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<sst xmlns="http://schemas.openxmlformats.org/spreadsheetml/2006/main" count="228" uniqueCount="114">
  <si>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</si>
  <si>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</si>
  <si>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</si>
  <si>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</si>
  <si>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</si>
  <si>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</si>
  <si>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</si>
  <si>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</si>
  <si>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</si>
  <si>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</si>
  <si>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</si>
  <si>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</si>
  <si>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</si>
  <si>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</si>
  <si>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</si>
  <si>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</si>
  <si>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</si>
  <si>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</si>
  <si>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</si>
  <si>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</si>
  <si>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</si>
  <si>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</si>
  <si>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</si>
  <si>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</si>
  <si>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</si>
  <si>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</si>
  <si>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</si>
  <si>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</si>
  <si>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</si>
  <si>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</si>
  <si>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</si>
  <si>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</si>
  <si>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</si>
  <si>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</si>
  <si>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</si>
  <si>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</si>
  <si>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</si>
  <si>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</si>
  <si>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</si>
  <si>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</si>
  <si>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</si>
  <si>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</si>
  <si>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</si>
  <si>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</si>
  <si>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</si>
  <si>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</si>
  <si>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</si>
  <si>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</si>
  <si>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</si>
  <si>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</si>
  <si>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</si>
  <si>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</si>
  <si>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</si>
  <si>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</si>
  <si>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</si>
  <si>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</si>
  <si>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</si>
  <si>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</si>
  <si>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</si>
  <si>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</si>
  <si>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</si>
  <si>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</si>
  <si>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</si>
  <si>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</si>
  <si>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</si>
  <si>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</si>
  <si>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</si>
  <si>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</si>
  <si>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</si>
  <si>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</si>
  <si>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</si>
  <si>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</si>
  <si>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</si>
  <si>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</si>
  <si>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</si>
  <si>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</si>
  <si>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</si>
  <si>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</si>
  <si>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</si>
  <si>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</si>
  <si>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</si>
  <si>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</si>
  <si>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</si>
  <si>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</si>
  <si>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</si>
  <si>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</si>
  <si>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</si>
  <si>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</si>
  <si>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</si>
  <si>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</si>
  <si>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</si>
  <si>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</si>
  <si>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</si>
  <si>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</si>
  <si>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</si>
  <si>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</si>
  <si>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</si>
  <si>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</si>
  <si>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吉野川市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</si>
  <si>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</si>
  <si>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</si>
  <si>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</si>
  <si>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</si>
  <si>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</si>
  <si>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</si>
  <si>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</si>
  <si>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</si>
  <si>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</si>
  <si>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</si>
  <si>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</si>
  <si>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</si>
  <si>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今後、施設の老朽化は進み、設備などの更新時期を迎えることは明らかである。さらに、東日本大震災や熊本地震等地震災害の経験を踏まえ、社会インフラの耐震化を図らなければならない状況である。
　本市においても、平成３０年度に固定資産台帳の整備を行った。これにより老朽化した施設や経年劣化及び耐用年数の経過した機器等について長期的に耐震化を行っていく。
　今後はそのための財源を確保し、効率的・計画的に投資を行っていく必要がある。</t>
    <phoneticPr fontId="4"/>
  </si>
  <si>
    <t>　公営企業を取り巻く経営環境は、急速な人口減少等に伴う料金収入の減少や施設の老朽化に伴う更新需要の拡大等により急速に厳しさを増している。
　本市は平成３１年度に「下水道経営戦略検討審議会」を設置し、経営基盤の強化に向け下水道使用料の改定を視野に入れながら経営健全化を目標に検討を行い経営戦略の策定を行う。
　建設事業については、将来を見据え投資採算性を踏まえた持続可能な整備計画を推進することが望まれる。
　また、接続率の向上を図るため、今後「未接続世帯戸別訪問事業」を計画している。</t>
    <phoneticPr fontId="4"/>
  </si>
  <si>
    <t>　収益的収支比率は１００％未満の状態となっており、処理区域内での接続率が低いことや、人口減少に伴う使用料収入の伸び率が低いことが原因と考えられる。
　企業債残高対事業規模比率の割合は類似団体平均値と比べて今のところ低い比率に収まっているが、今後必要な更新が増えてくることが予測されるため、計画的な投資を行っていく必要がある。
　汚水処理原価については、類似団体平均値よりも低く少しずつであるが減少している。
　施設利用率については類似団体平均値を上回っているが、水洗化率の上昇率は低くなっており、経営改善に向け接続率の向上が課題となっている。
　今後、有収水量を増加させ収益を確保するとともに、投資の効率化や維持管理費の削減を行い経営改善に努める。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</si>
</sst>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0.88</c:v>
                </c:pt>
                <c:pt idx="4" formatCode="#,##0.00;&quot;△&quot;#,##0.00;&quot;-&quot;">
                  <c:v>0.56999999999999995</c:v>
                </c:pt>
              </c:numCache>
            </c:numRef>
          </c:val>
          <c:extLst>
            <c:ext xmlns:c16="http://schemas.microsoft.com/office/drawing/2014/chart" uri="{C3380CC4-5D6E-409C-BE32-E72D297353CC}">
              <c16:uniqueId val="{00000000-EAB0-406C-88E3-2495AD985C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EAB0-406C-88E3-2495AD985C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45.89</c:v>
                </c:pt>
                <c:pt idx="1">
                  <c:v>49.22</c:v>
                </c:pt>
                <c:pt idx="2">
                  <c:v>48.01</c:v>
                </c:pt>
                <c:pt idx="3">
                  <c:v>51.03</c:v>
                </c:pt>
                <c:pt idx="4">
                  <c:v>47</c:v>
                </c:pt>
              </c:numCache>
            </c:numRef>
          </c:val>
          <c:extLst>
            <c:ext xmlns:c16="http://schemas.microsoft.com/office/drawing/2014/chart" uri="{C3380CC4-5D6E-409C-BE32-E72D297353CC}">
              <c16:uniqueId val="{00000000-D1D4-4725-A22D-B0A38E96FB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D1D4-4725-A22D-B0A38E96FB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45.88</c:v>
                </c:pt>
                <c:pt idx="1">
                  <c:v>47.81</c:v>
                </c:pt>
                <c:pt idx="2">
                  <c:v>47.4</c:v>
                </c:pt>
                <c:pt idx="3">
                  <c:v>47.33</c:v>
                </c:pt>
                <c:pt idx="4">
                  <c:v>49.05</c:v>
                </c:pt>
              </c:numCache>
            </c:numRef>
          </c:val>
          <c:extLst>
            <c:ext xmlns:c16="http://schemas.microsoft.com/office/drawing/2014/chart" uri="{C3380CC4-5D6E-409C-BE32-E72D297353CC}">
              <c16:uniqueId val="{00000000-BF56-43C3-ACD0-30A468ABF9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BF56-43C3-ACD0-30A468ABF9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77.67</c:v>
                </c:pt>
                <c:pt idx="1">
                  <c:v>80.19</c:v>
                </c:pt>
                <c:pt idx="2">
                  <c:v>82.4</c:v>
                </c:pt>
                <c:pt idx="3">
                  <c:v>77.91</c:v>
                </c:pt>
                <c:pt idx="4">
                  <c:v>79.58</c:v>
                </c:pt>
              </c:numCache>
            </c:numRef>
          </c:val>
          <c:extLst>
            <c:ext xmlns:c16="http://schemas.microsoft.com/office/drawing/2014/chart" uri="{C3380CC4-5D6E-409C-BE32-E72D297353CC}">
              <c16:uniqueId val="{00000000-A4D0-42BD-BBEC-494A1CF7C6C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D0-42BD-BBEC-494A1CF7C6C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D7-4180-A0B1-44EB87E6045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D7-4180-A0B1-44EB87E6045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24-4ED1-BB43-97EFE0FF4D3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24-4ED1-BB43-97EFE0FF4D3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7A-4BDD-8A5B-B3BCECE64B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7A-4BDD-8A5B-B3BCECE64B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57-4C1E-B6BB-AC581096FD3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57-4C1E-B6BB-AC581096FD3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253.93</c:v>
                </c:pt>
                <c:pt idx="1">
                  <c:v>362.17</c:v>
                </c:pt>
                <c:pt idx="2">
                  <c:v>209.77</c:v>
                </c:pt>
                <c:pt idx="3">
                  <c:v>370.1</c:v>
                </c:pt>
                <c:pt idx="4">
                  <c:v>1056.43</c:v>
                </c:pt>
              </c:numCache>
            </c:numRef>
          </c:val>
          <c:extLst>
            <c:ext xmlns:c16="http://schemas.microsoft.com/office/drawing/2014/chart" uri="{C3380CC4-5D6E-409C-BE32-E72D297353CC}">
              <c16:uniqueId val="{00000000-697F-408A-A182-01CAD972F3F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697F-408A-A182-01CAD972F3F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57.78</c:v>
                </c:pt>
                <c:pt idx="1">
                  <c:v>68.44</c:v>
                </c:pt>
                <c:pt idx="2">
                  <c:v>66.209999999999994</c:v>
                </c:pt>
                <c:pt idx="3">
                  <c:v>73.78</c:v>
                </c:pt>
                <c:pt idx="4">
                  <c:v>69.77</c:v>
                </c:pt>
              </c:numCache>
            </c:numRef>
          </c:val>
          <c:extLst>
            <c:ext xmlns:c16="http://schemas.microsoft.com/office/drawing/2014/chart" uri="{C3380CC4-5D6E-409C-BE32-E72D297353CC}">
              <c16:uniqueId val="{00000000-7881-4CEC-A368-DCBBFA88D6F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7881-4CEC-A368-DCBBFA88D6F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185.08</c:v>
                </c:pt>
                <c:pt idx="1">
                  <c:v>160</c:v>
                </c:pt>
                <c:pt idx="2">
                  <c:v>166.05</c:v>
                </c:pt>
                <c:pt idx="3">
                  <c:v>150.29</c:v>
                </c:pt>
                <c:pt idx="4">
                  <c:v>150</c:v>
                </c:pt>
              </c:numCache>
            </c:numRef>
          </c:val>
          <c:extLst>
            <c:ext xmlns:c16="http://schemas.microsoft.com/office/drawing/2014/chart" uri="{C3380CC4-5D6E-409C-BE32-E72D297353CC}">
              <c16:uniqueId val="{00000000-85E3-4034-BE40-C175316127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85E3-4034-BE40-C175316127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吉野川市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41338</v>
      </c>
      <c r="AM8" s="68"/>
      <c r="AN8" s="68"/>
      <c r="AO8" s="68"/>
      <c r="AP8" s="68"/>
      <c r="AQ8" s="68"/>
      <c r="AR8" s="68"/>
      <c r="AS8" s="68"/>
      <c r="AT8" s="67">
        <f>データ!T6</f>
        <v>144.13999999999999</v>
      </c>
      <c r="AU8" s="67"/>
      <c r="AV8" s="67"/>
      <c r="AW8" s="67"/>
      <c r="AX8" s="67"/>
      <c r="AY8" s="67"/>
      <c r="AZ8" s="67"/>
      <c r="BA8" s="67"/>
      <c r="BB8" s="67">
        <f>データ!U6</f>
        <v>286.79000000000002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10.32</v>
      </c>
      <c r="Q10" s="67"/>
      <c r="R10" s="67"/>
      <c r="S10" s="67"/>
      <c r="T10" s="67"/>
      <c r="U10" s="67"/>
      <c r="V10" s="67"/>
      <c r="W10" s="67">
        <f>データ!Q6</f>
        <v>96.27</v>
      </c>
      <c r="X10" s="67"/>
      <c r="Y10" s="67"/>
      <c r="Z10" s="67"/>
      <c r="AA10" s="67"/>
      <c r="AB10" s="67"/>
      <c r="AC10" s="67"/>
      <c r="AD10" s="68">
        <f>データ!R6</f>
        <v>2700</v>
      </c>
      <c r="AE10" s="68"/>
      <c r="AF10" s="68"/>
      <c r="AG10" s="68"/>
      <c r="AH10" s="68"/>
      <c r="AI10" s="68"/>
      <c r="AJ10" s="68"/>
      <c r="AK10" s="2"/>
      <c r="AL10" s="68">
        <f>データ!V6</f>
        <v>4247</v>
      </c>
      <c r="AM10" s="68"/>
      <c r="AN10" s="68"/>
      <c r="AO10" s="68"/>
      <c r="AP10" s="68"/>
      <c r="AQ10" s="68"/>
      <c r="AR10" s="68"/>
      <c r="AS10" s="68"/>
      <c r="AT10" s="67">
        <f>データ!W6</f>
        <v>1.75</v>
      </c>
      <c r="AU10" s="67"/>
      <c r="AV10" s="67"/>
      <c r="AW10" s="67"/>
      <c r="AX10" s="67"/>
      <c r="AY10" s="67"/>
      <c r="AZ10" s="67"/>
      <c r="BA10" s="67"/>
      <c r="BB10" s="67">
        <f>データ!X6</f>
        <v>2426.86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zlFHwtZ2y6kOaunSAT7q7rpHiNz2Y67VZz/FFGF89ZBUt7ha100VFkQdwEtu3wPX9x6lkFNr7snshbkIavG+tA==" saltValue="c5finHTNWGd7DGiGB+U2x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362051</v>
      </c>
      <c r="D6" s="33">
        <f t="shared" si="3"/>
        <v>47</v>
      </c>
      <c r="E6" s="33">
        <f t="shared" si="3"/>
        <v>17</v>
      </c>
      <c r="F6" s="33">
        <f t="shared" si="3"/>
        <v>4</v>
      </c>
      <c r="G6" s="33">
        <f t="shared" si="3"/>
        <v>0</v>
      </c>
      <c r="H6" s="33" t="str">
        <f t="shared" si="3"/>
        <v>徳島県　吉野川市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10.32</v>
      </c>
      <c r="Q6" s="34">
        <f t="shared" si="3"/>
        <v>96.27</v>
      </c>
      <c r="R6" s="34">
        <f t="shared" si="3"/>
        <v>2700</v>
      </c>
      <c r="S6" s="34">
        <f t="shared" si="3"/>
        <v>41338</v>
      </c>
      <c r="T6" s="34">
        <f t="shared" si="3"/>
        <v>144.13999999999999</v>
      </c>
      <c r="U6" s="34">
        <f t="shared" si="3"/>
        <v>286.79000000000002</v>
      </c>
      <c r="V6" s="34">
        <f t="shared" si="3"/>
        <v>4247</v>
      </c>
      <c r="W6" s="34">
        <f t="shared" si="3"/>
        <v>1.75</v>
      </c>
      <c r="X6" s="34">
        <f t="shared" si="3"/>
        <v>2426.86</v>
      </c>
      <c r="Y6" s="35">
        <f>IF(Y7="",NA(),Y7)</f>
        <v>77.67</v>
      </c>
      <c r="Z6" s="35">
        <f t="shared" ref="Z6:AH6" si="4">IF(Z7="",NA(),Z7)</f>
        <v>80.19</v>
      </c>
      <c r="AA6" s="35">
        <f t="shared" si="4"/>
        <v>82.4</v>
      </c>
      <c r="AB6" s="35">
        <f t="shared" si="4"/>
        <v>77.91</v>
      </c>
      <c r="AC6" s="35">
        <f t="shared" si="4"/>
        <v>79.58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253.93</v>
      </c>
      <c r="BG6" s="35">
        <f t="shared" ref="BG6:BO6" si="7">IF(BG7="",NA(),BG7)</f>
        <v>362.17</v>
      </c>
      <c r="BH6" s="35">
        <f t="shared" si="7"/>
        <v>209.77</v>
      </c>
      <c r="BI6" s="35">
        <f t="shared" si="7"/>
        <v>370.1</v>
      </c>
      <c r="BJ6" s="35">
        <f t="shared" si="7"/>
        <v>1056.43</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57.78</v>
      </c>
      <c r="BR6" s="35">
        <f t="shared" ref="BR6:BZ6" si="8">IF(BR7="",NA(),BR7)</f>
        <v>68.44</v>
      </c>
      <c r="BS6" s="35">
        <f t="shared" si="8"/>
        <v>66.209999999999994</v>
      </c>
      <c r="BT6" s="35">
        <f t="shared" si="8"/>
        <v>73.78</v>
      </c>
      <c r="BU6" s="35">
        <f t="shared" si="8"/>
        <v>69.77</v>
      </c>
      <c r="BV6" s="35">
        <f t="shared" si="8"/>
        <v>50.54</v>
      </c>
      <c r="BW6" s="35">
        <f t="shared" si="8"/>
        <v>49.22</v>
      </c>
      <c r="BX6" s="35">
        <f t="shared" si="8"/>
        <v>53.7</v>
      </c>
      <c r="BY6" s="35">
        <f t="shared" si="8"/>
        <v>61.54</v>
      </c>
      <c r="BZ6" s="35">
        <f t="shared" si="8"/>
        <v>63.97</v>
      </c>
      <c r="CA6" s="34" t="str">
        <f>IF(CA7="","",IF(CA7="-","【-】","【"&amp;SUBSTITUTE(TEXT(CA7,"#,##0.00"),"-","△")&amp;"】"))</f>
        <v>【74.48】</v>
      </c>
      <c r="CB6" s="35">
        <f>IF(CB7="",NA(),CB7)</f>
        <v>185.08</v>
      </c>
      <c r="CC6" s="35">
        <f t="shared" ref="CC6:CK6" si="9">IF(CC7="",NA(),CC7)</f>
        <v>160</v>
      </c>
      <c r="CD6" s="35">
        <f t="shared" si="9"/>
        <v>166.05</v>
      </c>
      <c r="CE6" s="35">
        <f t="shared" si="9"/>
        <v>150.29</v>
      </c>
      <c r="CF6" s="35">
        <f t="shared" si="9"/>
        <v>150</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45.89</v>
      </c>
      <c r="CN6" s="35">
        <f t="shared" ref="CN6:CV6" si="10">IF(CN7="",NA(),CN7)</f>
        <v>49.22</v>
      </c>
      <c r="CO6" s="35">
        <f t="shared" si="10"/>
        <v>48.01</v>
      </c>
      <c r="CP6" s="35">
        <f t="shared" si="10"/>
        <v>51.03</v>
      </c>
      <c r="CQ6" s="35">
        <f t="shared" si="10"/>
        <v>47</v>
      </c>
      <c r="CR6" s="35">
        <f t="shared" si="10"/>
        <v>34.74</v>
      </c>
      <c r="CS6" s="35">
        <f t="shared" si="10"/>
        <v>36.65</v>
      </c>
      <c r="CT6" s="35">
        <f t="shared" si="10"/>
        <v>37.72</v>
      </c>
      <c r="CU6" s="35">
        <f t="shared" si="10"/>
        <v>37.08</v>
      </c>
      <c r="CV6" s="35">
        <f t="shared" si="10"/>
        <v>37.46</v>
      </c>
      <c r="CW6" s="34" t="str">
        <f>IF(CW7="","",IF(CW7="-","【-】","【"&amp;SUBSTITUTE(TEXT(CW7,"#,##0.00"),"-","△")&amp;"】"))</f>
        <v>【42.82】</v>
      </c>
      <c r="CX6" s="35">
        <f>IF(CX7="",NA(),CX7)</f>
        <v>45.88</v>
      </c>
      <c r="CY6" s="35">
        <f t="shared" ref="CY6:DG6" si="11">IF(CY7="",NA(),CY7)</f>
        <v>47.81</v>
      </c>
      <c r="CZ6" s="35">
        <f t="shared" si="11"/>
        <v>47.4</v>
      </c>
      <c r="DA6" s="35">
        <f t="shared" si="11"/>
        <v>47.33</v>
      </c>
      <c r="DB6" s="35">
        <f t="shared" si="11"/>
        <v>49.05</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0.88</v>
      </c>
      <c r="EI6" s="35">
        <f t="shared" si="14"/>
        <v>0.56999999999999995</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362051</v>
      </c>
      <c r="D7" s="37">
        <v>47</v>
      </c>
      <c r="E7" s="37">
        <v>17</v>
      </c>
      <c r="F7" s="37">
        <v>4</v>
      </c>
      <c r="G7" s="37">
        <v>0</v>
      </c>
      <c r="H7" s="37" t="s">
        <v>98</v>
      </c>
      <c r="I7" s="37" t="s">
        <v>99</v>
      </c>
      <c r="J7" s="37" t="s">
        <v>100</v>
      </c>
      <c r="K7" s="37" t="s">
        <v>101</v>
      </c>
      <c r="L7" s="37" t="s">
        <v>102</v>
      </c>
      <c r="M7" s="37" t="s">
        <v>103</v>
      </c>
      <c r="N7" s="38" t="s">
        <v>104</v>
      </c>
      <c r="O7" s="38" t="s">
        <v>105</v>
      </c>
      <c r="P7" s="38">
        <v>10.32</v>
      </c>
      <c r="Q7" s="38">
        <v>96.27</v>
      </c>
      <c r="R7" s="38">
        <v>2700</v>
      </c>
      <c r="S7" s="38">
        <v>41338</v>
      </c>
      <c r="T7" s="38">
        <v>144.13999999999999</v>
      </c>
      <c r="U7" s="38">
        <v>286.79000000000002</v>
      </c>
      <c r="V7" s="38">
        <v>4247</v>
      </c>
      <c r="W7" s="38">
        <v>1.75</v>
      </c>
      <c r="X7" s="38">
        <v>2426.86</v>
      </c>
      <c r="Y7" s="38">
        <v>77.67</v>
      </c>
      <c r="Z7" s="38">
        <v>80.19</v>
      </c>
      <c r="AA7" s="38">
        <v>82.4</v>
      </c>
      <c r="AB7" s="38">
        <v>77.91</v>
      </c>
      <c r="AC7" s="38">
        <v>79.58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253.93</v>
      </c>
      <c r="BG7" s="38">
        <v>362.17</v>
      </c>
      <c r="BH7" s="38">
        <v>209.77</v>
      </c>
      <c r="BI7" s="38">
        <v>370.1</v>
      </c>
      <c r="BJ7" s="38">
        <v>1056.43</v>
      </c>
      <c r="BK7" s="38">
        <v>1671.86</v>
      </c>
      <c r="BL7" s="38">
        <v>1673.47</v>
      </c>
      <c r="BM7" s="38">
        <v>1592.72</v>
      </c>
      <c r="BN7" s="38">
        <v>1223.96</v>
      </c>
      <c r="BO7" s="38">
        <v>1269.1500000000001</v>
      </c>
      <c r="BP7" s="38">
        <v>1209.4000000000001</v>
      </c>
      <c r="BQ7" s="38">
        <v>57.78</v>
      </c>
      <c r="BR7" s="38">
        <v>68.44</v>
      </c>
      <c r="BS7" s="38">
        <v>66.209999999999994</v>
      </c>
      <c r="BT7" s="38">
        <v>73.78</v>
      </c>
      <c r="BU7" s="38">
        <v>69.77</v>
      </c>
      <c r="BV7" s="38">
        <v>50.54</v>
      </c>
      <c r="BW7" s="38">
        <v>49.22</v>
      </c>
      <c r="BX7" s="38">
        <v>53.7</v>
      </c>
      <c r="BY7" s="38">
        <v>61.54</v>
      </c>
      <c r="BZ7" s="38">
        <v>63.97</v>
      </c>
      <c r="CA7" s="38">
        <v>74.48</v>
      </c>
      <c r="CB7" s="38">
        <v>185.08</v>
      </c>
      <c r="CC7" s="38">
        <v>160</v>
      </c>
      <c r="CD7" s="38">
        <v>166.05</v>
      </c>
      <c r="CE7" s="38">
        <v>150.29</v>
      </c>
      <c r="CF7" s="38">
        <v>150</v>
      </c>
      <c r="CG7" s="38">
        <v>320.36</v>
      </c>
      <c r="CH7" s="38">
        <v>332.02</v>
      </c>
      <c r="CI7" s="38">
        <v>300.35000000000002</v>
      </c>
      <c r="CJ7" s="38">
        <v>267.86</v>
      </c>
      <c r="CK7" s="38">
        <v>256.82</v>
      </c>
      <c r="CL7" s="38">
        <v>219.46</v>
      </c>
      <c r="CM7" s="38">
        <v>45.89</v>
      </c>
      <c r="CN7" s="38">
        <v>49.22</v>
      </c>
      <c r="CO7" s="38">
        <v>48.01</v>
      </c>
      <c r="CP7" s="38">
        <v>51.03</v>
      </c>
      <c r="CQ7" s="38">
        <v>47</v>
      </c>
      <c r="CR7" s="38">
        <v>34.74</v>
      </c>
      <c r="CS7" s="38">
        <v>36.65</v>
      </c>
      <c r="CT7" s="38">
        <v>37.72</v>
      </c>
      <c r="CU7" s="38">
        <v>37.08</v>
      </c>
      <c r="CV7" s="38">
        <v>37.46</v>
      </c>
      <c r="CW7" s="38">
        <v>42.82</v>
      </c>
      <c r="CX7" s="38">
        <v>45.88</v>
      </c>
      <c r="CY7" s="38">
        <v>47.81</v>
      </c>
      <c r="CZ7" s="38">
        <v>47.4</v>
      </c>
      <c r="DA7" s="38">
        <v>47.33</v>
      </c>
      <c r="DB7" s="38">
        <v>49.05</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0.88</v>
      </c>
      <c r="EI7" s="38">
        <v>0.56999999999999995</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00379:髙橋 正樹</cp:lastModifiedBy>
  <cp:lastPrinted>2020-01-30T02:03:06Z</cp:lastPrinted>
  <dcterms:created xsi:type="dcterms:W3CDTF">2019-12-05T05:14:14Z</dcterms:created>
  <dcterms:modified xsi:type="dcterms:W3CDTF">2020-01-30T02:03:17Z</dcterms:modified>
  <cp:category/>
</cp:coreProperties>
</file>