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31\◆経営比較分析表\020120_公営企業に係る経営比較分析表（平成３０年度決算）の分析等について\各課回答\"/>
    </mc:Choice>
  </mc:AlternateContent>
  <workbookProtection workbookAlgorithmName="SHA-512" workbookHashValue="jxuPfMWzhMZnqfDU2/EjvvLD0XGRBHY9hT0vhq1hXhzg7IOgqAp+606f/L+dp/DXDPg/jgYy/KDIcPTzyMcoIw==" workbookSaltValue="GRNN7Z/3EOxruPjaZSB1yQ==" workbookSpinCount="100000" lockStructure="1"/>
  <bookViews>
    <workbookView xWindow="-12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<sst xmlns="http://schemas.openxmlformats.org/spreadsheetml/2006/main" count="220" uniqueCount="107">
  <si>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</si>
  <si>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</si>
  <si>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</si>
  <si>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</si>
  <si>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</si>
  <si>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</si>
  <si>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</si>
  <si>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</si>
  <si>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</si>
  <si>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</si>
  <si>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</si>
  <si>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</si>
  <si>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</si>
  <si>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</si>
  <si>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</si>
  <si>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</si>
  <si>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</si>
  <si>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</si>
  <si>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</si>
  <si>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</si>
  <si>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</si>
  <si>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</si>
  <si>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</si>
  <si>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</si>
  <si>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</si>
  <si>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</si>
  <si>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</si>
  <si>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</si>
  <si>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</si>
  <si>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</si>
  <si>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</si>
  <si>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</si>
  <si>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</si>
  <si>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</si>
  <si>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</si>
  <si>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</si>
  <si>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</si>
  <si>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</si>
  <si>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</si>
  <si>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</si>
  <si>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</si>
  <si>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</si>
  <si>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</si>
  <si>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</si>
  <si>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</si>
  <si>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</si>
  <si>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</si>
  <si>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</si>
  <si>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</si>
  <si>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</si>
  <si>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</si>
  <si>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</si>
  <si>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</si>
  <si>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</si>
  <si>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</si>
  <si>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</si>
  <si>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</si>
  <si>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</si>
  <si>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</si>
  <si>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</si>
  <si>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</si>
  <si>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</si>
  <si>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</si>
  <si>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</si>
  <si>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</si>
  <si>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</si>
  <si>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</si>
  <si>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</si>
  <si>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</si>
  <si>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</si>
  <si>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</si>
  <si>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</si>
  <si>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</si>
  <si>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</si>
  <si>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</si>
  <si>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</si>
  <si>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</si>
  <si>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</si>
  <si>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</si>
  <si>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</si>
  <si>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</si>
  <si>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</si>
  <si>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</si>
  <si>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</si>
  <si>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</si>
  <si>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</si>
  <si>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</si>
  <si>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</si>
  <si>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</si>
  <si>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</si>
  <si>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</si>
  <si>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</si>
  <si>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</si>
  <si>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</si>
  <si>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</si>
  <si>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</si>
  <si>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</si>
  <si>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</si>
  <si>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</si>
  <si>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</si>
  <si>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</si>
  <si>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</si>
  <si>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</si>
  <si>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</si>
  <si>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①山間部中心の簡易水道統合した結果、経常収支比率は毎年減少している。経常利益（100%以上）を維持しているものの、平均値を下回っている。
②平均値を下回っており良好である。
③100%を上回っており資金の流動性は確保できている。
④企業債残高対給水収益比率に関しては例年ほぼ同じ比率で推移している。平均値を大きく上回っているが、経営戦略のシミュレーションでは企業債残高が減少していく見込みである。
⑤100%以上を維持できている。
⑥平均値を下回っているものの上昇傾向である。
⑦昨年は平均値を上回っていたが本年は下回った。
⑧老朽管からの漏水が要因で平均値を下回っていると考えられる。
　</t>
    <rPh sb="230" eb="232">
      <t>ジョウショウ</t>
    </rPh>
    <rPh sb="232" eb="234">
      <t>ケイコウ</t>
    </rPh>
    <rPh sb="240" eb="242">
      <t>サクネン</t>
    </rPh>
    <rPh sb="254" eb="256">
      <t>ホンネン</t>
    </rPh>
    <rPh sb="257" eb="259">
      <t>シタマワ</t>
    </rPh>
    <phoneticPr fontId="4"/>
  </si>
  <si>
    <t xml:space="preserve">
①平均値と同程度で、平成30年は平均値を上回った。
②昨年と同様に平均値を下回っている。旧簡易水道を加算した結果大幅に上昇している。
③②と同様に平均値を下回っており、旧簡易水道を加算した結果さらに減少傾向である。
　今後老朽化した管路が増加することが予想されることから、計画的な更新・耐震化を行っていく必要がある。</t>
    <rPh sb="11" eb="13">
      <t>ヘイセイ</t>
    </rPh>
    <rPh sb="15" eb="16">
      <t>ネン</t>
    </rPh>
    <rPh sb="17" eb="20">
      <t>ヘイキンチ</t>
    </rPh>
    <rPh sb="21" eb="23">
      <t>ウワマワ</t>
    </rPh>
    <rPh sb="28" eb="30">
      <t>サクネン</t>
    </rPh>
    <rPh sb="31" eb="33">
      <t>ドウヨウ</t>
    </rPh>
    <rPh sb="71" eb="73">
      <t>ドウヨウ</t>
    </rPh>
    <rPh sb="102" eb="104">
      <t>ケイコウ</t>
    </rPh>
    <phoneticPr fontId="4"/>
  </si>
  <si>
    <t>平成29年4月1日に、経営状況の厳しい美馬町、脇町、穴吹町の旧簡易水道を上水道へ統合したことで、各指標の悪化につながっている。また毎年管路の経年化率が上昇傾向にあり、そのことから必然と耐震・更新すべき管路が増え数字の悪化の要因となっている。
管路経年化率に関しては、簡易水道統合時に大幅に上昇している。またそれに伴い管路更新を行う必要があるが、管路更新率は減少傾向にある。
平成30年3月に策定した美馬市水道事業経営戦略に基づき、経営の健全化と計画的な設備投資を行っていく。</t>
    <rPh sb="65" eb="67">
      <t>マイトシ</t>
    </rPh>
    <rPh sb="67" eb="69">
      <t>カンロ</t>
    </rPh>
    <rPh sb="70" eb="72">
      <t>ケイネン</t>
    </rPh>
    <rPh sb="72" eb="73">
      <t>カ</t>
    </rPh>
    <rPh sb="73" eb="74">
      <t>リツ</t>
    </rPh>
    <rPh sb="75" eb="77">
      <t>ジョウショウ</t>
    </rPh>
    <rPh sb="77" eb="79">
      <t>ケイコウ</t>
    </rPh>
    <rPh sb="89" eb="91">
      <t>ヒツゼン</t>
    </rPh>
    <rPh sb="92" eb="94">
      <t>タイシン</t>
    </rPh>
    <rPh sb="95" eb="97">
      <t>コウシン</t>
    </rPh>
    <rPh sb="100" eb="102">
      <t>カンロ</t>
    </rPh>
    <rPh sb="103" eb="104">
      <t>フ</t>
    </rPh>
    <rPh sb="105" eb="107">
      <t>スウジ</t>
    </rPh>
    <rPh sb="108" eb="110">
      <t>アッカ</t>
    </rPh>
    <rPh sb="111" eb="113">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</si>
</sst>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0.52</c:v>
                </c:pt>
                <c:pt idx="2">
                  <c:v>0.52</c:v>
                </c:pt>
                <c:pt idx="3">
                  <c:v>0.34</c:v>
                </c:pt>
                <c:pt idx="4">
                  <c:v>0.14000000000000001</c:v>
                </c:pt>
              </c:numCache>
            </c:numRef>
          </c:val>
          <c:extLst>
            <c:ext xmlns:c16="http://schemas.microsoft.com/office/drawing/2014/chart" uri="{C3380CC4-5D6E-409C-BE32-E72D297353CC}">
              <c16:uniqueId val="{00000000-C4E6-4CB0-8275-7EEB37045D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C4E6-4CB0-8275-7EEB37045D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53.44</c:v>
                </c:pt>
                <c:pt idx="1">
                  <c:v>54.05</c:v>
                </c:pt>
                <c:pt idx="2">
                  <c:v>53.01</c:v>
                </c:pt>
                <c:pt idx="3">
                  <c:v>57.26</c:v>
                </c:pt>
                <c:pt idx="4">
                  <c:v>54.68</c:v>
                </c:pt>
              </c:numCache>
            </c:numRef>
          </c:val>
          <c:extLst>
            <c:ext xmlns:c16="http://schemas.microsoft.com/office/drawing/2014/chart" uri="{C3380CC4-5D6E-409C-BE32-E72D297353CC}">
              <c16:uniqueId val="{00000000-A5D4-401C-B25D-EB959B83C3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5D4-401C-B25D-EB959B83C3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71.489999999999995</c:v>
                </c:pt>
                <c:pt idx="1">
                  <c:v>70.84</c:v>
                </c:pt>
                <c:pt idx="2">
                  <c:v>71.62</c:v>
                </c:pt>
                <c:pt idx="3">
                  <c:v>67.58</c:v>
                </c:pt>
                <c:pt idx="4">
                  <c:v>68.77</c:v>
                </c:pt>
              </c:numCache>
            </c:numRef>
          </c:val>
          <c:extLst>
            <c:ext xmlns:c16="http://schemas.microsoft.com/office/drawing/2014/chart" uri="{C3380CC4-5D6E-409C-BE32-E72D297353CC}">
              <c16:uniqueId val="{00000000-BD7E-4C31-A224-B95A861C99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BD7E-4C31-A224-B95A861C99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116.68</c:v>
                </c:pt>
                <c:pt idx="1">
                  <c:v>116.43</c:v>
                </c:pt>
                <c:pt idx="2">
                  <c:v>122.14</c:v>
                </c:pt>
                <c:pt idx="3">
                  <c:v>108.72</c:v>
                </c:pt>
                <c:pt idx="4">
                  <c:v>106.86</c:v>
                </c:pt>
              </c:numCache>
            </c:numRef>
          </c:val>
          <c:extLst>
            <c:ext xmlns:c16="http://schemas.microsoft.com/office/drawing/2014/chart" uri="{C3380CC4-5D6E-409C-BE32-E72D297353CC}">
              <c16:uniqueId val="{00000000-157F-471C-B435-1A2C9247E5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57F-471C-B435-1A2C9247E5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44.61</c:v>
                </c:pt>
                <c:pt idx="1">
                  <c:v>46.33</c:v>
                </c:pt>
                <c:pt idx="2">
                  <c:v>48.11</c:v>
                </c:pt>
                <c:pt idx="3">
                  <c:v>47.91</c:v>
                </c:pt>
                <c:pt idx="4">
                  <c:v>49.39</c:v>
                </c:pt>
              </c:numCache>
            </c:numRef>
          </c:val>
          <c:extLst>
            <c:ext xmlns:c16="http://schemas.microsoft.com/office/drawing/2014/chart" uri="{C3380CC4-5D6E-409C-BE32-E72D297353CC}">
              <c16:uniqueId val="{00000000-C94E-45F2-AE95-2DCA3FE98B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C94E-45F2-AE95-2DCA3FE98B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1.19</c:v>
                </c:pt>
                <c:pt idx="1">
                  <c:v>1.18</c:v>
                </c:pt>
                <c:pt idx="2">
                  <c:v>1.96</c:v>
                </c:pt>
                <c:pt idx="3">
                  <c:v>12.69</c:v>
                </c:pt>
                <c:pt idx="4">
                  <c:v>14.82</c:v>
                </c:pt>
              </c:numCache>
            </c:numRef>
          </c:val>
          <c:extLst>
            <c:ext xmlns:c16="http://schemas.microsoft.com/office/drawing/2014/chart" uri="{C3380CC4-5D6E-409C-BE32-E72D297353CC}">
              <c16:uniqueId val="{00000000-6363-43EA-85B6-34331871CB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6363-43EA-85B6-34331871CB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AC-4A4F-B288-27D11A6B13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0AC-4A4F-B288-27D11A6B13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297.12</c:v>
                </c:pt>
                <c:pt idx="1">
                  <c:v>318.91000000000003</c:v>
                </c:pt>
                <c:pt idx="2">
                  <c:v>349.13</c:v>
                </c:pt>
                <c:pt idx="3">
                  <c:v>222.1</c:v>
                </c:pt>
                <c:pt idx="4">
                  <c:v>211.21</c:v>
                </c:pt>
              </c:numCache>
            </c:numRef>
          </c:val>
          <c:extLst>
            <c:ext xmlns:c16="http://schemas.microsoft.com/office/drawing/2014/chart" uri="{C3380CC4-5D6E-409C-BE32-E72D297353CC}">
              <c16:uniqueId val="{00000000-02A0-4980-A5FA-684C7DD47F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02A0-4980-A5FA-684C7DD47F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577.67999999999995</c:v>
                </c:pt>
                <c:pt idx="1">
                  <c:v>554.86</c:v>
                </c:pt>
                <c:pt idx="2">
                  <c:v>538.46</c:v>
                </c:pt>
                <c:pt idx="3">
                  <c:v>591.61</c:v>
                </c:pt>
                <c:pt idx="4">
                  <c:v>577.67999999999995</c:v>
                </c:pt>
              </c:numCache>
            </c:numRef>
          </c:val>
          <c:extLst>
            <c:ext xmlns:c16="http://schemas.microsoft.com/office/drawing/2014/chart" uri="{C3380CC4-5D6E-409C-BE32-E72D297353CC}">
              <c16:uniqueId val="{00000000-D8DE-4A8A-BF14-9A32451E4F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8DE-4A8A-BF14-9A32451E4F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116.04</c:v>
                </c:pt>
                <c:pt idx="1">
                  <c:v>115.93</c:v>
                </c:pt>
                <c:pt idx="2">
                  <c:v>121.43</c:v>
                </c:pt>
                <c:pt idx="3">
                  <c:v>106.18</c:v>
                </c:pt>
                <c:pt idx="4">
                  <c:v>104.26</c:v>
                </c:pt>
              </c:numCache>
            </c:numRef>
          </c:val>
          <c:extLst>
            <c:ext xmlns:c16="http://schemas.microsoft.com/office/drawing/2014/chart" uri="{C3380CC4-5D6E-409C-BE32-E72D297353CC}">
              <c16:uniqueId val="{00000000-8E32-4D7E-927A-AF827929F2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8E32-4D7E-927A-AF827929F2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152.94</c:v>
                </c:pt>
                <c:pt idx="1">
                  <c:v>153.08000000000001</c:v>
                </c:pt>
                <c:pt idx="2">
                  <c:v>146.22999999999999</c:v>
                </c:pt>
                <c:pt idx="3">
                  <c:v>167.97</c:v>
                </c:pt>
                <c:pt idx="4">
                  <c:v>171.57</c:v>
                </c:pt>
              </c:numCache>
            </c:numRef>
          </c:val>
          <c:extLst>
            <c:ext xmlns:c16="http://schemas.microsoft.com/office/drawing/2014/chart" uri="{C3380CC4-5D6E-409C-BE32-E72D297353CC}">
              <c16:uniqueId val="{00000000-54B2-4E34-9F5D-D5F62B1A27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54B2-4E34-9F5D-D5F62B1A27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B10" sqref="BB10:BI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美馬市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29432</v>
      </c>
      <c r="AM8" s="70"/>
      <c r="AN8" s="70"/>
      <c r="AO8" s="70"/>
      <c r="AP8" s="70"/>
      <c r="AQ8" s="70"/>
      <c r="AR8" s="70"/>
      <c r="AS8" s="70"/>
      <c r="AT8" s="66">
        <f>データ!$S$6</f>
        <v>367.14</v>
      </c>
      <c r="AU8" s="67"/>
      <c r="AV8" s="67"/>
      <c r="AW8" s="67"/>
      <c r="AX8" s="67"/>
      <c r="AY8" s="67"/>
      <c r="AZ8" s="67"/>
      <c r="BA8" s="67"/>
      <c r="BB8" s="69">
        <f>データ!$T$6</f>
        <v>80.17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51.2</v>
      </c>
      <c r="J10" s="67"/>
      <c r="K10" s="67"/>
      <c r="L10" s="67"/>
      <c r="M10" s="67"/>
      <c r="N10" s="67"/>
      <c r="O10" s="68"/>
      <c r="P10" s="69">
        <f>データ!$P$6</f>
        <v>93.55</v>
      </c>
      <c r="Q10" s="69"/>
      <c r="R10" s="69"/>
      <c r="S10" s="69"/>
      <c r="T10" s="69"/>
      <c r="U10" s="69"/>
      <c r="V10" s="69"/>
      <c r="W10" s="70">
        <f>データ!$Q$6</f>
        <v>3456</v>
      </c>
      <c r="X10" s="70"/>
      <c r="Y10" s="70"/>
      <c r="Z10" s="70"/>
      <c r="AA10" s="70"/>
      <c r="AB10" s="70"/>
      <c r="AC10" s="70"/>
      <c r="AD10" s="2"/>
      <c r="AE10" s="2"/>
      <c r="AF10" s="2"/>
      <c r="AG10" s="2"/>
      <c r="AH10" s="4"/>
      <c r="AI10" s="4"/>
      <c r="AJ10" s="4"/>
      <c r="AK10" s="4"/>
      <c r="AL10" s="70">
        <f>データ!$U$6</f>
        <v>27431</v>
      </c>
      <c r="AM10" s="70"/>
      <c r="AN10" s="70"/>
      <c r="AO10" s="70"/>
      <c r="AP10" s="70"/>
      <c r="AQ10" s="70"/>
      <c r="AR10" s="70"/>
      <c r="AS10" s="70"/>
      <c r="AT10" s="66">
        <f>データ!$V$6</f>
        <v>84.18</v>
      </c>
      <c r="AU10" s="67"/>
      <c r="AV10" s="67"/>
      <c r="AW10" s="67"/>
      <c r="AX10" s="67"/>
      <c r="AY10" s="67"/>
      <c r="AZ10" s="67"/>
      <c r="BA10" s="67"/>
      <c r="BB10" s="69">
        <f>データ!$W$6</f>
        <v>325.86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jZKe5ZJbmAaZMXdX2ohQ/9OZnErBSJfTK/Q2LOehbMNOfNmIbSnqc7eS6fl5DAdK1IATaErqLB1UIqUG7X7CA==" saltValue="CtJDld3DpXHL75jgOBXH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362077</v>
      </c>
      <c r="D6" s="34">
        <f t="shared" si="3"/>
        <v>46</v>
      </c>
      <c r="E6" s="34">
        <f t="shared" si="3"/>
        <v>1</v>
      </c>
      <c r="F6" s="34">
        <f t="shared" si="3"/>
        <v>0</v>
      </c>
      <c r="G6" s="34">
        <f t="shared" si="3"/>
        <v>1</v>
      </c>
      <c r="H6" s="34" t="str">
        <f t="shared" si="3"/>
        <v>徳島県　美馬市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51.2</v>
      </c>
      <c r="P6" s="35">
        <f t="shared" si="3"/>
        <v>93.55</v>
      </c>
      <c r="Q6" s="35">
        <f t="shared" si="3"/>
        <v>3456</v>
      </c>
      <c r="R6" s="35">
        <f t="shared" si="3"/>
        <v>29432</v>
      </c>
      <c r="S6" s="35">
        <f t="shared" si="3"/>
        <v>367.14</v>
      </c>
      <c r="T6" s="35">
        <f t="shared" si="3"/>
        <v>80.17</v>
      </c>
      <c r="U6" s="35">
        <f t="shared" si="3"/>
        <v>27431</v>
      </c>
      <c r="V6" s="35">
        <f t="shared" si="3"/>
        <v>84.18</v>
      </c>
      <c r="W6" s="35">
        <f t="shared" si="3"/>
        <v>325.86</v>
      </c>
      <c r="X6" s="36">
        <f>IF(X7="",NA(),X7)</f>
        <v>116.68</v>
      </c>
      <c r="Y6" s="36">
        <f t="shared" ref="Y6:AG6" si="4">IF(Y7="",NA(),Y7)</f>
        <v>116.43</v>
      </c>
      <c r="Z6" s="36">
        <f t="shared" si="4"/>
        <v>122.14</v>
      </c>
      <c r="AA6" s="36">
        <f t="shared" si="4"/>
        <v>108.72</v>
      </c>
      <c r="AB6" s="36">
        <f t="shared" si="4"/>
        <v>106.86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297.12</v>
      </c>
      <c r="AU6" s="36">
        <f t="shared" ref="AU6:BC6" si="6">IF(AU7="",NA(),AU7)</f>
        <v>318.91000000000003</v>
      </c>
      <c r="AV6" s="36">
        <f t="shared" si="6"/>
        <v>349.13</v>
      </c>
      <c r="AW6" s="36">
        <f t="shared" si="6"/>
        <v>222.1</v>
      </c>
      <c r="AX6" s="36">
        <f t="shared" si="6"/>
        <v>211.21</v>
      </c>
      <c r="AY6" s="36">
        <f t="shared" si="6"/>
        <v>381.53</v>
      </c>
      <c r="AZ6" s="36">
        <f t="shared" si="6"/>
        <v>391.54</v>
      </c>
      <c r="BA6" s="36">
        <f t="shared" si="6"/>
        <v>384.34</v>
      </c>
      <c r="BB6" s="36">
        <f t="shared" si="6"/>
        <v>359.47</v>
      </c>
      <c r="BC6" s="36">
        <f t="shared" si="6"/>
        <v>369.69</v>
      </c>
      <c r="BD6" s="35" t="str">
        <f>IF(BD7="","",IF(BD7="-","【-】","【"&amp;SUBSTITUTE(TEXT(BD7,"#,##0.00"),"-","△")&amp;"】"))</f>
        <v>【261.93】</v>
      </c>
      <c r="BE6" s="36">
        <f>IF(BE7="",NA(),BE7)</f>
        <v>577.67999999999995</v>
      </c>
      <c r="BF6" s="36">
        <f t="shared" ref="BF6:BN6" si="7">IF(BF7="",NA(),BF7)</f>
        <v>554.86</v>
      </c>
      <c r="BG6" s="36">
        <f t="shared" si="7"/>
        <v>538.46</v>
      </c>
      <c r="BH6" s="36">
        <f t="shared" si="7"/>
        <v>591.61</v>
      </c>
      <c r="BI6" s="36">
        <f t="shared" si="7"/>
        <v>577.67999999999995</v>
      </c>
      <c r="BJ6" s="36">
        <f t="shared" si="7"/>
        <v>393.27</v>
      </c>
      <c r="BK6" s="36">
        <f t="shared" si="7"/>
        <v>386.97</v>
      </c>
      <c r="BL6" s="36">
        <f t="shared" si="7"/>
        <v>380.58</v>
      </c>
      <c r="BM6" s="36">
        <f t="shared" si="7"/>
        <v>401.79</v>
      </c>
      <c r="BN6" s="36">
        <f t="shared" si="7"/>
        <v>402.99</v>
      </c>
      <c r="BO6" s="35" t="str">
        <f>IF(BO7="","",IF(BO7="-","【-】","【"&amp;SUBSTITUTE(TEXT(BO7,"#,##0.00"),"-","△")&amp;"】"))</f>
        <v>【270.46】</v>
      </c>
      <c r="BP6" s="36">
        <f>IF(BP7="",NA(),BP7)</f>
        <v>116.04</v>
      </c>
      <c r="BQ6" s="36">
        <f t="shared" ref="BQ6:BY6" si="8">IF(BQ7="",NA(),BQ7)</f>
        <v>115.93</v>
      </c>
      <c r="BR6" s="36">
        <f t="shared" si="8"/>
        <v>121.43</v>
      </c>
      <c r="BS6" s="36">
        <f t="shared" si="8"/>
        <v>106.18</v>
      </c>
      <c r="BT6" s="36">
        <f t="shared" si="8"/>
        <v>104.26</v>
      </c>
      <c r="BU6" s="36">
        <f t="shared" si="8"/>
        <v>100.47</v>
      </c>
      <c r="BV6" s="36">
        <f t="shared" si="8"/>
        <v>101.72</v>
      </c>
      <c r="BW6" s="36">
        <f t="shared" si="8"/>
        <v>102.38</v>
      </c>
      <c r="BX6" s="36">
        <f t="shared" si="8"/>
        <v>100.12</v>
      </c>
      <c r="BY6" s="36">
        <f t="shared" si="8"/>
        <v>98.66</v>
      </c>
      <c r="BZ6" s="35" t="str">
        <f>IF(BZ7="","",IF(BZ7="-","【-】","【"&amp;SUBSTITUTE(TEXT(BZ7,"#,##0.00"),"-","△")&amp;"】"))</f>
        <v>【103.91】</v>
      </c>
      <c r="CA6" s="36">
        <f>IF(CA7="",NA(),CA7)</f>
        <v>152.94</v>
      </c>
      <c r="CB6" s="36">
        <f t="shared" ref="CB6:CJ6" si="9">IF(CB7="",NA(),CB7)</f>
        <v>153.08000000000001</v>
      </c>
      <c r="CC6" s="36">
        <f t="shared" si="9"/>
        <v>146.22999999999999</v>
      </c>
      <c r="CD6" s="36">
        <f t="shared" si="9"/>
        <v>167.97</v>
      </c>
      <c r="CE6" s="36">
        <f t="shared" si="9"/>
        <v>171.57</v>
      </c>
      <c r="CF6" s="36">
        <f t="shared" si="9"/>
        <v>169.82</v>
      </c>
      <c r="CG6" s="36">
        <f t="shared" si="9"/>
        <v>168.2</v>
      </c>
      <c r="CH6" s="36">
        <f t="shared" si="9"/>
        <v>168.67</v>
      </c>
      <c r="CI6" s="36">
        <f t="shared" si="9"/>
        <v>174.97</v>
      </c>
      <c r="CJ6" s="36">
        <f t="shared" si="9"/>
        <v>178.59</v>
      </c>
      <c r="CK6" s="35" t="str">
        <f>IF(CK7="","",IF(CK7="-","【-】","【"&amp;SUBSTITUTE(TEXT(CK7,"#,##0.00"),"-","△")&amp;"】"))</f>
        <v>【167.11】</v>
      </c>
      <c r="CL6" s="36">
        <f>IF(CL7="",NA(),CL7)</f>
        <v>53.44</v>
      </c>
      <c r="CM6" s="36">
        <f t="shared" ref="CM6:CU6" si="10">IF(CM7="",NA(),CM7)</f>
        <v>54.05</v>
      </c>
      <c r="CN6" s="36">
        <f t="shared" si="10"/>
        <v>53.01</v>
      </c>
      <c r="CO6" s="36">
        <f t="shared" si="10"/>
        <v>57.26</v>
      </c>
      <c r="CP6" s="36">
        <f t="shared" si="10"/>
        <v>54.68</v>
      </c>
      <c r="CQ6" s="36">
        <f t="shared" si="10"/>
        <v>55.13</v>
      </c>
      <c r="CR6" s="36">
        <f t="shared" si="10"/>
        <v>54.77</v>
      </c>
      <c r="CS6" s="36">
        <f t="shared" si="10"/>
        <v>54.92</v>
      </c>
      <c r="CT6" s="36">
        <f t="shared" si="10"/>
        <v>55.63</v>
      </c>
      <c r="CU6" s="36">
        <f t="shared" si="10"/>
        <v>55.03</v>
      </c>
      <c r="CV6" s="35" t="str">
        <f>IF(CV7="","",IF(CV7="-","【-】","【"&amp;SUBSTITUTE(TEXT(CV7,"#,##0.00"),"-","△")&amp;"】"))</f>
        <v>【60.27】</v>
      </c>
      <c r="CW6" s="36">
        <f>IF(CW7="",NA(),CW7)</f>
        <v>71.489999999999995</v>
      </c>
      <c r="CX6" s="36">
        <f t="shared" ref="CX6:DF6" si="11">IF(CX7="",NA(),CX7)</f>
        <v>70.84</v>
      </c>
      <c r="CY6" s="36">
        <f t="shared" si="11"/>
        <v>71.62</v>
      </c>
      <c r="CZ6" s="36">
        <f t="shared" si="11"/>
        <v>67.58</v>
      </c>
      <c r="DA6" s="36">
        <f t="shared" si="11"/>
        <v>68.77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44.61</v>
      </c>
      <c r="DI6" s="36">
        <f t="shared" ref="DI6:DQ6" si="12">IF(DI7="",NA(),DI7)</f>
        <v>46.33</v>
      </c>
      <c r="DJ6" s="36">
        <f t="shared" si="12"/>
        <v>48.11</v>
      </c>
      <c r="DK6" s="36">
        <f t="shared" si="12"/>
        <v>47.91</v>
      </c>
      <c r="DL6" s="36">
        <f t="shared" si="12"/>
        <v>49.39</v>
      </c>
      <c r="DM6" s="36">
        <f t="shared" si="12"/>
        <v>46.66</v>
      </c>
      <c r="DN6" s="36">
        <f t="shared" si="12"/>
        <v>47.46</v>
      </c>
      <c r="DO6" s="36">
        <f t="shared" si="12"/>
        <v>48.49</v>
      </c>
      <c r="DP6" s="36">
        <f t="shared" si="12"/>
        <v>48.05</v>
      </c>
      <c r="DQ6" s="36">
        <f t="shared" si="12"/>
        <v>48.87</v>
      </c>
      <c r="DR6" s="35" t="str">
        <f>IF(DR7="","",IF(DR7="-","【-】","【"&amp;SUBSTITUTE(TEXT(DR7,"#,##0.00"),"-","△")&amp;"】"))</f>
        <v>【48.85】</v>
      </c>
      <c r="DS6" s="36">
        <f>IF(DS7="",NA(),DS7)</f>
        <v>1.19</v>
      </c>
      <c r="DT6" s="36">
        <f t="shared" ref="DT6:EB6" si="13">IF(DT7="",NA(),DT7)</f>
        <v>1.18</v>
      </c>
      <c r="DU6" s="36">
        <f t="shared" si="13"/>
        <v>1.96</v>
      </c>
      <c r="DV6" s="36">
        <f t="shared" si="13"/>
        <v>12.69</v>
      </c>
      <c r="DW6" s="36">
        <f t="shared" si="13"/>
        <v>14.82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v>
      </c>
      <c r="EE6" s="36">
        <f t="shared" ref="EE6:EM6" si="14">IF(EE7="",NA(),EE7)</f>
        <v>0.52</v>
      </c>
      <c r="EF6" s="36">
        <f t="shared" si="14"/>
        <v>0.52</v>
      </c>
      <c r="EG6" s="36">
        <f t="shared" si="14"/>
        <v>0.34</v>
      </c>
      <c r="EH6" s="36">
        <f t="shared" si="14"/>
        <v>0.14000000000000001</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362077</v>
      </c>
      <c r="D7" s="38">
        <v>46</v>
      </c>
      <c r="E7" s="38">
        <v>1</v>
      </c>
      <c r="F7" s="38">
        <v>0</v>
      </c>
      <c r="G7" s="38">
        <v>1</v>
      </c>
      <c r="H7" s="38" t="s">
        <v>92</v>
      </c>
      <c r="I7" s="38" t="s">
        <v>93</v>
      </c>
      <c r="J7" s="38" t="s">
        <v>94</v>
      </c>
      <c r="K7" s="38" t="s">
        <v>95</v>
      </c>
      <c r="L7" s="38" t="s">
        <v>96</v>
      </c>
      <c r="M7" s="38" t="s">
        <v>97</v>
      </c>
      <c r="N7" s="39" t="s">
        <v>98</v>
      </c>
      <c r="O7" s="39">
        <v>51.2</v>
      </c>
      <c r="P7" s="39">
        <v>93.55</v>
      </c>
      <c r="Q7" s="39">
        <v>3456</v>
      </c>
      <c r="R7" s="39">
        <v>29432</v>
      </c>
      <c r="S7" s="39">
        <v>367.14</v>
      </c>
      <c r="T7" s="39">
        <v>80.17</v>
      </c>
      <c r="U7" s="39">
        <v>27431</v>
      </c>
      <c r="V7" s="39">
        <v>84.18</v>
      </c>
      <c r="W7" s="39">
        <v>325.86</v>
      </c>
      <c r="X7" s="39">
        <v>116.68</v>
      </c>
      <c r="Y7" s="39">
        <v>116.43</v>
      </c>
      <c r="Z7" s="39">
        <v>122.14</v>
      </c>
      <c r="AA7" s="39">
        <v>108.72</v>
      </c>
      <c r="AB7" s="39">
        <v>106.86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297.12</v>
      </c>
      <c r="AU7" s="39">
        <v>318.91000000000003</v>
      </c>
      <c r="AV7" s="39">
        <v>349.13</v>
      </c>
      <c r="AW7" s="39">
        <v>222.1</v>
      </c>
      <c r="AX7" s="39">
        <v>211.21</v>
      </c>
      <c r="AY7" s="39">
        <v>381.53</v>
      </c>
      <c r="AZ7" s="39">
        <v>391.54</v>
      </c>
      <c r="BA7" s="39">
        <v>384.34</v>
      </c>
      <c r="BB7" s="39">
        <v>359.47</v>
      </c>
      <c r="BC7" s="39">
        <v>369.69</v>
      </c>
      <c r="BD7" s="39">
        <v>261.93</v>
      </c>
      <c r="BE7" s="39">
        <v>577.67999999999995</v>
      </c>
      <c r="BF7" s="39">
        <v>554.86</v>
      </c>
      <c r="BG7" s="39">
        <v>538.46</v>
      </c>
      <c r="BH7" s="39">
        <v>591.61</v>
      </c>
      <c r="BI7" s="39">
        <v>577.67999999999995</v>
      </c>
      <c r="BJ7" s="39">
        <v>393.27</v>
      </c>
      <c r="BK7" s="39">
        <v>386.97</v>
      </c>
      <c r="BL7" s="39">
        <v>380.58</v>
      </c>
      <c r="BM7" s="39">
        <v>401.79</v>
      </c>
      <c r="BN7" s="39">
        <v>402.99</v>
      </c>
      <c r="BO7" s="39">
        <v>270.45999999999998</v>
      </c>
      <c r="BP7" s="39">
        <v>116.04</v>
      </c>
      <c r="BQ7" s="39">
        <v>115.93</v>
      </c>
      <c r="BR7" s="39">
        <v>121.43</v>
      </c>
      <c r="BS7" s="39">
        <v>106.18</v>
      </c>
      <c r="BT7" s="39">
        <v>104.26</v>
      </c>
      <c r="BU7" s="39">
        <v>100.47</v>
      </c>
      <c r="BV7" s="39">
        <v>101.72</v>
      </c>
      <c r="BW7" s="39">
        <v>102.38</v>
      </c>
      <c r="BX7" s="39">
        <v>100.12</v>
      </c>
      <c r="BY7" s="39">
        <v>98.66</v>
      </c>
      <c r="BZ7" s="39">
        <v>103.91</v>
      </c>
      <c r="CA7" s="39">
        <v>152.94</v>
      </c>
      <c r="CB7" s="39">
        <v>153.08000000000001</v>
      </c>
      <c r="CC7" s="39">
        <v>146.22999999999999</v>
      </c>
      <c r="CD7" s="39">
        <v>167.97</v>
      </c>
      <c r="CE7" s="39">
        <v>171.57</v>
      </c>
      <c r="CF7" s="39">
        <v>169.82</v>
      </c>
      <c r="CG7" s="39">
        <v>168.2</v>
      </c>
      <c r="CH7" s="39">
        <v>168.67</v>
      </c>
      <c r="CI7" s="39">
        <v>174.97</v>
      </c>
      <c r="CJ7" s="39">
        <v>178.59</v>
      </c>
      <c r="CK7" s="39">
        <v>167.11</v>
      </c>
      <c r="CL7" s="39">
        <v>53.44</v>
      </c>
      <c r="CM7" s="39">
        <v>54.05</v>
      </c>
      <c r="CN7" s="39">
        <v>53.01</v>
      </c>
      <c r="CO7" s="39">
        <v>57.26</v>
      </c>
      <c r="CP7" s="39">
        <v>54.68</v>
      </c>
      <c r="CQ7" s="39">
        <v>55.13</v>
      </c>
      <c r="CR7" s="39">
        <v>54.77</v>
      </c>
      <c r="CS7" s="39">
        <v>54.92</v>
      </c>
      <c r="CT7" s="39">
        <v>55.63</v>
      </c>
      <c r="CU7" s="39">
        <v>55.03</v>
      </c>
      <c r="CV7" s="39">
        <v>60.27</v>
      </c>
      <c r="CW7" s="39">
        <v>71.489999999999995</v>
      </c>
      <c r="CX7" s="39">
        <v>70.84</v>
      </c>
      <c r="CY7" s="39">
        <v>71.62</v>
      </c>
      <c r="CZ7" s="39">
        <v>67.58</v>
      </c>
      <c r="DA7" s="39">
        <v>68.77</v>
      </c>
      <c r="DB7" s="39">
        <v>83</v>
      </c>
      <c r="DC7" s="39">
        <v>82.89</v>
      </c>
      <c r="DD7" s="39">
        <v>82.66</v>
      </c>
      <c r="DE7" s="39">
        <v>82.04</v>
      </c>
      <c r="DF7" s="39">
        <v>81.900000000000006</v>
      </c>
      <c r="DG7" s="39">
        <v>89.92</v>
      </c>
      <c r="DH7" s="39">
        <v>44.61</v>
      </c>
      <c r="DI7" s="39">
        <v>46.33</v>
      </c>
      <c r="DJ7" s="39">
        <v>48.11</v>
      </c>
      <c r="DK7" s="39">
        <v>47.91</v>
      </c>
      <c r="DL7" s="39">
        <v>49.39</v>
      </c>
      <c r="DM7" s="39">
        <v>46.66</v>
      </c>
      <c r="DN7" s="39">
        <v>47.46</v>
      </c>
      <c r="DO7" s="39">
        <v>48.49</v>
      </c>
      <c r="DP7" s="39">
        <v>48.05</v>
      </c>
      <c r="DQ7" s="39">
        <v>48.87</v>
      </c>
      <c r="DR7" s="39">
        <v>48.85</v>
      </c>
      <c r="DS7" s="39">
        <v>1.19</v>
      </c>
      <c r="DT7" s="39">
        <v>1.18</v>
      </c>
      <c r="DU7" s="39">
        <v>1.96</v>
      </c>
      <c r="DV7" s="39">
        <v>12.69</v>
      </c>
      <c r="DW7" s="39">
        <v>14.82</v>
      </c>
      <c r="DX7" s="39">
        <v>9.85</v>
      </c>
      <c r="DY7" s="39">
        <v>9.7100000000000009</v>
      </c>
      <c r="DZ7" s="39">
        <v>12.79</v>
      </c>
      <c r="EA7" s="39">
        <v>13.39</v>
      </c>
      <c r="EB7" s="39">
        <v>14.85</v>
      </c>
      <c r="EC7" s="39">
        <v>17.8</v>
      </c>
      <c r="ED7" s="39">
        <v>0.5</v>
      </c>
      <c r="EE7" s="39">
        <v>0.52</v>
      </c>
      <c r="EF7" s="39">
        <v>0.52</v>
      </c>
      <c r="EG7" s="39">
        <v>0.34</v>
      </c>
      <c r="EH7" s="39">
        <v>0.14000000000000001</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2020-01-30T11:27:14Z</cp:lastPrinted>
  <dcterms:created xsi:type="dcterms:W3CDTF">2019-12-05T04:26:10Z</dcterms:created>
  <dcterms:modified xsi:type="dcterms:W3CDTF">2020-01-30T11:27:16Z</dcterms:modified>
  <cp:category/>
</cp:coreProperties>
</file>