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5.11.193\share1\1600638000\2019\耐震化\50 耐震対策緊急促進事業\H31耐震緊促事業交付申請様式集 徳島Ver\"/>
    </mc:Choice>
  </mc:AlternateContent>
  <bookViews>
    <workbookView xWindow="10230" yWindow="-15" windowWidth="10275" windowHeight="7830" tabRatio="606"/>
  </bookViews>
  <sheets>
    <sheet name="情報入力" sheetId="17" r:id="rId1"/>
    <sheet name="請求書" sheetId="10" r:id="rId2"/>
    <sheet name="請求内訳書" sheetId="1" r:id="rId3"/>
    <sheet name="委任状" sheetId="16" r:id="rId4"/>
    <sheet name="確認調書（県作成）" sheetId="15" r:id="rId5"/>
    <sheet name="事業箇所別調書（県作成）" sheetId="14" r:id="rId6"/>
  </sheets>
  <definedNames>
    <definedName name="_xlnm.Print_Area" localSheetId="4">'確認調書（県作成）'!$A$3:$L$20</definedName>
    <definedName name="_xlnm.Print_Area" localSheetId="5">'事業箇所別調書（県作成）'!$A$1:$G$15</definedName>
    <definedName name="_xlnm.Print_Area" localSheetId="0">情報入力!$A$1:$G$76</definedName>
    <definedName name="_xlnm.Print_Area" localSheetId="1">請求書!$A$1:$M$40</definedName>
    <definedName name="_xlnm.Print_Area" localSheetId="2">請求内訳書!$B$2:$S$27</definedName>
  </definedNames>
  <calcPr calcId="152511"/>
</workbook>
</file>

<file path=xl/calcChain.xml><?xml version="1.0" encoding="utf-8"?>
<calcChain xmlns="http://schemas.openxmlformats.org/spreadsheetml/2006/main">
  <c r="F26" i="1" l="1"/>
  <c r="J6" i="1"/>
  <c r="A23" i="16" l="1"/>
  <c r="D14" i="10"/>
  <c r="E54" i="17"/>
  <c r="E52" i="17"/>
  <c r="E51" i="17"/>
  <c r="E50" i="17"/>
  <c r="E53" i="17"/>
  <c r="E55" i="17"/>
  <c r="E56" i="17"/>
  <c r="E48" i="17"/>
  <c r="E49" i="17"/>
  <c r="B11" i="16"/>
  <c r="F7" i="16"/>
  <c r="F6" i="16"/>
  <c r="F5" i="16"/>
  <c r="F3" i="14"/>
  <c r="F2" i="14"/>
  <c r="J5" i="15"/>
  <c r="J4" i="15"/>
  <c r="E23" i="10"/>
  <c r="E22" i="10"/>
  <c r="E21" i="10"/>
  <c r="D7" i="14"/>
  <c r="H7" i="14"/>
  <c r="H15" i="14"/>
  <c r="H8" i="14"/>
  <c r="H9" i="14"/>
  <c r="H10" i="14"/>
  <c r="H11" i="14"/>
  <c r="A11" i="14"/>
  <c r="B11" i="14"/>
  <c r="C11" i="14"/>
  <c r="D11" i="14"/>
  <c r="E11" i="14"/>
  <c r="F11" i="14"/>
  <c r="G11" i="14"/>
  <c r="B8" i="14"/>
  <c r="C8" i="14"/>
  <c r="D8" i="14"/>
  <c r="E8" i="14"/>
  <c r="F8" i="14"/>
  <c r="F15" i="14"/>
  <c r="G8" i="14"/>
  <c r="B9" i="14"/>
  <c r="C9" i="14"/>
  <c r="D9" i="14"/>
  <c r="E9" i="14"/>
  <c r="F9" i="14"/>
  <c r="G9" i="14"/>
  <c r="B10" i="14"/>
  <c r="C10" i="14"/>
  <c r="D10" i="14"/>
  <c r="E10" i="14"/>
  <c r="F10" i="14"/>
  <c r="G10" i="14"/>
  <c r="A8" i="14"/>
  <c r="A9" i="14"/>
  <c r="A10" i="14"/>
  <c r="A7" i="14"/>
  <c r="F17" i="15"/>
  <c r="I17" i="15"/>
  <c r="J9" i="1"/>
  <c r="M10" i="1"/>
  <c r="E57" i="17"/>
  <c r="E62" i="17"/>
  <c r="E10" i="10"/>
  <c r="J11" i="1"/>
  <c r="H23" i="16"/>
  <c r="G9" i="15"/>
  <c r="G17" i="15"/>
  <c r="C9" i="15"/>
  <c r="E58" i="17"/>
  <c r="R10" i="1"/>
  <c r="B9" i="15"/>
  <c r="B17" i="15"/>
  <c r="B7" i="14"/>
  <c r="B15" i="14"/>
  <c r="J9" i="15"/>
  <c r="D9" i="15"/>
  <c r="J23" i="1"/>
  <c r="L24" i="1"/>
  <c r="E59" i="17"/>
  <c r="J13" i="1"/>
  <c r="H9" i="15"/>
  <c r="H17" i="15"/>
  <c r="C17" i="15"/>
  <c r="C7" i="14"/>
  <c r="C15" i="14"/>
  <c r="E60" i="17"/>
  <c r="J12" i="1"/>
  <c r="G7" i="14"/>
  <c r="G15" i="14"/>
  <c r="J17" i="15"/>
  <c r="T11" i="1"/>
  <c r="D17" i="15"/>
  <c r="K9" i="15"/>
  <c r="K17" i="15"/>
  <c r="E7" i="14"/>
  <c r="E15" i="14"/>
  <c r="E61" i="17"/>
  <c r="J14" i="1"/>
</calcChain>
</file>

<file path=xl/comments1.xml><?xml version="1.0" encoding="utf-8"?>
<comments xmlns="http://schemas.openxmlformats.org/spreadsheetml/2006/main">
  <authors>
    <author>徳島県</author>
    <author>Bandou Tomoko</author>
  </authors>
  <commentList>
    <comment ref="I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日付は空欄のまま提出してください。</t>
        </r>
      </text>
    </comment>
    <comment ref="E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補助金受領を委任する場合であっても、申請者の住所を記入してください。</t>
        </r>
      </text>
    </comment>
    <comment ref="E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補助金受領を委任する場合であっても、申請者の氏名を記入してください。</t>
        </r>
      </text>
    </comment>
    <comment ref="K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補助金受領を委任する場合は、空欄のままとし、委任状を合わせて提出してください。
補助金受領を委任しない場合は、申請者の口座を記入してください。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契約ごとに記入</t>
        </r>
      </text>
    </comment>
    <comment ref="B4" authorId="0" shapeId="0">
      <text>
        <r>
          <rPr>
            <sz val="9"/>
            <color indexed="81"/>
            <rFont val="ＭＳ Ｐゴシック"/>
            <family val="3"/>
            <charset val="128"/>
          </rPr>
          <t>総事業費（精算）を記入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補助基本額（精算）を記入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>補助額（精算）を記入</t>
        </r>
      </text>
    </commen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>補助金額のうち
今年度の受入額を記入</t>
        </r>
      </text>
    </comment>
    <comment ref="I4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すべて自動入力です。</t>
        </r>
      </text>
    </comment>
  </commentList>
</comments>
</file>

<file path=xl/sharedStrings.xml><?xml version="1.0" encoding="utf-8"?>
<sst xmlns="http://schemas.openxmlformats.org/spreadsheetml/2006/main" count="439" uniqueCount="260">
  <si>
    <t>請　求　内　訳　書</t>
    <rPh sb="0" eb="3">
      <t>セイキュウ</t>
    </rPh>
    <rPh sb="4" eb="9">
      <t>ウチワケショ</t>
    </rPh>
    <phoneticPr fontId="2"/>
  </si>
  <si>
    <t>事業種別</t>
    <rPh sb="0" eb="2">
      <t>ジギョウ</t>
    </rPh>
    <rPh sb="2" eb="4">
      <t>シュベツ</t>
    </rPh>
    <phoneticPr fontId="2"/>
  </si>
  <si>
    <t>補助率</t>
    <rPh sb="0" eb="3">
      <t>ホジョリツ</t>
    </rPh>
    <phoneticPr fontId="2"/>
  </si>
  <si>
    <t>総事業費</t>
    <rPh sb="0" eb="3">
      <t>ソウジギョウ</t>
    </rPh>
    <rPh sb="3" eb="4">
      <t>ヒ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</si>
  <si>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</si>
  <si>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非補助対象事業費</t>
    <rPh sb="0" eb="1">
      <t>アラ</t>
    </rPh>
    <rPh sb="1" eb="3">
      <t>ホジョ</t>
    </rPh>
    <rPh sb="3" eb="5">
      <t>タイショウ</t>
    </rPh>
    <rPh sb="5" eb="8">
      <t>ジギョウヒ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</si>
  <si>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</si>
  <si>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</si>
  <si>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国　庫　補　助　受　入　済　額</t>
    <rPh sb="0" eb="3">
      <t>コッコ</t>
    </rPh>
    <rPh sb="4" eb="7">
      <t>ホジョ</t>
    </rPh>
    <rPh sb="8" eb="11">
      <t>ウケイ</t>
    </rPh>
    <rPh sb="12" eb="13">
      <t>ズミ</t>
    </rPh>
    <rPh sb="14" eb="15">
      <t>ガク</t>
    </rPh>
    <phoneticPr fontId="2"/>
  </si>
  <si>
    <t>年　月　日</t>
    <rPh sb="0" eb="5">
      <t>ネンガッピ</t>
    </rPh>
    <phoneticPr fontId="2"/>
  </si>
  <si>
    <t>金　　　額</t>
    <rPh sb="0" eb="5">
      <t>キンガク</t>
    </rPh>
    <phoneticPr fontId="2"/>
  </si>
  <si>
    <t>備　　　考</t>
    <rPh sb="0" eb="5">
      <t>ビコウ</t>
    </rPh>
    <phoneticPr fontId="2"/>
  </si>
  <si>
    <t>第　１　回</t>
    <rPh sb="0" eb="1">
      <t>ダイ</t>
    </rPh>
    <rPh sb="4" eb="5">
      <t>カイ</t>
    </rPh>
    <phoneticPr fontId="2"/>
  </si>
  <si>
    <t>第　２　回</t>
    <rPh sb="0" eb="1">
      <t>ダイ</t>
    </rPh>
    <phoneticPr fontId="2"/>
  </si>
  <si>
    <t>第　３　回</t>
    <rPh sb="0" eb="1">
      <t>ダイ</t>
    </rPh>
    <phoneticPr fontId="2"/>
  </si>
  <si>
    <t>第　４　回</t>
    <rPh sb="0" eb="1">
      <t>ダイ</t>
    </rPh>
    <phoneticPr fontId="2"/>
  </si>
  <si>
    <t>第　５　回</t>
    <rPh sb="0" eb="1">
      <t>ダイ</t>
    </rPh>
    <phoneticPr fontId="2"/>
  </si>
  <si>
    <t>第　６　回</t>
    <rPh sb="0" eb="1">
      <t>ダイ</t>
    </rPh>
    <phoneticPr fontId="2"/>
  </si>
  <si>
    <t>第　７　回</t>
    <rPh sb="0" eb="1">
      <t>ダイ</t>
    </rPh>
    <phoneticPr fontId="2"/>
  </si>
  <si>
    <t>今回請求額</t>
    <rPh sb="0" eb="2">
      <t>コンカイ</t>
    </rPh>
    <rPh sb="2" eb="5">
      <t>セイキュウガク</t>
    </rPh>
    <phoneticPr fontId="2"/>
  </si>
  <si>
    <t>残額</t>
    <rPh sb="0" eb="2">
      <t>ザンガク</t>
    </rPh>
    <phoneticPr fontId="2"/>
  </si>
  <si>
    <t>備考</t>
    <rPh sb="0" eb="1">
      <t>ソナエ</t>
    </rPh>
    <rPh sb="1" eb="2">
      <t>コウ</t>
    </rPh>
    <phoneticPr fontId="2"/>
  </si>
  <si>
    <t>円</t>
  </si>
  <si>
    <t>事 業 箇 所 別 調 書</t>
    <rPh sb="0" eb="1">
      <t>コト</t>
    </rPh>
    <rPh sb="2" eb="3">
      <t>ギョウ</t>
    </rPh>
    <phoneticPr fontId="6"/>
  </si>
  <si>
    <t xml:space="preserve">事業主体名    </t>
    <phoneticPr fontId="6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</si>
  <si>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6"/>
  </si>
  <si>
    <t>総事業費</t>
    <rPh sb="0" eb="3">
      <t>ソウジギョウ</t>
    </rPh>
    <rPh sb="3" eb="4">
      <t>ヒ</t>
    </rPh>
    <phoneticPr fontId="6"/>
  </si>
  <si>
    <t>補助基本額</t>
    <rPh sb="0" eb="2">
      <t>ホジョ</t>
    </rPh>
    <rPh sb="2" eb="5">
      <t>キホンガク</t>
    </rPh>
    <phoneticPr fontId="6"/>
  </si>
  <si>
    <t>補助額</t>
    <rPh sb="0" eb="3">
      <t>ホジョガク</t>
    </rPh>
    <phoneticPr fontId="6"/>
  </si>
  <si>
    <t>補助率</t>
    <rPh sb="0" eb="3">
      <t>ホジョリツ</t>
    </rPh>
    <phoneticPr fontId="6"/>
  </si>
  <si>
    <t>　</t>
    <phoneticPr fontId="6"/>
  </si>
  <si>
    <t>合　計</t>
    <rPh sb="0" eb="1">
      <t>ゴウ</t>
    </rPh>
    <phoneticPr fontId="6"/>
  </si>
  <si>
    <t>(単位:円)</t>
    <rPh sb="1" eb="3">
      <t>タンイ</t>
    </rPh>
    <rPh sb="4" eb="5">
      <t>エン</t>
    </rPh>
    <phoneticPr fontId="2"/>
  </si>
  <si>
    <t>今回請求額</t>
    <rPh sb="0" eb="2">
      <t>コンカイ</t>
    </rPh>
    <rPh sb="2" eb="5">
      <t>セイキュウガク</t>
    </rPh>
    <phoneticPr fontId="6"/>
  </si>
  <si>
    <t>円</t>
    <rPh sb="0" eb="1">
      <t>エン</t>
    </rPh>
    <phoneticPr fontId="6"/>
  </si>
  <si>
    <t>受入済額</t>
    <rPh sb="0" eb="2">
      <t>ウケイレ</t>
    </rPh>
    <rPh sb="2" eb="3">
      <t>ズミ</t>
    </rPh>
    <rPh sb="3" eb="4">
      <t>ガク</t>
    </rPh>
    <phoneticPr fontId="6"/>
  </si>
  <si>
    <t>不用額</t>
    <rPh sb="0" eb="3">
      <t>フヨウガク</t>
    </rPh>
    <phoneticPr fontId="6"/>
  </si>
  <si>
    <t>備　　　考</t>
  </si>
  <si>
    <t>前回まで
支出済額</t>
    <rPh sb="0" eb="2">
      <t>ゼンカイ</t>
    </rPh>
    <rPh sb="5" eb="7">
      <t>シシュツ</t>
    </rPh>
    <rPh sb="7" eb="8">
      <t>ズ</t>
    </rPh>
    <rPh sb="8" eb="9">
      <t>ガク</t>
    </rPh>
    <phoneticPr fontId="6"/>
  </si>
  <si>
    <t>今回支出額</t>
  </si>
  <si>
    <t>残額</t>
    <rPh sb="0" eb="2">
      <t>ザンガク</t>
    </rPh>
    <phoneticPr fontId="6"/>
  </si>
  <si>
    <t>不用額
＝交付決定を受けた額
－補助額（最終見込）</t>
    <rPh sb="0" eb="2">
      <t>フヨウ</t>
    </rPh>
    <rPh sb="2" eb="3">
      <t>ガク</t>
    </rPh>
    <rPh sb="5" eb="7">
      <t>コウフ</t>
    </rPh>
    <rPh sb="7" eb="9">
      <t>ケッテイ</t>
    </rPh>
    <rPh sb="10" eb="11">
      <t>ウ</t>
    </rPh>
    <rPh sb="13" eb="14">
      <t>ガク</t>
    </rPh>
    <rPh sb="16" eb="19">
      <t>ホジョガク</t>
    </rPh>
    <rPh sb="20" eb="22">
      <t>サイシュウ</t>
    </rPh>
    <rPh sb="22" eb="24">
      <t>ミコ</t>
    </rPh>
    <phoneticPr fontId="6"/>
  </si>
  <si>
    <t>耐震対策緊急促進事業</t>
    <rPh sb="0" eb="10">
      <t>タイシンタイサクキンキュウソクシンジギョウ</t>
    </rPh>
    <phoneticPr fontId="5"/>
  </si>
  <si>
    <t>精算払い</t>
    <rPh sb="0" eb="2">
      <t>セイサン</t>
    </rPh>
    <phoneticPr fontId="2"/>
  </si>
  <si>
    <t>1/6</t>
    <phoneticPr fontId="2"/>
  </si>
  <si>
    <t>緊急促進事業
補助額</t>
    <rPh sb="0" eb="2">
      <t>キンキュウ</t>
    </rPh>
    <rPh sb="2" eb="4">
      <t>ソクシン</t>
    </rPh>
    <rPh sb="4" eb="6">
      <t>ジギョウ</t>
    </rPh>
    <rPh sb="7" eb="9">
      <t>ホジョ</t>
    </rPh>
    <rPh sb="9" eb="10">
      <t>ガク</t>
    </rPh>
    <phoneticPr fontId="6"/>
  </si>
  <si>
    <t>緊急促進事業
補助額</t>
    <rPh sb="0" eb="6">
      <t>キンキュウソクシンジギョウ</t>
    </rPh>
    <rPh sb="7" eb="10">
      <t>ホジョガク</t>
    </rPh>
    <phoneticPr fontId="2"/>
  </si>
  <si>
    <t>確 認 調 書</t>
    <rPh sb="0" eb="1">
      <t>アキラ</t>
    </rPh>
    <rPh sb="2" eb="3">
      <t>シノブ</t>
    </rPh>
    <phoneticPr fontId="6"/>
  </si>
  <si>
    <t>徳島県県土整備部住宅課長</t>
    <rPh sb="0" eb="3">
      <t>トクシマケン</t>
    </rPh>
    <rPh sb="3" eb="8">
      <t>ケンドセイビブ</t>
    </rPh>
    <rPh sb="8" eb="12">
      <t>ジュウタクカチョウ</t>
    </rPh>
    <phoneticPr fontId="5"/>
  </si>
  <si>
    <t>上記のとおり事業が完了したことを確認する。</t>
    <rPh sb="0" eb="2">
      <t>ジョウキ</t>
    </rPh>
    <rPh sb="6" eb="8">
      <t>ジギョウ</t>
    </rPh>
    <rPh sb="9" eb="11">
      <t>カンリョウ</t>
    </rPh>
    <rPh sb="16" eb="18">
      <t>カクニン</t>
    </rPh>
    <phoneticPr fontId="5"/>
  </si>
  <si>
    <t>県補助額</t>
    <rPh sb="0" eb="1">
      <t>ケン</t>
    </rPh>
    <rPh sb="1" eb="3">
      <t>ホジョ</t>
    </rPh>
    <rPh sb="3" eb="4">
      <t>ガク</t>
    </rPh>
    <phoneticPr fontId="2"/>
  </si>
  <si>
    <t>市町村補助額
（うち国交付金）</t>
    <rPh sb="0" eb="3">
      <t>シチョウソン</t>
    </rPh>
    <rPh sb="3" eb="5">
      <t>ホジョ</t>
    </rPh>
    <rPh sb="5" eb="6">
      <t>ガク</t>
    </rPh>
    <rPh sb="10" eb="11">
      <t>クニ</t>
    </rPh>
    <rPh sb="11" eb="13">
      <t>コウフ</t>
    </rPh>
    <rPh sb="13" eb="14">
      <t>キン</t>
    </rPh>
    <phoneticPr fontId="2"/>
  </si>
  <si>
    <t>市町村補助額
（うち市町村費）</t>
    <rPh sb="0" eb="3">
      <t>シチョウソン</t>
    </rPh>
    <rPh sb="3" eb="5">
      <t>ホジョ</t>
    </rPh>
    <rPh sb="5" eb="6">
      <t>ガク</t>
    </rPh>
    <rPh sb="10" eb="13">
      <t>シチョウソン</t>
    </rPh>
    <rPh sb="13" eb="14">
      <t>ヒ</t>
    </rPh>
    <phoneticPr fontId="2"/>
  </si>
  <si>
    <t>請　　求　　書</t>
  </si>
  <si>
    <t>￥</t>
  </si>
  <si>
    <t>但し</t>
  </si>
  <si>
    <t>上記　金額請求いたします</t>
  </si>
  <si>
    <t xml:space="preserve">  住　　所</t>
  </si>
  <si>
    <t xml:space="preserve">  氏　　名</t>
  </si>
  <si>
    <t>官署支出官　徳島県会計管理者　殿</t>
  </si>
  <si>
    <t>印</t>
    <rPh sb="0" eb="1">
      <t>イン</t>
    </rPh>
    <phoneticPr fontId="5"/>
  </si>
  <si>
    <t>金融機関名</t>
    <rPh sb="0" eb="2">
      <t>キンユウ</t>
    </rPh>
    <rPh sb="2" eb="5">
      <t>キカンメイ</t>
    </rPh>
    <phoneticPr fontId="6"/>
  </si>
  <si>
    <t>預金種別</t>
    <rPh sb="0" eb="2">
      <t>ヨキン</t>
    </rPh>
    <rPh sb="2" eb="4">
      <t>シュベツ</t>
    </rPh>
    <phoneticPr fontId="6"/>
  </si>
  <si>
    <t>口座番号</t>
    <rPh sb="0" eb="2">
      <t>コウザ</t>
    </rPh>
    <rPh sb="2" eb="4">
      <t>バンゴウ</t>
    </rPh>
    <phoneticPr fontId="6"/>
  </si>
  <si>
    <t>フリガナ</t>
    <phoneticPr fontId="6"/>
  </si>
  <si>
    <t>口座名義</t>
    <rPh sb="0" eb="2">
      <t>コウザ</t>
    </rPh>
    <rPh sb="2" eb="4">
      <t>メイギ</t>
    </rPh>
    <phoneticPr fontId="6"/>
  </si>
  <si>
    <t>（　　　　　　　　　　　　　　　　　　）</t>
    <phoneticPr fontId="5"/>
  </si>
  <si>
    <t>店舗名</t>
    <rPh sb="0" eb="2">
      <t>テンポ</t>
    </rPh>
    <rPh sb="2" eb="3">
      <t>メイ</t>
    </rPh>
    <phoneticPr fontId="5"/>
  </si>
  <si>
    <t>（　　　　　　　　　　　）</t>
    <phoneticPr fontId="5"/>
  </si>
  <si>
    <t>（　１普通　　２当座　　３その他　）</t>
    <phoneticPr fontId="5"/>
  </si>
  <si>
    <t>（右づめ）</t>
    <rPh sb="1" eb="2">
      <t>ミギ</t>
    </rPh>
    <phoneticPr fontId="5"/>
  </si>
  <si>
    <t>（　　　　　　　　　　　　　　　　　　　　　　　　　　　　　　　　　　　　　　）</t>
    <phoneticPr fontId="5"/>
  </si>
  <si>
    <t>口座振込先</t>
    <rPh sb="0" eb="2">
      <t>コウザ</t>
    </rPh>
    <phoneticPr fontId="6"/>
  </si>
  <si>
    <t>事業費</t>
    <rPh sb="0" eb="3">
      <t>ジギョウヒヒ</t>
    </rPh>
    <phoneticPr fontId="6"/>
  </si>
  <si>
    <t>緊急促進事業補助額</t>
    <rPh sb="0" eb="2">
      <t>キンキュウ</t>
    </rPh>
    <rPh sb="2" eb="4">
      <t>ソクシン</t>
    </rPh>
    <rPh sb="4" eb="6">
      <t>ジギョウ</t>
    </rPh>
    <rPh sb="6" eb="8">
      <t>ホジョ</t>
    </rPh>
    <rPh sb="8" eb="9">
      <t>ガク</t>
    </rPh>
    <phoneticPr fontId="6"/>
  </si>
  <si>
    <t>０</t>
    <phoneticPr fontId="6"/>
  </si>
  <si>
    <t>今回支出額</t>
    <rPh sb="0" eb="2">
      <t>コンカイ</t>
    </rPh>
    <rPh sb="2" eb="4">
      <t>シシュツ</t>
    </rPh>
    <rPh sb="4" eb="5">
      <t>ガク</t>
    </rPh>
    <phoneticPr fontId="6"/>
  </si>
  <si>
    <t>　官署支出官</t>
    <phoneticPr fontId="24"/>
  </si>
  <si>
    <t>　徳島県会計管理者　殿</t>
    <phoneticPr fontId="24"/>
  </si>
  <si>
    <t>申請者</t>
    <rPh sb="0" eb="3">
      <t>シンセイシャ</t>
    </rPh>
    <phoneticPr fontId="24"/>
  </si>
  <si>
    <t>印</t>
    <rPh sb="0" eb="1">
      <t>イン</t>
    </rPh>
    <phoneticPr fontId="24"/>
  </si>
  <si>
    <t>委　　任　　状</t>
  </si>
  <si>
    <t>　私は，</t>
    <phoneticPr fontId="24"/>
  </si>
  <si>
    <t>で交付決定を受けた</t>
    <rPh sb="6" eb="7">
      <t>ウ</t>
    </rPh>
    <phoneticPr fontId="24"/>
  </si>
  <si>
    <t>耐震対策緊急促進事業補助金の受領の権限について，下記の者に委任します。</t>
    <phoneticPr fontId="24"/>
  </si>
  <si>
    <t>記</t>
  </si>
  <si>
    <t>受任者（耐震診断，改修設計，耐震改修又は工事監理を行う事業者）</t>
    <rPh sb="0" eb="3">
      <t>ジュニンシャ</t>
    </rPh>
    <phoneticPr fontId="24"/>
  </si>
  <si>
    <t>金融機関名</t>
  </si>
  <si>
    <t>銀行</t>
    <rPh sb="0" eb="2">
      <t>ギンコウ</t>
    </rPh>
    <phoneticPr fontId="5"/>
  </si>
  <si>
    <t>信用金庫</t>
    <rPh sb="0" eb="2">
      <t>シンヨウ</t>
    </rPh>
    <rPh sb="2" eb="4">
      <t>キンコ</t>
    </rPh>
    <phoneticPr fontId="5"/>
  </si>
  <si>
    <t>店</t>
    <rPh sb="0" eb="1">
      <t>テン</t>
    </rPh>
    <phoneticPr fontId="5"/>
  </si>
  <si>
    <t>信用組合</t>
    <rPh sb="0" eb="2">
      <t>シンヨウ</t>
    </rPh>
    <rPh sb="2" eb="4">
      <t>クミアイ</t>
    </rPh>
    <phoneticPr fontId="5"/>
  </si>
  <si>
    <t>農協</t>
    <rPh sb="0" eb="2">
      <t>ノウキョウ</t>
    </rPh>
    <phoneticPr fontId="5"/>
  </si>
  <si>
    <t>預金種別</t>
  </si>
  <si>
    <t>普通</t>
    <rPh sb="0" eb="2">
      <t>フツウ</t>
    </rPh>
    <phoneticPr fontId="5"/>
  </si>
  <si>
    <t>・</t>
    <phoneticPr fontId="5"/>
  </si>
  <si>
    <t>当座</t>
    <rPh sb="0" eb="2">
      <t>トウザ</t>
    </rPh>
    <phoneticPr fontId="5"/>
  </si>
  <si>
    <t>（○で囲む。）</t>
    <phoneticPr fontId="5"/>
  </si>
  <si>
    <t>口座番号</t>
  </si>
  <si>
    <t>フリガナ</t>
  </si>
  <si>
    <t>口座名義</t>
    <rPh sb="0" eb="2">
      <t>コウザ</t>
    </rPh>
    <rPh sb="2" eb="4">
      <t>メイギ</t>
    </rPh>
    <phoneticPr fontId="2"/>
  </si>
  <si>
    <t>データ入力</t>
    <rPh sb="3" eb="5">
      <t>ニュウリョク</t>
    </rPh>
    <phoneticPr fontId="6"/>
  </si>
  <si>
    <t>必</t>
    <rPh sb="0" eb="1">
      <t>ヒツ</t>
    </rPh>
    <phoneticPr fontId="6"/>
  </si>
  <si>
    <t>入力欄</t>
    <rPh sb="0" eb="2">
      <t>ニュウリョク</t>
    </rPh>
    <rPh sb="2" eb="3">
      <t>ラン</t>
    </rPh>
    <phoneticPr fontId="6"/>
  </si>
  <si>
    <t>注意事項</t>
    <rPh sb="0" eb="2">
      <t>チュウイ</t>
    </rPh>
    <rPh sb="2" eb="4">
      <t>ジコウ</t>
    </rPh>
    <phoneticPr fontId="6"/>
  </si>
  <si>
    <t>年度</t>
    <rPh sb="0" eb="2">
      <t>ネンド</t>
    </rPh>
    <phoneticPr fontId="6"/>
  </si>
  <si>
    <t>半角</t>
    <rPh sb="0" eb="2">
      <t>ハンカク</t>
    </rPh>
    <phoneticPr fontId="6"/>
  </si>
  <si>
    <t>申請者（所有者）名</t>
    <rPh sb="0" eb="3">
      <t>シンセイシャ</t>
    </rPh>
    <rPh sb="8" eb="9">
      <t>メイ</t>
    </rPh>
    <phoneticPr fontId="6"/>
  </si>
  <si>
    <t>法人名・団体名</t>
    <rPh sb="0" eb="2">
      <t>ホウジン</t>
    </rPh>
    <rPh sb="2" eb="3">
      <t>メイ</t>
    </rPh>
    <rPh sb="4" eb="7">
      <t>ダンタイメイ</t>
    </rPh>
    <phoneticPr fontId="6"/>
  </si>
  <si>
    <t>○○株式会社</t>
    <rPh sb="2" eb="6">
      <t>カブシキガイシャ</t>
    </rPh>
    <phoneticPr fontId="6"/>
  </si>
  <si>
    <t>全角</t>
    <rPh sb="0" eb="2">
      <t>ゼンカク</t>
    </rPh>
    <phoneticPr fontId="6"/>
  </si>
  <si>
    <t>法人名・団体名を記入、個人の場合は空欄</t>
    <rPh sb="17" eb="19">
      <t>クウラン</t>
    </rPh>
    <phoneticPr fontId="6"/>
  </si>
  <si>
    <t>代表者名・個人名</t>
    <rPh sb="0" eb="3">
      <t>ダイヒョウシャ</t>
    </rPh>
    <rPh sb="3" eb="4">
      <t>メイ</t>
    </rPh>
    <rPh sb="5" eb="7">
      <t>コジン</t>
    </rPh>
    <rPh sb="7" eb="8">
      <t>メイ</t>
    </rPh>
    <phoneticPr fontId="6"/>
  </si>
  <si>
    <t>代表取締役　○○××</t>
    <rPh sb="0" eb="2">
      <t>ダイヒョウ</t>
    </rPh>
    <rPh sb="2" eb="5">
      <t>トリシマリヤク</t>
    </rPh>
    <phoneticPr fontId="6"/>
  </si>
  <si>
    <t>代表者氏名のフリガナ、個人の場合は氏名のフリガナ</t>
    <rPh sb="0" eb="3">
      <t>ダイヒョウシャ</t>
    </rPh>
    <phoneticPr fontId="6"/>
  </si>
  <si>
    <t>申請者（所有者）住所</t>
    <rPh sb="0" eb="3">
      <t>シンセイシャ</t>
    </rPh>
    <rPh sb="8" eb="10">
      <t>ジュウショ</t>
    </rPh>
    <phoneticPr fontId="6"/>
  </si>
  <si>
    <t>郵便番号</t>
    <rPh sb="0" eb="2">
      <t>ユウビン</t>
    </rPh>
    <rPh sb="2" eb="4">
      <t>バンゴウ</t>
    </rPh>
    <phoneticPr fontId="6"/>
  </si>
  <si>
    <t>都道府県名</t>
    <rPh sb="0" eb="4">
      <t>トドウフケン</t>
    </rPh>
    <rPh sb="4" eb="5">
      <t>メイ</t>
    </rPh>
    <phoneticPr fontId="6"/>
  </si>
  <si>
    <t>徳島県</t>
    <rPh sb="0" eb="3">
      <t>トクシマケン</t>
    </rPh>
    <phoneticPr fontId="6"/>
  </si>
  <si>
    <t>市町村名</t>
    <rPh sb="0" eb="3">
      <t>シチョウソン</t>
    </rPh>
    <rPh sb="1" eb="3">
      <t>チョウソン</t>
    </rPh>
    <rPh sb="3" eb="4">
      <t>メイ</t>
    </rPh>
    <phoneticPr fontId="6"/>
  </si>
  <si>
    <t>○○市</t>
    <rPh sb="2" eb="3">
      <t>シ</t>
    </rPh>
    <phoneticPr fontId="6"/>
  </si>
  <si>
    <t>地名地番</t>
    <rPh sb="0" eb="2">
      <t>チメイ</t>
    </rPh>
    <rPh sb="2" eb="4">
      <t>チバン</t>
    </rPh>
    <phoneticPr fontId="6"/>
  </si>
  <si>
    <t>所有者の人数</t>
    <rPh sb="0" eb="3">
      <t>ショユウシャ</t>
    </rPh>
    <rPh sb="4" eb="6">
      <t>ニンズウ</t>
    </rPh>
    <phoneticPr fontId="6"/>
  </si>
  <si>
    <t>所有者が２名以上いる場合</t>
    <rPh sb="0" eb="3">
      <t>ショユウシャ</t>
    </rPh>
    <rPh sb="5" eb="6">
      <t>メイ</t>
    </rPh>
    <rPh sb="6" eb="8">
      <t>イジョウ</t>
    </rPh>
    <rPh sb="10" eb="12">
      <t>バアイ</t>
    </rPh>
    <phoneticPr fontId="6"/>
  </si>
  <si>
    <t>建築物の名称</t>
    <rPh sb="0" eb="3">
      <t>ケンチクブツ</t>
    </rPh>
    <rPh sb="4" eb="6">
      <t>メイショウ</t>
    </rPh>
    <phoneticPr fontId="6"/>
  </si>
  <si>
    <t>第３ビル</t>
    <rPh sb="0" eb="1">
      <t>ダイ</t>
    </rPh>
    <phoneticPr fontId="6"/>
  </si>
  <si>
    <t>建築物の所在</t>
    <rPh sb="0" eb="3">
      <t>ケンチクブツ</t>
    </rPh>
    <rPh sb="4" eb="6">
      <t>ショザイ</t>
    </rPh>
    <phoneticPr fontId="6"/>
  </si>
  <si>
    <t>建築物の用途</t>
    <rPh sb="0" eb="3">
      <t>ケンチクブツ</t>
    </rPh>
    <rPh sb="4" eb="6">
      <t>ヨウト</t>
    </rPh>
    <phoneticPr fontId="6"/>
  </si>
  <si>
    <t>店舗兼住宅</t>
    <rPh sb="0" eb="2">
      <t>テンポ</t>
    </rPh>
    <rPh sb="2" eb="3">
      <t>ケン</t>
    </rPh>
    <rPh sb="3" eb="5">
      <t>ジュウタク</t>
    </rPh>
    <phoneticPr fontId="6"/>
  </si>
  <si>
    <t>建築基準法施行規則別紙による用途区分</t>
    <rPh sb="0" eb="2">
      <t>ケンチク</t>
    </rPh>
    <rPh sb="2" eb="5">
      <t>キジュンホウ</t>
    </rPh>
    <rPh sb="5" eb="7">
      <t>セコウ</t>
    </rPh>
    <rPh sb="7" eb="9">
      <t>キソク</t>
    </rPh>
    <rPh sb="9" eb="11">
      <t>ベッシ</t>
    </rPh>
    <rPh sb="14" eb="16">
      <t>ヨウト</t>
    </rPh>
    <rPh sb="16" eb="18">
      <t>クブン</t>
    </rPh>
    <phoneticPr fontId="6"/>
  </si>
  <si>
    <t>一戸建ての住宅に該当</t>
    <rPh sb="0" eb="2">
      <t>イッコ</t>
    </rPh>
    <rPh sb="2" eb="3">
      <t>タ</t>
    </rPh>
    <rPh sb="5" eb="7">
      <t>ジュウタク</t>
    </rPh>
    <rPh sb="8" eb="10">
      <t>ガイトウ</t>
    </rPh>
    <phoneticPr fontId="6"/>
  </si>
  <si>
    <t>併用住宅で住宅部分が1/2以上の場合は該当</t>
    <rPh sb="0" eb="2">
      <t>ヘイヨウ</t>
    </rPh>
    <rPh sb="2" eb="4">
      <t>ジュウタク</t>
    </rPh>
    <rPh sb="5" eb="7">
      <t>ジュウタク</t>
    </rPh>
    <rPh sb="7" eb="9">
      <t>ブブン</t>
    </rPh>
    <rPh sb="13" eb="15">
      <t>イジョウ</t>
    </rPh>
    <rPh sb="16" eb="18">
      <t>バアイ</t>
    </rPh>
    <rPh sb="19" eb="21">
      <t>ガイトウ</t>
    </rPh>
    <phoneticPr fontId="6"/>
  </si>
  <si>
    <t>建築物の構造</t>
    <rPh sb="0" eb="3">
      <t>ケンチクブツ</t>
    </rPh>
    <rPh sb="4" eb="6">
      <t>コウゾウ</t>
    </rPh>
    <phoneticPr fontId="6"/>
  </si>
  <si>
    <t>鉄筋コンクリート造</t>
    <rPh sb="0" eb="2">
      <t>テッキン</t>
    </rPh>
    <rPh sb="8" eb="9">
      <t>ゾウ</t>
    </rPh>
    <phoneticPr fontId="6"/>
  </si>
  <si>
    <t>○○造、○○造一部○○造</t>
    <rPh sb="2" eb="3">
      <t>ゾウ</t>
    </rPh>
    <rPh sb="6" eb="7">
      <t>ゾウ</t>
    </rPh>
    <rPh sb="7" eb="9">
      <t>イチブ</t>
    </rPh>
    <rPh sb="11" eb="12">
      <t>ゾウ</t>
    </rPh>
    <phoneticPr fontId="6"/>
  </si>
  <si>
    <t>建築物の階数</t>
    <rPh sb="0" eb="3">
      <t>ケンチクブツ</t>
    </rPh>
    <rPh sb="4" eb="6">
      <t>カイスウ</t>
    </rPh>
    <phoneticPr fontId="6"/>
  </si>
  <si>
    <t>地上</t>
    <rPh sb="0" eb="2">
      <t>チジョウ</t>
    </rPh>
    <phoneticPr fontId="6"/>
  </si>
  <si>
    <t>地下</t>
    <rPh sb="0" eb="2">
      <t>チカ</t>
    </rPh>
    <phoneticPr fontId="6"/>
  </si>
  <si>
    <t>建築物の延べ面積</t>
    <rPh sb="0" eb="3">
      <t>ケンチクブツ</t>
    </rPh>
    <rPh sb="4" eb="5">
      <t>ノ</t>
    </rPh>
    <rPh sb="6" eb="8">
      <t>メンセキ</t>
    </rPh>
    <phoneticPr fontId="6"/>
  </si>
  <si>
    <t>小数点以下2位まで</t>
    <rPh sb="0" eb="3">
      <t>ショウスウテン</t>
    </rPh>
    <rPh sb="3" eb="5">
      <t>イカ</t>
    </rPh>
    <rPh sb="6" eb="7">
      <t>イ</t>
    </rPh>
    <phoneticPr fontId="6"/>
  </si>
  <si>
    <t>建築物の建築年月</t>
    <rPh sb="0" eb="3">
      <t>ケンチクブツ</t>
    </rPh>
    <rPh sb="4" eb="6">
      <t>ケンチク</t>
    </rPh>
    <rPh sb="6" eb="8">
      <t>ネンゲツ</t>
    </rPh>
    <phoneticPr fontId="6"/>
  </si>
  <si>
    <t>昭和51年12月</t>
    <rPh sb="0" eb="2">
      <t>ショウワ</t>
    </rPh>
    <rPh sb="4" eb="5">
      <t>ネン</t>
    </rPh>
    <rPh sb="7" eb="8">
      <t>ガツ</t>
    </rPh>
    <phoneticPr fontId="6"/>
  </si>
  <si>
    <t>建築に着手した年月</t>
    <rPh sb="0" eb="2">
      <t>ケンチク</t>
    </rPh>
    <rPh sb="3" eb="5">
      <t>チャクシュ</t>
    </rPh>
    <rPh sb="7" eb="9">
      <t>ネンゲツ</t>
    </rPh>
    <phoneticPr fontId="6"/>
  </si>
  <si>
    <t>事業期間（予定日）</t>
    <rPh sb="0" eb="2">
      <t>ジギョウ</t>
    </rPh>
    <rPh sb="2" eb="4">
      <t>キカン</t>
    </rPh>
    <rPh sb="5" eb="8">
      <t>ヨテイビ</t>
    </rPh>
    <phoneticPr fontId="6"/>
  </si>
  <si>
    <t>事業着手</t>
    <rPh sb="0" eb="2">
      <t>ジギョウ</t>
    </rPh>
    <rPh sb="2" eb="4">
      <t>チャクシュ</t>
    </rPh>
    <phoneticPr fontId="6"/>
  </si>
  <si>
    <t>耐震診断の着手予定年月日</t>
    <rPh sb="0" eb="2">
      <t>タイシン</t>
    </rPh>
    <rPh sb="2" eb="4">
      <t>シンダン</t>
    </rPh>
    <rPh sb="5" eb="7">
      <t>チャクシュ</t>
    </rPh>
    <rPh sb="7" eb="9">
      <t>ヨテイ</t>
    </rPh>
    <rPh sb="9" eb="12">
      <t>ネンガッピ</t>
    </rPh>
    <phoneticPr fontId="6"/>
  </si>
  <si>
    <t>完了</t>
    <rPh sb="0" eb="2">
      <t>カンリョウ</t>
    </rPh>
    <phoneticPr fontId="6"/>
  </si>
  <si>
    <t>耐震診断の完了予定年月</t>
    <rPh sb="0" eb="2">
      <t>タイシン</t>
    </rPh>
    <rPh sb="2" eb="4">
      <t>シンダン</t>
    </rPh>
    <rPh sb="5" eb="7">
      <t>カンリョウ</t>
    </rPh>
    <rPh sb="7" eb="9">
      <t>ヨテイ</t>
    </rPh>
    <rPh sb="9" eb="11">
      <t>ネンゲツ</t>
    </rPh>
    <phoneticPr fontId="6"/>
  </si>
  <si>
    <t>診断者の氏名</t>
    <rPh sb="0" eb="2">
      <t>シンダン</t>
    </rPh>
    <rPh sb="2" eb="3">
      <t>シャ</t>
    </rPh>
    <rPh sb="4" eb="6">
      <t>シメイ</t>
    </rPh>
    <phoneticPr fontId="6"/>
  </si>
  <si>
    <t>診断者の住所</t>
    <rPh sb="0" eb="2">
      <t>シンダン</t>
    </rPh>
    <rPh sb="2" eb="3">
      <t>シャ</t>
    </rPh>
    <rPh sb="4" eb="6">
      <t>ジュウショ</t>
    </rPh>
    <phoneticPr fontId="6"/>
  </si>
  <si>
    <t>○○県○○市○○</t>
    <rPh sb="2" eb="3">
      <t>ケン</t>
    </rPh>
    <rPh sb="5" eb="6">
      <t>シ</t>
    </rPh>
    <phoneticPr fontId="6"/>
  </si>
  <si>
    <t>都道府県から記入</t>
    <rPh sb="0" eb="4">
      <t>トドウフケン</t>
    </rPh>
    <rPh sb="6" eb="8">
      <t>キニュウ</t>
    </rPh>
    <phoneticPr fontId="6"/>
  </si>
  <si>
    <t>診断者の電話番号</t>
    <rPh sb="0" eb="2">
      <t>シンダン</t>
    </rPh>
    <rPh sb="2" eb="3">
      <t>シャ</t>
    </rPh>
    <rPh sb="4" eb="6">
      <t>デンワ</t>
    </rPh>
    <rPh sb="6" eb="8">
      <t>バンゴウ</t>
    </rPh>
    <phoneticPr fontId="6"/>
  </si>
  <si>
    <t>建築士の資格</t>
    <rPh sb="0" eb="3">
      <t>ケンチクシ</t>
    </rPh>
    <rPh sb="4" eb="6">
      <t>シカク</t>
    </rPh>
    <phoneticPr fontId="6"/>
  </si>
  <si>
    <t>級</t>
    <rPh sb="0" eb="1">
      <t>キュウ</t>
    </rPh>
    <phoneticPr fontId="6"/>
  </si>
  <si>
    <t>一級</t>
    <rPh sb="0" eb="2">
      <t>イッキュウ</t>
    </rPh>
    <phoneticPr fontId="6"/>
  </si>
  <si>
    <t>一級、二級、木造</t>
    <rPh sb="0" eb="2">
      <t>イッキュウ</t>
    </rPh>
    <rPh sb="3" eb="4">
      <t>ニ</t>
    </rPh>
    <rPh sb="4" eb="5">
      <t>キュウ</t>
    </rPh>
    <rPh sb="6" eb="8">
      <t>モクゾウ</t>
    </rPh>
    <phoneticPr fontId="6"/>
  </si>
  <si>
    <t>登録</t>
    <rPh sb="0" eb="2">
      <t>トウロク</t>
    </rPh>
    <phoneticPr fontId="6"/>
  </si>
  <si>
    <t>大臣</t>
    <rPh sb="0" eb="2">
      <t>ダイジン</t>
    </rPh>
    <phoneticPr fontId="6"/>
  </si>
  <si>
    <t>大臣、○○県知事</t>
    <rPh sb="0" eb="2">
      <t>ダイジン</t>
    </rPh>
    <rPh sb="5" eb="6">
      <t>ケン</t>
    </rPh>
    <rPh sb="6" eb="8">
      <t>チジ</t>
    </rPh>
    <phoneticPr fontId="6"/>
  </si>
  <si>
    <t>番号</t>
    <rPh sb="0" eb="2">
      <t>バンゴウ</t>
    </rPh>
    <phoneticPr fontId="6"/>
  </si>
  <si>
    <t>建築士事務所登録</t>
    <rPh sb="0" eb="3">
      <t>ケンチクシ</t>
    </rPh>
    <rPh sb="3" eb="6">
      <t>ジムショ</t>
    </rPh>
    <rPh sb="6" eb="8">
      <t>トウロク</t>
    </rPh>
    <phoneticPr fontId="6"/>
  </si>
  <si>
    <t>名称</t>
    <rPh sb="0" eb="2">
      <t>メイショウ</t>
    </rPh>
    <phoneticPr fontId="6"/>
  </si>
  <si>
    <t>○○建築士事務所</t>
    <rPh sb="2" eb="5">
      <t>ケンチクシ</t>
    </rPh>
    <rPh sb="5" eb="8">
      <t>ジムショ</t>
    </rPh>
    <phoneticPr fontId="6"/>
  </si>
  <si>
    <t>○○県</t>
    <rPh sb="2" eb="3">
      <t>ケン</t>
    </rPh>
    <phoneticPr fontId="6"/>
  </si>
  <si>
    <t>法に基づく講習会1</t>
    <rPh sb="0" eb="1">
      <t>ホウ</t>
    </rPh>
    <rPh sb="2" eb="3">
      <t>モト</t>
    </rPh>
    <rPh sb="5" eb="8">
      <t>コウシュウカイ</t>
    </rPh>
    <phoneticPr fontId="6"/>
  </si>
  <si>
    <t>構造（種類）</t>
    <rPh sb="0" eb="2">
      <t>コウゾウ</t>
    </rPh>
    <rPh sb="3" eb="5">
      <t>シュルイ</t>
    </rPh>
    <phoneticPr fontId="6"/>
  </si>
  <si>
    <t>○○造</t>
    <rPh sb="2" eb="3">
      <t>ゾウ</t>
    </rPh>
    <phoneticPr fontId="6"/>
  </si>
  <si>
    <t>講習会名称</t>
    <rPh sb="0" eb="3">
      <t>コウシュウカイ</t>
    </rPh>
    <rPh sb="3" eb="5">
      <t>メイショウ</t>
    </rPh>
    <phoneticPr fontId="6"/>
  </si>
  <si>
    <t>鉄筋コンクリート造耐震診断資格者講習</t>
    <rPh sb="0" eb="2">
      <t>テッキン</t>
    </rPh>
    <rPh sb="8" eb="9">
      <t>ゾウ</t>
    </rPh>
    <rPh sb="9" eb="11">
      <t>タイシン</t>
    </rPh>
    <rPh sb="11" eb="13">
      <t>シンダン</t>
    </rPh>
    <rPh sb="13" eb="16">
      <t>シカクシャ</t>
    </rPh>
    <rPh sb="16" eb="18">
      <t>コウシュウ</t>
    </rPh>
    <phoneticPr fontId="6"/>
  </si>
  <si>
    <t>講習会修了番号</t>
    <rPh sb="0" eb="3">
      <t>コウシュウカイ</t>
    </rPh>
    <rPh sb="3" eb="5">
      <t>シュウリョウ</t>
    </rPh>
    <rPh sb="5" eb="7">
      <t>バンゴウ</t>
    </rPh>
    <phoneticPr fontId="6"/>
  </si>
  <si>
    <t>第RC0000号</t>
    <rPh sb="0" eb="1">
      <t>ダイ</t>
    </rPh>
    <rPh sb="7" eb="8">
      <t>ゴウ</t>
    </rPh>
    <phoneticPr fontId="6"/>
  </si>
  <si>
    <t>法に基づく講習会2</t>
    <rPh sb="0" eb="1">
      <t>ホウ</t>
    </rPh>
    <rPh sb="2" eb="3">
      <t>モト</t>
    </rPh>
    <rPh sb="5" eb="8">
      <t>コウシュウカイ</t>
    </rPh>
    <phoneticPr fontId="6"/>
  </si>
  <si>
    <t>鉄骨造</t>
    <rPh sb="0" eb="2">
      <t>テッコツ</t>
    </rPh>
    <rPh sb="2" eb="3">
      <t>ヅクリ</t>
    </rPh>
    <phoneticPr fontId="6"/>
  </si>
  <si>
    <t>鉄骨造耐震診断資格者講習</t>
    <rPh sb="0" eb="2">
      <t>テッコツ</t>
    </rPh>
    <rPh sb="2" eb="3">
      <t>ヅクリ</t>
    </rPh>
    <rPh sb="3" eb="5">
      <t>タイシン</t>
    </rPh>
    <rPh sb="5" eb="7">
      <t>シンダン</t>
    </rPh>
    <rPh sb="7" eb="10">
      <t>シカクシャ</t>
    </rPh>
    <rPh sb="10" eb="12">
      <t>コウシュウ</t>
    </rPh>
    <phoneticPr fontId="6"/>
  </si>
  <si>
    <t>第S0000号</t>
    <rPh sb="0" eb="1">
      <t>ダイ</t>
    </rPh>
    <rPh sb="6" eb="7">
      <t>ゴウ</t>
    </rPh>
    <phoneticPr fontId="6"/>
  </si>
  <si>
    <t>法に基づく講習会3</t>
    <rPh sb="0" eb="1">
      <t>ホウ</t>
    </rPh>
    <rPh sb="2" eb="3">
      <t>モト</t>
    </rPh>
    <rPh sb="5" eb="8">
      <t>コウシュウカイ</t>
    </rPh>
    <phoneticPr fontId="6"/>
  </si>
  <si>
    <t>法に基づく講習会4</t>
    <rPh sb="0" eb="1">
      <t>ホウ</t>
    </rPh>
    <rPh sb="2" eb="3">
      <t>モト</t>
    </rPh>
    <rPh sb="5" eb="8">
      <t>コウシュウカイ</t>
    </rPh>
    <phoneticPr fontId="6"/>
  </si>
  <si>
    <t>見積額（税込み）</t>
    <rPh sb="0" eb="3">
      <t>ミツモリガク</t>
    </rPh>
    <rPh sb="4" eb="6">
      <t>ゼイコ</t>
    </rPh>
    <phoneticPr fontId="6"/>
  </si>
  <si>
    <t>通常の診断に要する費用</t>
    <rPh sb="0" eb="2">
      <t>ツウジョウ</t>
    </rPh>
    <rPh sb="3" eb="5">
      <t>シンダン</t>
    </rPh>
    <rPh sb="6" eb="7">
      <t>ヨウ</t>
    </rPh>
    <rPh sb="9" eb="11">
      <t>ヒヨウ</t>
    </rPh>
    <phoneticPr fontId="6"/>
  </si>
  <si>
    <t>通常の診断に要する費用以外の費用</t>
    <rPh sb="0" eb="2">
      <t>ツウジョウ</t>
    </rPh>
    <rPh sb="3" eb="5">
      <t>シンダン</t>
    </rPh>
    <rPh sb="6" eb="7">
      <t>ヨウ</t>
    </rPh>
    <rPh sb="9" eb="11">
      <t>ヒヨウ</t>
    </rPh>
    <rPh sb="11" eb="13">
      <t>イガイ</t>
    </rPh>
    <rPh sb="14" eb="16">
      <t>ヒヨウ</t>
    </rPh>
    <phoneticPr fontId="6"/>
  </si>
  <si>
    <t>合計（円）</t>
    <rPh sb="0" eb="2">
      <t>ゴウケイ</t>
    </rPh>
    <rPh sb="3" eb="4">
      <t>エン</t>
    </rPh>
    <phoneticPr fontId="6"/>
  </si>
  <si>
    <t>自動計算</t>
    <rPh sb="0" eb="2">
      <t>ジドウ</t>
    </rPh>
    <rPh sb="2" eb="4">
      <t>ケイサン</t>
    </rPh>
    <phoneticPr fontId="6"/>
  </si>
  <si>
    <t>合計（千円）</t>
    <rPh sb="0" eb="2">
      <t>ゴウケイ</t>
    </rPh>
    <rPh sb="3" eb="5">
      <t>センエン</t>
    </rPh>
    <phoneticPr fontId="6"/>
  </si>
  <si>
    <t>限度額の算定</t>
    <rPh sb="0" eb="3">
      <t>ゲンドガク</t>
    </rPh>
    <rPh sb="4" eb="6">
      <t>サンテイ</t>
    </rPh>
    <phoneticPr fontId="6"/>
  </si>
  <si>
    <t>1000㎡以下</t>
    <rPh sb="5" eb="7">
      <t>イカ</t>
    </rPh>
    <phoneticPr fontId="6"/>
  </si>
  <si>
    <t>1000㎡超2000㎡以下</t>
    <rPh sb="5" eb="6">
      <t>コ</t>
    </rPh>
    <rPh sb="11" eb="13">
      <t>イカ</t>
    </rPh>
    <phoneticPr fontId="6"/>
  </si>
  <si>
    <t>2000㎡超</t>
    <rPh sb="5" eb="6">
      <t>コ</t>
    </rPh>
    <phoneticPr fontId="6"/>
  </si>
  <si>
    <t>面積による限度額（円）</t>
    <rPh sb="0" eb="2">
      <t>メンセキ</t>
    </rPh>
    <rPh sb="5" eb="8">
      <t>ゲンドガク</t>
    </rPh>
    <phoneticPr fontId="6"/>
  </si>
  <si>
    <t>自動計算、戸建て134000円、それ以外は積上げ</t>
    <rPh sb="0" eb="2">
      <t>ジドウ</t>
    </rPh>
    <rPh sb="2" eb="4">
      <t>ケイサン</t>
    </rPh>
    <rPh sb="5" eb="7">
      <t>コダ</t>
    </rPh>
    <rPh sb="14" eb="15">
      <t>エン</t>
    </rPh>
    <rPh sb="18" eb="20">
      <t>イガイ</t>
    </rPh>
    <rPh sb="21" eb="22">
      <t>ツ</t>
    </rPh>
    <rPh sb="22" eb="23">
      <t>ア</t>
    </rPh>
    <phoneticPr fontId="6"/>
  </si>
  <si>
    <t>加算額（円）</t>
    <rPh sb="0" eb="3">
      <t>カサンガク</t>
    </rPh>
    <phoneticPr fontId="6"/>
  </si>
  <si>
    <t>自動計算、戸建て0円、それ以外は1540000円まで</t>
    <rPh sb="0" eb="2">
      <t>ジドウ</t>
    </rPh>
    <rPh sb="2" eb="4">
      <t>ケイサン</t>
    </rPh>
    <rPh sb="5" eb="7">
      <t>コダ</t>
    </rPh>
    <rPh sb="9" eb="10">
      <t>エン</t>
    </rPh>
    <rPh sb="13" eb="15">
      <t>イガイ</t>
    </rPh>
    <rPh sb="23" eb="24">
      <t>エン</t>
    </rPh>
    <phoneticPr fontId="6"/>
  </si>
  <si>
    <t>限度額合計（円）</t>
    <rPh sb="0" eb="3">
      <t>ゲンドガク</t>
    </rPh>
    <rPh sb="3" eb="5">
      <t>ゴウケイ</t>
    </rPh>
    <rPh sb="6" eb="7">
      <t>エン</t>
    </rPh>
    <phoneticPr fontId="6"/>
  </si>
  <si>
    <t>補助額の算定</t>
    <rPh sb="0" eb="3">
      <t>ホジョガク</t>
    </rPh>
    <rPh sb="4" eb="6">
      <t>サンテイ</t>
    </rPh>
    <phoneticPr fontId="6"/>
  </si>
  <si>
    <t>補助額合計（千円）</t>
    <rPh sb="0" eb="3">
      <t>ホジョガク</t>
    </rPh>
    <rPh sb="3" eb="5">
      <t>ゴウケイ</t>
    </rPh>
    <rPh sb="6" eb="7">
      <t>セン</t>
    </rPh>
    <rPh sb="7" eb="8">
      <t>エン</t>
    </rPh>
    <phoneticPr fontId="6"/>
  </si>
  <si>
    <t>この事業の補助額（千円）</t>
    <rPh sb="2" eb="4">
      <t>ジギョウ</t>
    </rPh>
    <rPh sb="5" eb="7">
      <t>ホジョ</t>
    </rPh>
    <rPh sb="7" eb="8">
      <t>ガク</t>
    </rPh>
    <rPh sb="9" eb="10">
      <t>セン</t>
    </rPh>
    <rPh sb="10" eb="11">
      <t>エン</t>
    </rPh>
    <phoneticPr fontId="6"/>
  </si>
  <si>
    <t>自動計算、戸建て22千円、それ以外は限度額の1/6</t>
    <rPh sb="0" eb="2">
      <t>ジドウ</t>
    </rPh>
    <rPh sb="2" eb="4">
      <t>ケイサン</t>
    </rPh>
    <rPh sb="5" eb="7">
      <t>コダ</t>
    </rPh>
    <rPh sb="10" eb="12">
      <t>センエン</t>
    </rPh>
    <rPh sb="15" eb="17">
      <t>イガイ</t>
    </rPh>
    <rPh sb="18" eb="21">
      <t>ゲンドガク</t>
    </rPh>
    <phoneticPr fontId="6"/>
  </si>
  <si>
    <t>市町村事業の補助額（千円）</t>
    <rPh sb="0" eb="3">
      <t>シチョウソン</t>
    </rPh>
    <rPh sb="3" eb="5">
      <t>ジギョウ</t>
    </rPh>
    <rPh sb="6" eb="8">
      <t>ホジョ</t>
    </rPh>
    <rPh sb="8" eb="9">
      <t>ガク</t>
    </rPh>
    <rPh sb="10" eb="11">
      <t>セン</t>
    </rPh>
    <rPh sb="11" eb="12">
      <t>エン</t>
    </rPh>
    <phoneticPr fontId="6"/>
  </si>
  <si>
    <t>うち国交付金額（千円）</t>
    <rPh sb="2" eb="3">
      <t>クニ</t>
    </rPh>
    <rPh sb="3" eb="6">
      <t>コウフキン</t>
    </rPh>
    <rPh sb="6" eb="7">
      <t>ガク</t>
    </rPh>
    <rPh sb="8" eb="9">
      <t>セン</t>
    </rPh>
    <rPh sb="9" eb="10">
      <t>エン</t>
    </rPh>
    <phoneticPr fontId="6"/>
  </si>
  <si>
    <t>うち県補助額（千円）</t>
    <rPh sb="2" eb="3">
      <t>ケン</t>
    </rPh>
    <rPh sb="3" eb="5">
      <t>ホジョ</t>
    </rPh>
    <rPh sb="5" eb="6">
      <t>ガク</t>
    </rPh>
    <rPh sb="7" eb="8">
      <t>セン</t>
    </rPh>
    <rPh sb="8" eb="9">
      <t>エン</t>
    </rPh>
    <phoneticPr fontId="6"/>
  </si>
  <si>
    <t>うち市負担額（千円）</t>
    <rPh sb="2" eb="3">
      <t>シ</t>
    </rPh>
    <rPh sb="3" eb="6">
      <t>フタンガク</t>
    </rPh>
    <rPh sb="7" eb="8">
      <t>セン</t>
    </rPh>
    <rPh sb="8" eb="9">
      <t>エン</t>
    </rPh>
    <phoneticPr fontId="6"/>
  </si>
  <si>
    <t>申請者負担</t>
    <rPh sb="0" eb="3">
      <t>シンセイシャ</t>
    </rPh>
    <rPh sb="3" eb="5">
      <t>フタン</t>
    </rPh>
    <phoneticPr fontId="6"/>
  </si>
  <si>
    <t>その他負担</t>
    <rPh sb="2" eb="3">
      <t>タ</t>
    </rPh>
    <rPh sb="3" eb="5">
      <t>フタン</t>
    </rPh>
    <phoneticPr fontId="6"/>
  </si>
  <si>
    <t>予定する（希望を含む）</t>
  </si>
  <si>
    <t>住所</t>
    <rPh sb="0" eb="2">
      <t>ジュウショ</t>
    </rPh>
    <phoneticPr fontId="24"/>
  </si>
  <si>
    <t>氏名</t>
    <rPh sb="0" eb="2">
      <t>シメイ</t>
    </rPh>
    <phoneticPr fontId="24"/>
  </si>
  <si>
    <t>事業者名</t>
    <rPh sb="0" eb="2">
      <t>ジギョウ</t>
    </rPh>
    <rPh sb="2" eb="3">
      <t>シャ</t>
    </rPh>
    <rPh sb="3" eb="4">
      <t>メイ</t>
    </rPh>
    <phoneticPr fontId="24"/>
  </si>
  <si>
    <t>代表者名</t>
    <rPh sb="0" eb="3">
      <t>ダイヒョウシャ</t>
    </rPh>
    <rPh sb="3" eb="4">
      <t>メイ</t>
    </rPh>
    <phoneticPr fontId="24"/>
  </si>
  <si>
    <t>電話番号</t>
    <rPh sb="0" eb="2">
      <t>デンワ</t>
    </rPh>
    <rPh sb="2" eb="4">
      <t>バンゴウ</t>
    </rPh>
    <phoneticPr fontId="24"/>
  </si>
  <si>
    <t>非該当</t>
  </si>
  <si>
    <t>（記載上の注意）</t>
  </si>
  <si>
    <t>記入は、かい書で正確に記入してください。</t>
  </si>
  <si>
    <t>「口座名義」欄には「フリガナ」を忘れないでください。</t>
    <rPh sb="1" eb="3">
      <t>コウザ</t>
    </rPh>
    <rPh sb="3" eb="5">
      <t>メイギ</t>
    </rPh>
    <phoneticPr fontId="2"/>
  </si>
  <si>
    <t>〒</t>
    <phoneticPr fontId="5"/>
  </si>
  <si>
    <r>
      <t>個人の場合、</t>
    </r>
    <r>
      <rPr>
        <u/>
        <sz val="12"/>
        <rFont val="ＭＳ 明朝"/>
        <family val="1"/>
        <charset val="128"/>
      </rPr>
      <t>口座名義は申請者と同一</t>
    </r>
    <r>
      <rPr>
        <sz val="12"/>
        <rFont val="ＭＳ 明朝"/>
        <family val="1"/>
        <charset val="128"/>
      </rPr>
      <t>としてください。</t>
    </r>
    <phoneticPr fontId="5"/>
  </si>
  <si>
    <t>*</t>
    <phoneticPr fontId="6"/>
  </si>
  <si>
    <t>代表者の役職及び氏名を記入、個人の場合は氏名を記入</t>
    <phoneticPr fontId="6"/>
  </si>
  <si>
    <t>代表者名・個人名のフリガナ</t>
    <phoneticPr fontId="6"/>
  </si>
  <si>
    <t>○○○○××××</t>
    <phoneticPr fontId="6"/>
  </si>
  <si>
    <t>777-7777</t>
    <phoneticPr fontId="6"/>
  </si>
  <si>
    <t>000-0000</t>
    <phoneticPr fontId="6"/>
  </si>
  <si>
    <t>○○</t>
    <phoneticPr fontId="6"/>
  </si>
  <si>
    <t>所有者全員のリスト（任意様式）等を提出</t>
    <phoneticPr fontId="6"/>
  </si>
  <si>
    <t>*</t>
    <phoneticPr fontId="6"/>
  </si>
  <si>
    <t>*</t>
    <phoneticPr fontId="6"/>
  </si>
  <si>
    <t>*</t>
    <phoneticPr fontId="6"/>
  </si>
  <si>
    <t>○○××</t>
    <phoneticPr fontId="6"/>
  </si>
  <si>
    <t>000-000-0000</t>
    <phoneticPr fontId="6"/>
  </si>
  <si>
    <t>*</t>
    <phoneticPr fontId="6"/>
  </si>
  <si>
    <t>（千円）</t>
    <phoneticPr fontId="6"/>
  </si>
  <si>
    <t>交付決定年月日</t>
    <rPh sb="0" eb="2">
      <t>コウフ</t>
    </rPh>
    <rPh sb="2" eb="4">
      <t>ケッテイ</t>
    </rPh>
    <rPh sb="4" eb="7">
      <t>ネンガッピ</t>
    </rPh>
    <phoneticPr fontId="28"/>
  </si>
  <si>
    <t>交付決定記号</t>
    <rPh sb="0" eb="2">
      <t>コウフ</t>
    </rPh>
    <rPh sb="2" eb="4">
      <t>ケッテイ</t>
    </rPh>
    <rPh sb="4" eb="6">
      <t>キゴウ</t>
    </rPh>
    <phoneticPr fontId="28"/>
  </si>
  <si>
    <t>国四整徳住</t>
    <phoneticPr fontId="28"/>
  </si>
  <si>
    <t>交付決定番号</t>
    <rPh sb="0" eb="2">
      <t>コウフ</t>
    </rPh>
    <rPh sb="2" eb="4">
      <t>ケッテイ</t>
    </rPh>
    <rPh sb="4" eb="6">
      <t>バンゴウ</t>
    </rPh>
    <phoneticPr fontId="28"/>
  </si>
  <si>
    <t>着手年月日</t>
    <rPh sb="0" eb="2">
      <t>チャクシュ</t>
    </rPh>
    <rPh sb="2" eb="5">
      <t>ネンガッピ</t>
    </rPh>
    <phoneticPr fontId="28"/>
  </si>
  <si>
    <t>契約日</t>
    <rPh sb="0" eb="3">
      <t>ケイヤクビ</t>
    </rPh>
    <phoneticPr fontId="28"/>
  </si>
  <si>
    <t>竣工年月日</t>
    <rPh sb="0" eb="2">
      <t>シュンコウ</t>
    </rPh>
    <rPh sb="2" eb="5">
      <t>ネンガッピ</t>
    </rPh>
    <phoneticPr fontId="28"/>
  </si>
  <si>
    <t>引き渡し日（代金請求日）</t>
    <rPh sb="0" eb="1">
      <t>ヒ</t>
    </rPh>
    <rPh sb="2" eb="3">
      <t>ワタ</t>
    </rPh>
    <rPh sb="4" eb="5">
      <t>ビ</t>
    </rPh>
    <rPh sb="6" eb="8">
      <t>ダイキン</t>
    </rPh>
    <rPh sb="8" eb="11">
      <t>セイキュウビ</t>
    </rPh>
    <phoneticPr fontId="28"/>
  </si>
  <si>
    <t>補強設計</t>
    <rPh sb="0" eb="2">
      <t>ホキョウ</t>
    </rPh>
    <rPh sb="2" eb="4">
      <t>セッケイ</t>
    </rPh>
    <phoneticPr fontId="28"/>
  </si>
  <si>
    <t>予定の有無</t>
    <rPh sb="0" eb="2">
      <t>ヨテイ</t>
    </rPh>
    <rPh sb="3" eb="5">
      <t>ウム</t>
    </rPh>
    <phoneticPr fontId="28"/>
  </si>
  <si>
    <t>予定する（希望を含む）、未定</t>
    <rPh sb="0" eb="2">
      <t>ヨテイ</t>
    </rPh>
    <rPh sb="5" eb="7">
      <t>キボウ</t>
    </rPh>
    <rPh sb="8" eb="9">
      <t>フク</t>
    </rPh>
    <rPh sb="12" eb="14">
      <t>ミテイ</t>
    </rPh>
    <phoneticPr fontId="28"/>
  </si>
  <si>
    <t>着手（予定年月）</t>
    <rPh sb="0" eb="2">
      <t>チャクシュ</t>
    </rPh>
    <rPh sb="5" eb="7">
      <t>ネンゲツ</t>
    </rPh>
    <phoneticPr fontId="28"/>
  </si>
  <si>
    <t>予定年月</t>
    <rPh sb="0" eb="2">
      <t>ヨテイ</t>
    </rPh>
    <rPh sb="2" eb="4">
      <t>ネンゲツ</t>
    </rPh>
    <phoneticPr fontId="6"/>
  </si>
  <si>
    <t>完了（予定年月）</t>
    <rPh sb="0" eb="2">
      <t>カンリョウ</t>
    </rPh>
    <rPh sb="3" eb="5">
      <t>ヨテイ</t>
    </rPh>
    <rPh sb="5" eb="7">
      <t>ネンゲツ</t>
    </rPh>
    <phoneticPr fontId="28"/>
  </si>
  <si>
    <t>概算（千円）</t>
    <rPh sb="0" eb="2">
      <t>ガイサン</t>
    </rPh>
    <rPh sb="3" eb="5">
      <t>センエン</t>
    </rPh>
    <phoneticPr fontId="28"/>
  </si>
  <si>
    <t>耐震改修又は建替え</t>
    <rPh sb="0" eb="2">
      <t>タイシン</t>
    </rPh>
    <rPh sb="2" eb="4">
      <t>カイシュウ</t>
    </rPh>
    <rPh sb="4" eb="5">
      <t>マタ</t>
    </rPh>
    <rPh sb="6" eb="7">
      <t>タ</t>
    </rPh>
    <rPh sb="7" eb="8">
      <t>カ</t>
    </rPh>
    <phoneticPr fontId="28"/>
  </si>
  <si>
    <t>未定</t>
  </si>
  <si>
    <t>該当</t>
    <rPh sb="0" eb="2">
      <t>ガイトウ</t>
    </rPh>
    <phoneticPr fontId="28"/>
  </si>
  <si>
    <t>非該当</t>
    <rPh sb="0" eb="3">
      <t>ヒガイトウ</t>
    </rPh>
    <phoneticPr fontId="28"/>
  </si>
  <si>
    <t>予定する（希望を含む）</t>
    <rPh sb="0" eb="2">
      <t>ヨテイ</t>
    </rPh>
    <rPh sb="5" eb="7">
      <t>キボウ</t>
    </rPh>
    <rPh sb="8" eb="9">
      <t>フク</t>
    </rPh>
    <phoneticPr fontId="28"/>
  </si>
  <si>
    <t>未定</t>
    <rPh sb="0" eb="2">
      <t>ミテイ</t>
    </rPh>
    <phoneticPr fontId="28"/>
  </si>
  <si>
    <t>元</t>
    <rPh sb="0" eb="1">
      <t>ゲン</t>
    </rPh>
    <phoneticPr fontId="5"/>
  </si>
  <si>
    <t>令和元年○月○日</t>
    <rPh sb="0" eb="2">
      <t>レイワ</t>
    </rPh>
    <rPh sb="2" eb="3">
      <t>ゲン</t>
    </rPh>
    <rPh sb="3" eb="4">
      <t>ネン</t>
    </rPh>
    <rPh sb="5" eb="6">
      <t>ガツ</t>
    </rPh>
    <rPh sb="7" eb="8">
      <t>ニチ</t>
    </rPh>
    <phoneticPr fontId="6"/>
  </si>
  <si>
    <t>令和元年○月</t>
    <rPh sb="0" eb="2">
      <t>レイワ</t>
    </rPh>
    <rPh sb="2" eb="4">
      <t>ガンネン</t>
    </rPh>
    <rPh sb="4" eb="5">
      <t>ヘイネン</t>
    </rPh>
    <rPh sb="5" eb="6">
      <t>ガツ</t>
    </rPh>
    <phoneticPr fontId="6"/>
  </si>
  <si>
    <t>令和元年5月1日</t>
    <rPh sb="0" eb="2">
      <t>レイワ</t>
    </rPh>
    <rPh sb="2" eb="3">
      <t>ゲン</t>
    </rPh>
    <rPh sb="3" eb="4">
      <t>ネン</t>
    </rPh>
    <rPh sb="5" eb="6">
      <t>ガツ</t>
    </rPh>
    <rPh sb="7" eb="8">
      <t>ヒ</t>
    </rPh>
    <phoneticPr fontId="5"/>
  </si>
  <si>
    <t>令和　　　年　　　月　　　日</t>
    <rPh sb="0" eb="2">
      <t>レイワ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</si>
  <si>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</si>
  <si>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</si>
  <si>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令和2年6月</t>
    <rPh sb="0" eb="2">
      <t>レイワ</t>
    </rPh>
    <rPh sb="3" eb="4">
      <t>ネン</t>
    </rPh>
    <rPh sb="5" eb="6">
      <t>ガツ</t>
    </rPh>
    <phoneticPr fontId="6"/>
  </si>
  <si>
    <t>令和2年12月</t>
    <rPh sb="0" eb="2">
      <t>レイワ</t>
    </rPh>
    <rPh sb="3" eb="4">
      <t>ネン</t>
    </rPh>
    <rPh sb="6" eb="7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</si>
</sst>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[&lt;=999]000;[&lt;=9999]000\-00;000\-0000"/>
    <numFmt numFmtId="178" formatCode="[$-411]ggge&quot;年&quot;m&quot;月&quot;d&quot;日&quot;;@"/>
    <numFmt numFmtId="179" formatCode="General&quot;長&quot;"/>
    <numFmt numFmtId="180" formatCode="#,##0&quot;-&quot;"/>
    <numFmt numFmtId="181" formatCode="@&quot;（頃着工）&quot;"/>
    <numFmt numFmtId="182" formatCode="@&quot;（頃）&quot;"/>
    <numFmt numFmtId="183" formatCode="&quot;金&quot;#,##0&quot;円&quot;\ ;[Red]&quot;金&quot;\-#,##0&quot;円&quot;\ "/>
  </numFmts>
  <fonts count="3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sz val="2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20"/>
      <color indexed="81"/>
      <name val="ＭＳ Ｐゴシック"/>
      <family val="3"/>
      <charset val="128"/>
    </font>
    <font>
      <sz val="6"/>
      <name val="MSP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6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38" fontId="3" fillId="0" borderId="3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 wrapText="1"/>
    </xf>
    <xf numFmtId="0" fontId="10" fillId="0" borderId="0" xfId="6" applyFont="1">
      <alignment vertical="center"/>
    </xf>
    <xf numFmtId="0" fontId="10" fillId="0" borderId="12" xfId="6" applyFont="1" applyBorder="1" applyAlignment="1">
      <alignment horizontal="right" vertical="center" wrapText="1"/>
    </xf>
    <xf numFmtId="0" fontId="10" fillId="0" borderId="12" xfId="6" applyFont="1" applyBorder="1" applyAlignment="1">
      <alignment vertical="center"/>
    </xf>
    <xf numFmtId="0" fontId="10" fillId="0" borderId="13" xfId="6" applyFont="1" applyBorder="1" applyAlignment="1">
      <alignment horizontal="left" vertical="center" wrapText="1"/>
    </xf>
    <xf numFmtId="0" fontId="10" fillId="0" borderId="14" xfId="6" applyFont="1" applyBorder="1" applyAlignment="1">
      <alignment horizontal="right" vertical="center" wrapText="1"/>
    </xf>
    <xf numFmtId="0" fontId="10" fillId="0" borderId="0" xfId="6" applyFont="1" applyAlignment="1">
      <alignment vertical="center" wrapText="1"/>
    </xf>
    <xf numFmtId="0" fontId="10" fillId="0" borderId="15" xfId="6" applyFont="1" applyBorder="1" applyAlignment="1">
      <alignment horizontal="center" vertical="center" wrapText="1"/>
    </xf>
    <xf numFmtId="3" fontId="10" fillId="0" borderId="16" xfId="6" applyNumberFormat="1" applyFont="1" applyBorder="1" applyAlignment="1">
      <alignment vertical="center" wrapText="1"/>
    </xf>
    <xf numFmtId="3" fontId="10" fillId="0" borderId="16" xfId="6" applyNumberFormat="1" applyFont="1" applyBorder="1" applyAlignment="1">
      <alignment horizontal="center" vertical="center" wrapText="1"/>
    </xf>
    <xf numFmtId="0" fontId="10" fillId="0" borderId="0" xfId="6" applyFont="1" applyAlignment="1">
      <alignment horizontal="justify" vertical="center"/>
    </xf>
    <xf numFmtId="0" fontId="10" fillId="0" borderId="17" xfId="6" applyFont="1" applyBorder="1" applyAlignment="1">
      <alignment horizontal="right" vertical="center" wrapText="1"/>
    </xf>
    <xf numFmtId="3" fontId="10" fillId="0" borderId="18" xfId="6" applyNumberFormat="1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58" fontId="8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right" vertical="center"/>
    </xf>
    <xf numFmtId="38" fontId="3" fillId="2" borderId="3" xfId="0" applyNumberFormat="1" applyFont="1" applyFill="1" applyBorder="1" applyAlignment="1">
      <alignment horizontal="right" vertical="center"/>
    </xf>
    <xf numFmtId="0" fontId="14" fillId="0" borderId="0" xfId="6" applyFont="1" applyBorder="1" applyAlignment="1">
      <alignment vertical="center" wrapText="1"/>
    </xf>
    <xf numFmtId="0" fontId="10" fillId="0" borderId="21" xfId="6" applyFont="1" applyBorder="1" applyAlignment="1">
      <alignment horizontal="right" vertical="center" wrapText="1"/>
    </xf>
    <xf numFmtId="49" fontId="10" fillId="0" borderId="0" xfId="6" applyNumberFormat="1" applyFont="1">
      <alignment vertical="center"/>
    </xf>
    <xf numFmtId="3" fontId="10" fillId="0" borderId="0" xfId="6" applyNumberFormat="1" applyFont="1">
      <alignment vertical="center"/>
    </xf>
    <xf numFmtId="49" fontId="10" fillId="0" borderId="0" xfId="6" quotePrefix="1" applyNumberFormat="1" applyFont="1">
      <alignment vertical="center"/>
    </xf>
    <xf numFmtId="0" fontId="10" fillId="0" borderId="22" xfId="6" applyFont="1" applyBorder="1" applyAlignment="1">
      <alignment horizontal="right" vertical="center" wrapText="1"/>
    </xf>
    <xf numFmtId="3" fontId="10" fillId="0" borderId="23" xfId="6" applyNumberFormat="1" applyFont="1" applyBorder="1" applyAlignment="1">
      <alignment vertical="center" wrapText="1"/>
    </xf>
    <xf numFmtId="3" fontId="10" fillId="0" borderId="24" xfId="6" applyNumberFormat="1" applyFont="1" applyBorder="1" applyAlignment="1">
      <alignment horizontal="right" vertical="center" wrapText="1"/>
    </xf>
    <xf numFmtId="12" fontId="10" fillId="0" borderId="25" xfId="6" applyNumberFormat="1" applyFont="1" applyBorder="1" applyAlignment="1">
      <alignment horizontal="center" vertical="center" wrapText="1"/>
    </xf>
    <xf numFmtId="0" fontId="10" fillId="0" borderId="26" xfId="6" applyFont="1" applyBorder="1" applyAlignment="1">
      <alignment horizontal="center" vertical="center" wrapText="1"/>
    </xf>
    <xf numFmtId="3" fontId="10" fillId="0" borderId="27" xfId="6" applyNumberFormat="1" applyFont="1" applyBorder="1" applyAlignment="1">
      <alignment horizontal="right" vertical="center" wrapText="1"/>
    </xf>
    <xf numFmtId="3" fontId="10" fillId="0" borderId="28" xfId="6" applyNumberFormat="1" applyFont="1" applyBorder="1" applyAlignment="1">
      <alignment horizontal="right" vertical="center" wrapText="1"/>
    </xf>
    <xf numFmtId="0" fontId="10" fillId="0" borderId="0" xfId="5" applyFont="1" applyBorder="1" applyAlignment="1">
      <alignment horizontal="center" vertical="center" wrapText="1"/>
    </xf>
    <xf numFmtId="0" fontId="10" fillId="0" borderId="0" xfId="5" applyFont="1">
      <alignment vertical="center"/>
    </xf>
    <xf numFmtId="0" fontId="10" fillId="0" borderId="12" xfId="5" applyFont="1" applyBorder="1" applyAlignment="1">
      <alignment horizontal="right" vertical="center" wrapText="1"/>
    </xf>
    <xf numFmtId="0" fontId="10" fillId="0" borderId="12" xfId="5" applyFont="1" applyBorder="1" applyAlignment="1">
      <alignment vertical="center"/>
    </xf>
    <xf numFmtId="0" fontId="10" fillId="0" borderId="29" xfId="5" applyFont="1" applyBorder="1" applyAlignment="1">
      <alignment horizontal="center" vertical="center" wrapText="1"/>
    </xf>
    <xf numFmtId="0" fontId="10" fillId="0" borderId="14" xfId="5" applyFont="1" applyBorder="1" applyAlignment="1">
      <alignment horizontal="right" vertical="center" wrapText="1"/>
    </xf>
    <xf numFmtId="0" fontId="10" fillId="0" borderId="30" xfId="5" applyFont="1" applyBorder="1" applyAlignment="1">
      <alignment horizontal="right" vertical="center" wrapText="1"/>
    </xf>
    <xf numFmtId="0" fontId="10" fillId="0" borderId="0" xfId="5" applyFont="1" applyAlignment="1">
      <alignment horizontal="justify" vertical="center"/>
    </xf>
    <xf numFmtId="0" fontId="10" fillId="0" borderId="13" xfId="5" applyFont="1" applyBorder="1" applyAlignment="1">
      <alignment horizontal="left" vertical="center" wrapText="1"/>
    </xf>
    <xf numFmtId="0" fontId="10" fillId="0" borderId="0" xfId="5" applyFont="1" applyAlignment="1">
      <alignment vertical="center" wrapText="1"/>
    </xf>
    <xf numFmtId="0" fontId="10" fillId="0" borderId="31" xfId="5" applyFont="1" applyBorder="1" applyAlignment="1">
      <alignment horizontal="center" vertical="center" wrapText="1"/>
    </xf>
    <xf numFmtId="3" fontId="10" fillId="0" borderId="32" xfId="5" applyNumberFormat="1" applyFont="1" applyBorder="1" applyAlignment="1">
      <alignment vertical="center" wrapText="1"/>
    </xf>
    <xf numFmtId="3" fontId="10" fillId="0" borderId="32" xfId="5" applyNumberFormat="1" applyFont="1" applyBorder="1" applyAlignment="1">
      <alignment horizontal="center" vertical="center" wrapText="1"/>
    </xf>
    <xf numFmtId="3" fontId="10" fillId="0" borderId="33" xfId="5" applyNumberFormat="1" applyFont="1" applyBorder="1" applyAlignment="1">
      <alignment vertical="center" wrapText="1"/>
    </xf>
    <xf numFmtId="0" fontId="29" fillId="0" borderId="34" xfId="5" applyFont="1" applyBorder="1" applyAlignment="1">
      <alignment horizontal="left" vertical="center" wrapText="1"/>
    </xf>
    <xf numFmtId="3" fontId="29" fillId="0" borderId="35" xfId="5" applyNumberFormat="1" applyFont="1" applyBorder="1" applyAlignment="1">
      <alignment vertical="center" wrapText="1"/>
    </xf>
    <xf numFmtId="12" fontId="29" fillId="0" borderId="35" xfId="5" applyNumberFormat="1" applyFont="1" applyBorder="1" applyAlignment="1">
      <alignment horizontal="center" vertical="center" wrapText="1"/>
    </xf>
    <xf numFmtId="0" fontId="29" fillId="0" borderId="35" xfId="5" applyFont="1" applyBorder="1" applyAlignment="1">
      <alignment vertical="center" wrapText="1"/>
    </xf>
    <xf numFmtId="3" fontId="29" fillId="0" borderId="36" xfId="5" applyNumberFormat="1" applyFont="1" applyBorder="1" applyAlignment="1">
      <alignment vertical="center" wrapText="1"/>
    </xf>
    <xf numFmtId="0" fontId="29" fillId="0" borderId="37" xfId="5" applyFont="1" applyBorder="1" applyAlignment="1">
      <alignment horizontal="left" vertical="center" wrapText="1"/>
    </xf>
    <xf numFmtId="3" fontId="29" fillId="0" borderId="38" xfId="5" applyNumberFormat="1" applyFont="1" applyBorder="1" applyAlignment="1">
      <alignment vertical="center" wrapText="1"/>
    </xf>
    <xf numFmtId="38" fontId="29" fillId="0" borderId="39" xfId="3" applyFont="1" applyBorder="1" applyAlignment="1">
      <alignment vertical="center" wrapText="1"/>
    </xf>
    <xf numFmtId="38" fontId="29" fillId="0" borderId="38" xfId="3" applyFont="1" applyBorder="1" applyAlignment="1">
      <alignment vertical="center" wrapText="1"/>
    </xf>
    <xf numFmtId="176" fontId="29" fillId="0" borderId="38" xfId="5" applyNumberFormat="1" applyFont="1" applyBorder="1" applyAlignment="1">
      <alignment vertical="center" wrapText="1"/>
    </xf>
    <xf numFmtId="0" fontId="29" fillId="0" borderId="15" xfId="5" applyFont="1" applyBorder="1" applyAlignment="1">
      <alignment horizontal="left" vertical="center" wrapText="1"/>
    </xf>
    <xf numFmtId="38" fontId="29" fillId="0" borderId="16" xfId="3" applyFont="1" applyBorder="1" applyAlignment="1">
      <alignment vertical="center" wrapText="1"/>
    </xf>
    <xf numFmtId="12" fontId="29" fillId="0" borderId="16" xfId="5" applyNumberFormat="1" applyFont="1" applyBorder="1" applyAlignment="1">
      <alignment horizontal="center" vertical="center" wrapText="1"/>
    </xf>
    <xf numFmtId="38" fontId="29" fillId="0" borderId="40" xfId="3" applyFont="1" applyBorder="1" applyAlignment="1">
      <alignment vertical="center" wrapText="1"/>
    </xf>
    <xf numFmtId="0" fontId="29" fillId="0" borderId="0" xfId="5" applyFont="1" applyAlignment="1">
      <alignment vertical="center" wrapText="1"/>
    </xf>
    <xf numFmtId="3" fontId="29" fillId="0" borderId="16" xfId="5" applyNumberFormat="1" applyFont="1" applyBorder="1" applyAlignment="1">
      <alignment vertical="center" wrapText="1"/>
    </xf>
    <xf numFmtId="0" fontId="29" fillId="0" borderId="16" xfId="5" applyFont="1" applyBorder="1" applyAlignment="1">
      <alignment vertical="center" wrapText="1"/>
    </xf>
    <xf numFmtId="176" fontId="29" fillId="0" borderId="16" xfId="5" applyNumberFormat="1" applyFont="1" applyBorder="1" applyAlignment="1">
      <alignment vertical="center" wrapText="1"/>
    </xf>
    <xf numFmtId="57" fontId="30" fillId="0" borderId="3" xfId="0" applyNumberFormat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center" vertical="center"/>
    </xf>
    <xf numFmtId="3" fontId="10" fillId="0" borderId="0" xfId="5" applyNumberFormat="1" applyFont="1" applyBorder="1" applyAlignment="1">
      <alignment vertical="center" wrapText="1"/>
    </xf>
    <xf numFmtId="3" fontId="10" fillId="0" borderId="0" xfId="5" applyNumberFormat="1" applyFont="1" applyBorder="1" applyAlignment="1">
      <alignment horizontal="center" vertical="center" wrapText="1"/>
    </xf>
    <xf numFmtId="3" fontId="10" fillId="0" borderId="0" xfId="5" applyNumberFormat="1" applyFont="1" applyBorder="1" applyAlignment="1">
      <alignment vertical="center"/>
    </xf>
    <xf numFmtId="3" fontId="10" fillId="0" borderId="0" xfId="5" applyNumberFormat="1" applyFont="1" applyBorder="1" applyAlignment="1">
      <alignment horizontal="right" vertical="center" wrapText="1"/>
    </xf>
    <xf numFmtId="0" fontId="10" fillId="0" borderId="12" xfId="6" applyFont="1" applyBorder="1" applyAlignment="1">
      <alignment horizontal="left" vertical="center" shrinkToFit="1"/>
    </xf>
    <xf numFmtId="49" fontId="10" fillId="0" borderId="24" xfId="6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8" fillId="0" borderId="29" xfId="0" applyFont="1" applyFill="1" applyBorder="1" applyAlignment="1">
      <alignment horizontal="centerContinuous" vertical="center"/>
    </xf>
    <xf numFmtId="0" fontId="19" fillId="0" borderId="46" xfId="0" applyFont="1" applyBorder="1" applyAlignment="1"/>
    <xf numFmtId="0" fontId="0" fillId="0" borderId="46" xfId="0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7" fillId="0" borderId="49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31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0" fontId="31" fillId="0" borderId="0" xfId="0" quotePrefix="1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Border="1" applyAlignment="1">
      <alignment horizontal="justify"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54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52" xfId="0" applyFont="1" applyBorder="1" applyAlignment="1">
      <alignment vertical="center"/>
    </xf>
    <xf numFmtId="0" fontId="25" fillId="0" borderId="56" xfId="0" applyFont="1" applyBorder="1" applyAlignment="1">
      <alignment vertical="center"/>
    </xf>
    <xf numFmtId="0" fontId="25" fillId="0" borderId="57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Fill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right" vertical="center" shrinkToFit="1"/>
    </xf>
    <xf numFmtId="0" fontId="32" fillId="3" borderId="0" xfId="0" applyFont="1" applyFill="1" applyBorder="1" applyAlignment="1">
      <alignment vertical="center" shrinkToFit="1"/>
    </xf>
    <xf numFmtId="0" fontId="32" fillId="0" borderId="0" xfId="0" applyFont="1" applyAlignment="1">
      <alignment vertical="center" wrapText="1"/>
    </xf>
    <xf numFmtId="0" fontId="34" fillId="0" borderId="0" xfId="0" applyFont="1" applyFill="1" applyBorder="1" applyAlignment="1">
      <alignment horizontal="right" vertical="center"/>
    </xf>
    <xf numFmtId="177" fontId="32" fillId="3" borderId="0" xfId="0" applyNumberFormat="1" applyFont="1" applyFill="1" applyBorder="1" applyAlignment="1">
      <alignment vertical="center" shrinkToFit="1"/>
    </xf>
    <xf numFmtId="0" fontId="35" fillId="0" borderId="0" xfId="0" applyFont="1" applyBorder="1" applyAlignment="1">
      <alignment vertical="center"/>
    </xf>
    <xf numFmtId="0" fontId="32" fillId="3" borderId="0" xfId="0" applyFont="1" applyFill="1" applyBorder="1" applyAlignment="1">
      <alignment horizontal="left" vertical="center" shrinkToFit="1"/>
    </xf>
    <xf numFmtId="0" fontId="35" fillId="0" borderId="0" xfId="0" applyFont="1" applyFill="1" applyBorder="1" applyAlignment="1">
      <alignment vertical="center"/>
    </xf>
    <xf numFmtId="40" fontId="32" fillId="3" borderId="0" xfId="1" applyNumberFormat="1" applyFont="1" applyFill="1" applyBorder="1" applyAlignment="1">
      <alignment horizontal="right" vertical="center" shrinkToFit="1"/>
    </xf>
    <xf numFmtId="181" fontId="35" fillId="3" borderId="0" xfId="0" applyNumberFormat="1" applyFont="1" applyFill="1" applyBorder="1" applyAlignment="1">
      <alignment vertical="center" shrinkToFit="1"/>
    </xf>
    <xf numFmtId="182" fontId="35" fillId="3" borderId="0" xfId="0" applyNumberFormat="1" applyFont="1" applyFill="1" applyBorder="1" applyAlignment="1">
      <alignment vertical="center" shrinkToFit="1"/>
    </xf>
    <xf numFmtId="38" fontId="32" fillId="3" borderId="0" xfId="1" applyFont="1" applyFill="1" applyBorder="1" applyAlignment="1">
      <alignment horizontal="right" vertical="center" shrinkToFit="1"/>
    </xf>
    <xf numFmtId="38" fontId="32" fillId="0" borderId="0" xfId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38" fontId="32" fillId="0" borderId="0" xfId="0" applyNumberFormat="1" applyFont="1" applyBorder="1" applyAlignment="1">
      <alignment vertical="center"/>
    </xf>
    <xf numFmtId="0" fontId="32" fillId="0" borderId="0" xfId="0" applyFont="1" applyFill="1" applyAlignment="1">
      <alignment horizontal="right" vertical="center"/>
    </xf>
    <xf numFmtId="38" fontId="32" fillId="0" borderId="0" xfId="0" applyNumberFormat="1" applyFont="1" applyAlignment="1">
      <alignment vertical="center"/>
    </xf>
    <xf numFmtId="38" fontId="32" fillId="0" borderId="0" xfId="1" applyNumberFormat="1" applyFont="1" applyFill="1" applyBorder="1" applyAlignment="1">
      <alignment vertical="center" shrinkToFit="1"/>
    </xf>
    <xf numFmtId="38" fontId="32" fillId="0" borderId="0" xfId="0" applyNumberFormat="1" applyFont="1" applyFill="1" applyBorder="1" applyAlignment="1">
      <alignment vertical="center" shrinkToFit="1"/>
    </xf>
    <xf numFmtId="38" fontId="32" fillId="0" borderId="0" xfId="1" applyNumberFormat="1" applyFont="1" applyBorder="1" applyAlignment="1">
      <alignment vertical="center"/>
    </xf>
    <xf numFmtId="38" fontId="32" fillId="3" borderId="0" xfId="1" applyFont="1" applyFill="1" applyBorder="1" applyAlignment="1">
      <alignment vertical="center" shrinkToFit="1"/>
    </xf>
    <xf numFmtId="0" fontId="2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5" xfId="0" applyNumberFormat="1" applyFont="1" applyFill="1" applyBorder="1" applyAlignment="1">
      <alignment vertical="center"/>
    </xf>
    <xf numFmtId="3" fontId="10" fillId="0" borderId="35" xfId="5" applyNumberFormat="1" applyFont="1" applyBorder="1" applyAlignment="1">
      <alignment vertical="center" wrapText="1"/>
    </xf>
    <xf numFmtId="12" fontId="10" fillId="0" borderId="35" xfId="5" applyNumberFormat="1" applyFont="1" applyBorder="1" applyAlignment="1">
      <alignment horizontal="center" vertical="center" wrapText="1"/>
    </xf>
    <xf numFmtId="0" fontId="10" fillId="0" borderId="35" xfId="5" applyFont="1" applyBorder="1" applyAlignment="1">
      <alignment vertical="center" wrapText="1"/>
    </xf>
    <xf numFmtId="0" fontId="10" fillId="0" borderId="34" xfId="5" applyFont="1" applyBorder="1" applyAlignment="1">
      <alignment horizontal="left" vertical="center" shrinkToFit="1"/>
    </xf>
    <xf numFmtId="0" fontId="25" fillId="0" borderId="21" xfId="0" applyFont="1" applyBorder="1" applyAlignment="1">
      <alignment vertical="center"/>
    </xf>
    <xf numFmtId="178" fontId="32" fillId="3" borderId="0" xfId="0" applyNumberFormat="1" applyFont="1" applyFill="1" applyBorder="1" applyAlignment="1">
      <alignment horizontal="right" vertical="center" shrinkToFit="1"/>
    </xf>
    <xf numFmtId="0" fontId="26" fillId="0" borderId="0" xfId="0" applyFont="1" applyAlignment="1">
      <alignment horizontal="left" vertical="center"/>
    </xf>
    <xf numFmtId="180" fontId="7" fillId="0" borderId="46" xfId="0" applyNumberFormat="1" applyFont="1" applyFill="1" applyBorder="1" applyAlignment="1">
      <alignment horizontal="left"/>
    </xf>
    <xf numFmtId="0" fontId="16" fillId="0" borderId="3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38" fontId="30" fillId="0" borderId="3" xfId="1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horizontal="distributed" vertical="center"/>
    </xf>
    <xf numFmtId="38" fontId="3" fillId="0" borderId="3" xfId="0" applyNumberFormat="1" applyFont="1" applyFill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6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0" fontId="3" fillId="0" borderId="54" xfId="0" applyFont="1" applyFill="1" applyBorder="1" applyAlignment="1">
      <alignment horizontal="distributed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wrapText="1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54" xfId="0" applyFont="1" applyFill="1" applyBorder="1" applyAlignment="1">
      <alignment horizontal="left" vertical="center" shrinkToFit="1"/>
    </xf>
    <xf numFmtId="38" fontId="3" fillId="0" borderId="50" xfId="1" applyFont="1" applyFill="1" applyBorder="1" applyAlignment="1">
      <alignment horizontal="right" vertical="center"/>
    </xf>
    <xf numFmtId="38" fontId="3" fillId="0" borderId="54" xfId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>
      <alignment vertical="center"/>
    </xf>
    <xf numFmtId="0" fontId="25" fillId="0" borderId="5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183" fontId="31" fillId="0" borderId="19" xfId="1" applyNumberFormat="1" applyFont="1" applyBorder="1" applyAlignment="1">
      <alignment horizontal="center" vertical="center"/>
    </xf>
    <xf numFmtId="183" fontId="31" fillId="0" borderId="1" xfId="1" applyNumberFormat="1" applyFont="1" applyBorder="1" applyAlignment="1">
      <alignment horizontal="center" vertical="center"/>
    </xf>
    <xf numFmtId="183" fontId="31" fillId="0" borderId="54" xfId="1" applyNumberFormat="1" applyFont="1" applyBorder="1" applyAlignment="1">
      <alignment horizontal="center" vertical="center"/>
    </xf>
    <xf numFmtId="183" fontId="31" fillId="0" borderId="6" xfId="1" applyNumberFormat="1" applyFont="1" applyBorder="1" applyAlignment="1">
      <alignment horizontal="center" vertical="center"/>
    </xf>
    <xf numFmtId="0" fontId="10" fillId="0" borderId="81" xfId="5" applyFont="1" applyBorder="1" applyAlignment="1">
      <alignment horizontal="center" vertical="center" wrapText="1"/>
    </xf>
    <xf numFmtId="0" fontId="10" fillId="0" borderId="29" xfId="5" applyFont="1" applyBorder="1" applyAlignment="1">
      <alignment horizontal="center" vertical="center" wrapText="1"/>
    </xf>
    <xf numFmtId="0" fontId="10" fillId="0" borderId="82" xfId="5" applyFont="1" applyBorder="1" applyAlignment="1">
      <alignment horizontal="center" vertical="center" wrapText="1"/>
    </xf>
    <xf numFmtId="0" fontId="10" fillId="0" borderId="70" xfId="5" applyFont="1" applyBorder="1" applyAlignment="1">
      <alignment horizontal="center" vertical="center" wrapText="1"/>
    </xf>
    <xf numFmtId="0" fontId="10" fillId="0" borderId="83" xfId="5" applyFont="1" applyBorder="1" applyAlignment="1">
      <alignment horizontal="center" vertical="center" wrapText="1"/>
    </xf>
    <xf numFmtId="0" fontId="10" fillId="0" borderId="84" xfId="5" applyFont="1" applyBorder="1" applyAlignment="1">
      <alignment horizontal="center" vertical="center" wrapText="1"/>
    </xf>
    <xf numFmtId="0" fontId="10" fillId="0" borderId="85" xfId="5" applyFont="1" applyBorder="1" applyAlignment="1">
      <alignment horizontal="center" vertical="center" wrapText="1"/>
    </xf>
    <xf numFmtId="178" fontId="10" fillId="0" borderId="0" xfId="5" quotePrefix="1" applyNumberFormat="1" applyFont="1" applyBorder="1" applyAlignment="1">
      <alignment horizontal="left" vertical="center"/>
    </xf>
    <xf numFmtId="178" fontId="10" fillId="0" borderId="0" xfId="5" applyNumberFormat="1" applyFont="1" applyBorder="1" applyAlignment="1">
      <alignment horizontal="left" vertical="center"/>
    </xf>
    <xf numFmtId="0" fontId="14" fillId="0" borderId="0" xfId="5" applyFont="1" applyBorder="1" applyAlignment="1">
      <alignment horizontal="center" vertical="center" wrapText="1"/>
    </xf>
    <xf numFmtId="0" fontId="10" fillId="0" borderId="86" xfId="5" applyFont="1" applyBorder="1" applyAlignment="1">
      <alignment horizontal="center" vertical="center" wrapText="1"/>
    </xf>
    <xf numFmtId="0" fontId="10" fillId="0" borderId="87" xfId="5" applyFont="1" applyBorder="1" applyAlignment="1">
      <alignment horizontal="center" vertical="center" wrapText="1"/>
    </xf>
    <xf numFmtId="0" fontId="10" fillId="0" borderId="29" xfId="5" applyFont="1" applyBorder="1" applyAlignment="1">
      <alignment horizontal="center" vertical="center"/>
    </xf>
    <xf numFmtId="0" fontId="10" fillId="0" borderId="88" xfId="6" applyFont="1" applyBorder="1" applyAlignment="1">
      <alignment horizontal="center" vertical="center" wrapText="1"/>
    </xf>
    <xf numFmtId="0" fontId="10" fillId="0" borderId="89" xfId="6" applyFont="1" applyBorder="1" applyAlignment="1">
      <alignment horizontal="center" vertical="center" wrapText="1"/>
    </xf>
    <xf numFmtId="0" fontId="10" fillId="0" borderId="81" xfId="6" applyFont="1" applyBorder="1" applyAlignment="1">
      <alignment horizontal="center" vertical="center" wrapText="1"/>
    </xf>
    <xf numFmtId="0" fontId="10" fillId="0" borderId="29" xfId="6" applyFont="1" applyBorder="1" applyAlignment="1">
      <alignment horizontal="center" vertical="center" wrapText="1"/>
    </xf>
    <xf numFmtId="0" fontId="10" fillId="0" borderId="90" xfId="6" applyFont="1" applyBorder="1" applyAlignment="1">
      <alignment horizontal="center" vertical="center" wrapText="1"/>
    </xf>
    <xf numFmtId="0" fontId="10" fillId="0" borderId="91" xfId="6" applyFont="1" applyBorder="1" applyAlignment="1">
      <alignment horizontal="center" vertical="center" wrapText="1"/>
    </xf>
    <xf numFmtId="0" fontId="14" fillId="0" borderId="0" xfId="6" applyFont="1" applyBorder="1" applyAlignment="1">
      <alignment horizontal="center" vertical="center" wrapText="1"/>
    </xf>
    <xf numFmtId="0" fontId="10" fillId="0" borderId="29" xfId="6" applyFont="1" applyBorder="1" applyAlignment="1">
      <alignment horizontal="center" vertical="center"/>
    </xf>
    <xf numFmtId="0" fontId="10" fillId="0" borderId="86" xfId="6" applyFont="1" applyBorder="1" applyAlignment="1">
      <alignment horizontal="center" vertical="center" wrapText="1"/>
    </xf>
    <xf numFmtId="0" fontId="10" fillId="0" borderId="87" xfId="6" applyFont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【修正案】事業箇所別調書・請求内訳書 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123825</xdr:rowOff>
    </xdr:from>
    <xdr:to>
      <xdr:col>11</xdr:col>
      <xdr:colOff>61217</xdr:colOff>
      <xdr:row>14</xdr:row>
      <xdr:rowOff>122581</xdr:rowOff>
    </xdr:to>
    <xdr:sp macro="" textlink="">
      <xdr:nvSpPr>
        <xdr:cNvPr id="2" name="角丸四角形 1"/>
        <xdr:cNvSpPr/>
      </xdr:nvSpPr>
      <xdr:spPr>
        <a:xfrm>
          <a:off x="10277475" y="276225"/>
          <a:ext cx="2718692" cy="197995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50"/>
            <a:t>このシートは様式ではありません。</a:t>
          </a:r>
          <a:endParaRPr kumimoji="1" lang="en-US" altLang="ja-JP" sz="1050"/>
        </a:p>
        <a:p>
          <a:pPr algn="l">
            <a:lnSpc>
              <a:spcPts val="1200"/>
            </a:lnSpc>
          </a:pPr>
          <a:r>
            <a:rPr kumimoji="1" lang="ja-JP" altLang="en-US" sz="1050"/>
            <a:t>入力用シートになります。</a:t>
          </a:r>
          <a:endParaRPr kumimoji="1" lang="en-US" altLang="ja-JP" sz="1050"/>
        </a:p>
        <a:p>
          <a:pPr algn="l">
            <a:lnSpc>
              <a:spcPts val="1200"/>
            </a:lnSpc>
          </a:pPr>
          <a:r>
            <a:rPr kumimoji="1" lang="ja-JP" altLang="en-US" sz="1050"/>
            <a:t>色付きセルに入力し、様式のシートをそれぞれ印刷してください。</a:t>
          </a:r>
          <a:endParaRPr kumimoji="1" lang="en-US" altLang="ja-JP" sz="1050"/>
        </a:p>
        <a:p>
          <a:pPr algn="l">
            <a:lnSpc>
              <a:spcPts val="1200"/>
            </a:lnSpc>
          </a:pPr>
          <a:endParaRPr kumimoji="1" lang="en-US" altLang="ja-JP" sz="1050"/>
        </a:p>
        <a:p>
          <a:pPr algn="l">
            <a:lnSpc>
              <a:spcPts val="1200"/>
            </a:lnSpc>
          </a:pPr>
          <a:r>
            <a:rPr kumimoji="1" lang="ja-JP" altLang="en-US" sz="1050"/>
            <a:t>完了実績報告書の入力事項をコピーして使用することができます。</a:t>
          </a:r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4"/>
  <sheetViews>
    <sheetView tabSelected="1" view="pageBreakPreview" zoomScaleNormal="100" zoomScaleSheetLayoutView="100" workbookViewId="0">
      <selection activeCell="E2" sqref="E2"/>
    </sheetView>
  </sheetViews>
  <sheetFormatPr defaultRowHeight="12"/>
  <cols>
    <col min="1" max="1" width="4" style="145" bestFit="1" customWidth="1"/>
    <col min="2" max="2" width="19.28515625" style="145" bestFit="1" customWidth="1"/>
    <col min="3" max="3" width="33" style="145" bestFit="1" customWidth="1"/>
    <col min="4" max="4" width="2.85546875" style="167" bestFit="1" customWidth="1"/>
    <col min="5" max="5" width="35" style="145" bestFit="1" customWidth="1"/>
    <col min="6" max="6" width="5.42578125" style="145" bestFit="1" customWidth="1"/>
    <col min="7" max="7" width="50.42578125" style="145" bestFit="1" customWidth="1"/>
    <col min="8" max="8" width="4.140625" style="145" customWidth="1"/>
    <col min="9" max="9" width="25.85546875" style="145" customWidth="1"/>
    <col min="10" max="10" width="4.140625" style="145" customWidth="1"/>
    <col min="11" max="11" width="9.85546875" style="147" customWidth="1"/>
    <col min="12" max="16384" width="9.140625" style="145"/>
  </cols>
  <sheetData>
    <row r="1" spans="1:11">
      <c r="B1" s="145" t="s">
        <v>101</v>
      </c>
      <c r="D1" s="146" t="s">
        <v>102</v>
      </c>
      <c r="E1" s="145" t="s">
        <v>103</v>
      </c>
      <c r="G1" s="145" t="s">
        <v>104</v>
      </c>
    </row>
    <row r="2" spans="1:11">
      <c r="A2" s="145">
        <v>1</v>
      </c>
      <c r="B2" s="148" t="s">
        <v>105</v>
      </c>
      <c r="C2" s="148"/>
      <c r="D2" s="149" t="s">
        <v>215</v>
      </c>
      <c r="E2" s="150" t="s">
        <v>251</v>
      </c>
      <c r="F2" s="145" t="s">
        <v>106</v>
      </c>
      <c r="I2" s="147"/>
      <c r="K2" s="145"/>
    </row>
    <row r="3" spans="1:11">
      <c r="A3" s="145">
        <v>2</v>
      </c>
      <c r="B3" s="151" t="s">
        <v>107</v>
      </c>
      <c r="C3" s="148" t="s">
        <v>108</v>
      </c>
      <c r="D3" s="152"/>
      <c r="E3" s="153" t="s">
        <v>109</v>
      </c>
      <c r="F3" s="154" t="s">
        <v>110</v>
      </c>
      <c r="G3" s="154" t="s">
        <v>111</v>
      </c>
      <c r="I3" s="147"/>
      <c r="K3" s="145"/>
    </row>
    <row r="4" spans="1:11">
      <c r="A4" s="145">
        <v>3</v>
      </c>
      <c r="B4" s="151" t="s">
        <v>107</v>
      </c>
      <c r="C4" s="148" t="s">
        <v>112</v>
      </c>
      <c r="D4" s="149" t="s">
        <v>215</v>
      </c>
      <c r="E4" s="153" t="s">
        <v>113</v>
      </c>
      <c r="F4" s="154" t="s">
        <v>110</v>
      </c>
      <c r="G4" s="154" t="s">
        <v>216</v>
      </c>
      <c r="I4" s="147"/>
      <c r="K4" s="145"/>
    </row>
    <row r="5" spans="1:11">
      <c r="A5" s="145">
        <v>4</v>
      </c>
      <c r="B5" s="151" t="s">
        <v>107</v>
      </c>
      <c r="C5" s="148" t="s">
        <v>217</v>
      </c>
      <c r="D5" s="155" t="s">
        <v>215</v>
      </c>
      <c r="E5" s="153" t="s">
        <v>218</v>
      </c>
      <c r="F5" s="154"/>
      <c r="G5" s="154" t="s">
        <v>114</v>
      </c>
      <c r="I5" s="147"/>
      <c r="K5" s="145"/>
    </row>
    <row r="6" spans="1:11">
      <c r="A6" s="145">
        <v>5</v>
      </c>
      <c r="B6" s="151" t="s">
        <v>115</v>
      </c>
      <c r="C6" s="145" t="s">
        <v>116</v>
      </c>
      <c r="D6" s="155" t="s">
        <v>215</v>
      </c>
      <c r="E6" s="156" t="s">
        <v>219</v>
      </c>
      <c r="F6" s="148" t="s">
        <v>106</v>
      </c>
      <c r="G6" s="148" t="s">
        <v>220</v>
      </c>
      <c r="I6" s="147"/>
      <c r="K6" s="145"/>
    </row>
    <row r="7" spans="1:11">
      <c r="A7" s="145">
        <v>6</v>
      </c>
      <c r="B7" s="151" t="s">
        <v>115</v>
      </c>
      <c r="C7" s="148" t="s">
        <v>117</v>
      </c>
      <c r="D7" s="155" t="s">
        <v>215</v>
      </c>
      <c r="E7" s="153" t="s">
        <v>118</v>
      </c>
      <c r="F7" s="148" t="s">
        <v>110</v>
      </c>
      <c r="G7" s="154"/>
      <c r="I7" s="147"/>
      <c r="K7" s="145"/>
    </row>
    <row r="8" spans="1:11">
      <c r="A8" s="145">
        <v>7</v>
      </c>
      <c r="B8" s="151" t="s">
        <v>115</v>
      </c>
      <c r="C8" s="148" t="s">
        <v>119</v>
      </c>
      <c r="D8" s="155" t="s">
        <v>215</v>
      </c>
      <c r="E8" s="153" t="s">
        <v>120</v>
      </c>
      <c r="F8" s="148" t="s">
        <v>110</v>
      </c>
      <c r="G8" s="154"/>
      <c r="I8" s="147"/>
      <c r="K8" s="145"/>
    </row>
    <row r="9" spans="1:11">
      <c r="A9" s="145">
        <v>8</v>
      </c>
      <c r="B9" s="151" t="s">
        <v>115</v>
      </c>
      <c r="C9" s="148" t="s">
        <v>121</v>
      </c>
      <c r="D9" s="155" t="s">
        <v>215</v>
      </c>
      <c r="E9" s="153" t="s">
        <v>221</v>
      </c>
      <c r="F9" s="154"/>
      <c r="G9" s="154"/>
      <c r="I9" s="147"/>
      <c r="K9" s="145"/>
    </row>
    <row r="10" spans="1:11">
      <c r="A10" s="145">
        <v>9</v>
      </c>
      <c r="B10" s="147" t="s">
        <v>122</v>
      </c>
      <c r="C10" s="157" t="s">
        <v>123</v>
      </c>
      <c r="D10" s="152"/>
      <c r="E10" s="158"/>
      <c r="F10" s="154" t="s">
        <v>106</v>
      </c>
      <c r="G10" s="154" t="s">
        <v>222</v>
      </c>
      <c r="I10" s="147"/>
      <c r="K10" s="145"/>
    </row>
    <row r="11" spans="1:11">
      <c r="A11" s="145">
        <v>10</v>
      </c>
      <c r="B11" s="148" t="s">
        <v>124</v>
      </c>
      <c r="C11" s="148"/>
      <c r="D11" s="149" t="s">
        <v>215</v>
      </c>
      <c r="E11" s="153" t="s">
        <v>125</v>
      </c>
      <c r="F11" s="148"/>
      <c r="G11" s="148"/>
      <c r="J11" s="147"/>
      <c r="K11" s="145"/>
    </row>
    <row r="12" spans="1:11">
      <c r="A12" s="145">
        <v>11</v>
      </c>
      <c r="B12" s="145" t="s">
        <v>126</v>
      </c>
      <c r="C12" s="145" t="s">
        <v>116</v>
      </c>
      <c r="D12" s="149" t="s">
        <v>215</v>
      </c>
      <c r="E12" s="156" t="s">
        <v>219</v>
      </c>
      <c r="F12" s="148" t="s">
        <v>106</v>
      </c>
      <c r="G12" s="148" t="s">
        <v>220</v>
      </c>
      <c r="H12" s="147"/>
      <c r="K12" s="145"/>
    </row>
    <row r="13" spans="1:11">
      <c r="A13" s="145">
        <v>12</v>
      </c>
      <c r="B13" s="145" t="s">
        <v>126</v>
      </c>
      <c r="C13" s="148" t="s">
        <v>117</v>
      </c>
      <c r="D13" s="149" t="s">
        <v>215</v>
      </c>
      <c r="E13" s="153" t="s">
        <v>118</v>
      </c>
      <c r="F13" s="148" t="s">
        <v>110</v>
      </c>
      <c r="G13" s="148"/>
      <c r="H13" s="147"/>
      <c r="K13" s="145"/>
    </row>
    <row r="14" spans="1:11">
      <c r="A14" s="145">
        <v>13</v>
      </c>
      <c r="B14" s="145" t="s">
        <v>126</v>
      </c>
      <c r="C14" s="148" t="s">
        <v>119</v>
      </c>
      <c r="D14" s="149" t="s">
        <v>215</v>
      </c>
      <c r="E14" s="153" t="s">
        <v>120</v>
      </c>
      <c r="F14" s="148" t="s">
        <v>110</v>
      </c>
      <c r="G14" s="148"/>
      <c r="H14" s="148"/>
      <c r="I14" s="147"/>
      <c r="K14" s="145"/>
    </row>
    <row r="15" spans="1:11">
      <c r="A15" s="145">
        <v>14</v>
      </c>
      <c r="B15" s="145" t="s">
        <v>126</v>
      </c>
      <c r="C15" s="148" t="s">
        <v>121</v>
      </c>
      <c r="D15" s="149" t="s">
        <v>215</v>
      </c>
      <c r="E15" s="153" t="s">
        <v>221</v>
      </c>
      <c r="F15" s="148"/>
      <c r="G15" s="148"/>
      <c r="H15" s="148"/>
      <c r="I15" s="147"/>
      <c r="K15" s="145"/>
    </row>
    <row r="16" spans="1:11">
      <c r="A16" s="145">
        <v>15</v>
      </c>
      <c r="B16" s="148" t="s">
        <v>127</v>
      </c>
      <c r="D16" s="149" t="s">
        <v>215</v>
      </c>
      <c r="E16" s="153" t="s">
        <v>128</v>
      </c>
      <c r="F16" s="148"/>
      <c r="G16" s="148" t="s">
        <v>129</v>
      </c>
      <c r="H16" s="148"/>
      <c r="I16" s="147"/>
      <c r="K16" s="145"/>
    </row>
    <row r="17" spans="1:11">
      <c r="A17" s="145">
        <v>16</v>
      </c>
      <c r="B17" s="148" t="s">
        <v>127</v>
      </c>
      <c r="C17" s="145" t="s">
        <v>130</v>
      </c>
      <c r="D17" s="149" t="s">
        <v>223</v>
      </c>
      <c r="E17" s="153" t="s">
        <v>209</v>
      </c>
      <c r="F17" s="148"/>
      <c r="G17" s="148" t="s">
        <v>131</v>
      </c>
      <c r="H17" s="148"/>
      <c r="I17" s="147"/>
      <c r="K17" s="145"/>
    </row>
    <row r="18" spans="1:11">
      <c r="A18" s="145">
        <v>17</v>
      </c>
      <c r="B18" s="148" t="s">
        <v>132</v>
      </c>
      <c r="C18" s="148"/>
      <c r="D18" s="149" t="s">
        <v>223</v>
      </c>
      <c r="E18" s="153" t="s">
        <v>133</v>
      </c>
      <c r="F18" s="147"/>
      <c r="G18" s="147" t="s">
        <v>134</v>
      </c>
      <c r="H18" s="157"/>
      <c r="I18" s="147"/>
      <c r="K18" s="145"/>
    </row>
    <row r="19" spans="1:11">
      <c r="A19" s="145">
        <v>18</v>
      </c>
      <c r="B19" s="148" t="s">
        <v>135</v>
      </c>
      <c r="C19" s="148" t="s">
        <v>136</v>
      </c>
      <c r="D19" s="149" t="s">
        <v>223</v>
      </c>
      <c r="E19" s="153">
        <v>3</v>
      </c>
      <c r="F19" s="154" t="s">
        <v>106</v>
      </c>
      <c r="G19" s="159"/>
      <c r="H19" s="157"/>
      <c r="I19" s="147"/>
      <c r="K19" s="145"/>
    </row>
    <row r="20" spans="1:11">
      <c r="A20" s="145">
        <v>19</v>
      </c>
      <c r="B20" s="148" t="s">
        <v>135</v>
      </c>
      <c r="C20" s="148" t="s">
        <v>137</v>
      </c>
      <c r="D20" s="149" t="s">
        <v>224</v>
      </c>
      <c r="E20" s="153">
        <v>0</v>
      </c>
      <c r="F20" s="154" t="s">
        <v>106</v>
      </c>
      <c r="G20" s="148"/>
      <c r="H20" s="157"/>
      <c r="I20" s="147"/>
      <c r="K20" s="145"/>
    </row>
    <row r="21" spans="1:11">
      <c r="A21" s="145">
        <v>20</v>
      </c>
      <c r="B21" s="148" t="s">
        <v>138</v>
      </c>
      <c r="C21" s="148" t="s">
        <v>139</v>
      </c>
      <c r="D21" s="149" t="s">
        <v>224</v>
      </c>
      <c r="E21" s="160">
        <v>885.55</v>
      </c>
      <c r="F21" s="154" t="s">
        <v>106</v>
      </c>
      <c r="G21" s="148"/>
      <c r="H21" s="148"/>
      <c r="I21" s="147"/>
      <c r="K21" s="145"/>
    </row>
    <row r="22" spans="1:11">
      <c r="A22" s="145">
        <v>21</v>
      </c>
      <c r="B22" s="148" t="s">
        <v>140</v>
      </c>
      <c r="C22" s="148"/>
      <c r="D22" s="149" t="s">
        <v>224</v>
      </c>
      <c r="E22" s="161" t="s">
        <v>141</v>
      </c>
      <c r="F22" s="159"/>
      <c r="G22" s="148" t="s">
        <v>142</v>
      </c>
      <c r="H22" s="148"/>
      <c r="I22" s="147"/>
      <c r="K22" s="145"/>
    </row>
    <row r="23" spans="1:11">
      <c r="A23" s="145">
        <v>22</v>
      </c>
      <c r="B23" s="147" t="s">
        <v>143</v>
      </c>
      <c r="C23" s="148" t="s">
        <v>144</v>
      </c>
      <c r="D23" s="149" t="s">
        <v>225</v>
      </c>
      <c r="E23" s="162" t="s">
        <v>252</v>
      </c>
      <c r="F23" s="148"/>
      <c r="G23" s="148" t="s">
        <v>145</v>
      </c>
      <c r="H23" s="148"/>
      <c r="I23" s="147"/>
      <c r="K23" s="145"/>
    </row>
    <row r="24" spans="1:11">
      <c r="A24" s="145">
        <v>23</v>
      </c>
      <c r="B24" s="147" t="s">
        <v>143</v>
      </c>
      <c r="C24" s="148" t="s">
        <v>146</v>
      </c>
      <c r="D24" s="149" t="s">
        <v>225</v>
      </c>
      <c r="E24" s="162" t="s">
        <v>253</v>
      </c>
      <c r="F24" s="148"/>
      <c r="G24" s="148" t="s">
        <v>147</v>
      </c>
      <c r="H24" s="148"/>
      <c r="I24" s="147"/>
      <c r="K24" s="145"/>
    </row>
    <row r="25" spans="1:11">
      <c r="A25" s="145">
        <v>24</v>
      </c>
      <c r="B25" s="148" t="s">
        <v>148</v>
      </c>
      <c r="C25" s="148"/>
      <c r="D25" s="149" t="s">
        <v>225</v>
      </c>
      <c r="E25" s="153" t="s">
        <v>226</v>
      </c>
      <c r="F25" s="148"/>
      <c r="G25" s="148"/>
      <c r="H25" s="148"/>
      <c r="I25" s="147"/>
      <c r="K25" s="145"/>
    </row>
    <row r="26" spans="1:11">
      <c r="A26" s="145">
        <v>25</v>
      </c>
      <c r="B26" s="148" t="s">
        <v>149</v>
      </c>
      <c r="C26" s="148"/>
      <c r="D26" s="149" t="s">
        <v>225</v>
      </c>
      <c r="E26" s="153" t="s">
        <v>150</v>
      </c>
      <c r="F26" s="148"/>
      <c r="G26" s="148" t="s">
        <v>151</v>
      </c>
      <c r="H26" s="148"/>
      <c r="I26" s="147"/>
      <c r="K26" s="145"/>
    </row>
    <row r="27" spans="1:11">
      <c r="A27" s="145">
        <v>26</v>
      </c>
      <c r="B27" s="148" t="s">
        <v>152</v>
      </c>
      <c r="C27" s="148"/>
      <c r="D27" s="149" t="s">
        <v>225</v>
      </c>
      <c r="E27" s="153" t="s">
        <v>227</v>
      </c>
      <c r="F27" s="148" t="s">
        <v>106</v>
      </c>
      <c r="G27" s="148" t="s">
        <v>227</v>
      </c>
      <c r="H27" s="148"/>
      <c r="I27" s="147"/>
      <c r="K27" s="145"/>
    </row>
    <row r="28" spans="1:11">
      <c r="A28" s="145">
        <v>27</v>
      </c>
      <c r="B28" s="148" t="s">
        <v>153</v>
      </c>
      <c r="C28" s="148" t="s">
        <v>154</v>
      </c>
      <c r="D28" s="149" t="s">
        <v>228</v>
      </c>
      <c r="E28" s="153" t="s">
        <v>155</v>
      </c>
      <c r="F28" s="148"/>
      <c r="G28" s="148" t="s">
        <v>156</v>
      </c>
      <c r="H28" s="148"/>
      <c r="I28" s="147"/>
      <c r="K28" s="145"/>
    </row>
    <row r="29" spans="1:11">
      <c r="A29" s="145">
        <v>28</v>
      </c>
      <c r="B29" s="148" t="s">
        <v>153</v>
      </c>
      <c r="C29" s="148" t="s">
        <v>157</v>
      </c>
      <c r="D29" s="149" t="s">
        <v>228</v>
      </c>
      <c r="E29" s="153" t="s">
        <v>158</v>
      </c>
      <c r="F29" s="148"/>
      <c r="G29" s="148" t="s">
        <v>159</v>
      </c>
      <c r="H29" s="148"/>
      <c r="I29" s="147"/>
      <c r="K29" s="145"/>
    </row>
    <row r="30" spans="1:11">
      <c r="A30" s="145">
        <v>29</v>
      </c>
      <c r="B30" s="148" t="s">
        <v>153</v>
      </c>
      <c r="C30" s="148" t="s">
        <v>160</v>
      </c>
      <c r="D30" s="149" t="s">
        <v>228</v>
      </c>
      <c r="E30" s="158">
        <v>1234567</v>
      </c>
      <c r="F30" s="148"/>
      <c r="G30" s="148"/>
      <c r="H30" s="148"/>
      <c r="I30" s="147"/>
      <c r="K30" s="145"/>
    </row>
    <row r="31" spans="1:11">
      <c r="A31" s="145">
        <v>30</v>
      </c>
      <c r="B31" s="148" t="s">
        <v>161</v>
      </c>
      <c r="C31" s="148" t="s">
        <v>162</v>
      </c>
      <c r="D31" s="149" t="s">
        <v>228</v>
      </c>
      <c r="E31" s="153" t="s">
        <v>163</v>
      </c>
      <c r="F31" s="148"/>
      <c r="G31" s="148"/>
      <c r="H31" s="148"/>
      <c r="I31" s="147"/>
      <c r="K31" s="145"/>
    </row>
    <row r="32" spans="1:11">
      <c r="A32" s="145">
        <v>31</v>
      </c>
      <c r="B32" s="148" t="s">
        <v>161</v>
      </c>
      <c r="C32" s="148" t="s">
        <v>157</v>
      </c>
      <c r="D32" s="149" t="s">
        <v>228</v>
      </c>
      <c r="E32" s="153" t="s">
        <v>164</v>
      </c>
      <c r="F32" s="148"/>
      <c r="G32" s="148"/>
      <c r="H32" s="148"/>
      <c r="I32" s="147"/>
      <c r="K32" s="145"/>
    </row>
    <row r="33" spans="1:11">
      <c r="A33" s="145">
        <v>32</v>
      </c>
      <c r="B33" s="148" t="s">
        <v>161</v>
      </c>
      <c r="C33" s="148" t="s">
        <v>160</v>
      </c>
      <c r="D33" s="149" t="s">
        <v>228</v>
      </c>
      <c r="E33" s="158">
        <v>12345</v>
      </c>
      <c r="F33" s="148"/>
      <c r="G33" s="148"/>
      <c r="H33" s="148"/>
      <c r="I33" s="147"/>
      <c r="K33" s="145"/>
    </row>
    <row r="34" spans="1:11">
      <c r="A34" s="145">
        <v>33</v>
      </c>
      <c r="B34" s="148" t="s">
        <v>165</v>
      </c>
      <c r="C34" s="148" t="s">
        <v>166</v>
      </c>
      <c r="D34" s="149" t="s">
        <v>228</v>
      </c>
      <c r="E34" s="158" t="s">
        <v>133</v>
      </c>
      <c r="F34" s="148"/>
      <c r="G34" s="148" t="s">
        <v>167</v>
      </c>
      <c r="H34" s="148"/>
      <c r="I34" s="147"/>
      <c r="K34" s="145"/>
    </row>
    <row r="35" spans="1:11">
      <c r="A35" s="145">
        <v>34</v>
      </c>
      <c r="B35" s="148" t="s">
        <v>165</v>
      </c>
      <c r="C35" s="148" t="s">
        <v>168</v>
      </c>
      <c r="D35" s="149" t="s">
        <v>228</v>
      </c>
      <c r="E35" s="158" t="s">
        <v>169</v>
      </c>
      <c r="F35" s="148"/>
      <c r="G35" s="148"/>
      <c r="H35" s="148"/>
      <c r="I35" s="147"/>
      <c r="K35" s="145"/>
    </row>
    <row r="36" spans="1:11">
      <c r="A36" s="145">
        <v>35</v>
      </c>
      <c r="B36" s="148" t="s">
        <v>165</v>
      </c>
      <c r="C36" s="148" t="s">
        <v>170</v>
      </c>
      <c r="D36" s="149" t="s">
        <v>228</v>
      </c>
      <c r="E36" s="158" t="s">
        <v>171</v>
      </c>
      <c r="F36" s="148"/>
      <c r="G36" s="148"/>
      <c r="H36" s="148"/>
      <c r="I36" s="147"/>
      <c r="K36" s="145"/>
    </row>
    <row r="37" spans="1:11">
      <c r="A37" s="145">
        <v>36</v>
      </c>
      <c r="B37" s="148" t="s">
        <v>172</v>
      </c>
      <c r="C37" s="148" t="s">
        <v>166</v>
      </c>
      <c r="D37" s="152"/>
      <c r="E37" s="158" t="s">
        <v>173</v>
      </c>
      <c r="F37" s="148"/>
      <c r="G37" s="148"/>
      <c r="H37" s="148"/>
      <c r="I37" s="147"/>
      <c r="K37" s="145"/>
    </row>
    <row r="38" spans="1:11">
      <c r="A38" s="145">
        <v>37</v>
      </c>
      <c r="B38" s="148" t="s">
        <v>172</v>
      </c>
      <c r="C38" s="148" t="s">
        <v>168</v>
      </c>
      <c r="D38" s="152"/>
      <c r="E38" s="158" t="s">
        <v>174</v>
      </c>
      <c r="F38" s="148"/>
      <c r="G38" s="148"/>
      <c r="H38" s="148"/>
      <c r="I38" s="147"/>
      <c r="K38" s="145"/>
    </row>
    <row r="39" spans="1:11">
      <c r="A39" s="145">
        <v>38</v>
      </c>
      <c r="B39" s="148" t="s">
        <v>172</v>
      </c>
      <c r="C39" s="148" t="s">
        <v>170</v>
      </c>
      <c r="D39" s="152"/>
      <c r="E39" s="158" t="s">
        <v>175</v>
      </c>
      <c r="F39" s="148"/>
      <c r="G39" s="148"/>
      <c r="H39" s="148"/>
      <c r="I39" s="147"/>
      <c r="K39" s="145"/>
    </row>
    <row r="40" spans="1:11">
      <c r="A40" s="145">
        <v>39</v>
      </c>
      <c r="B40" s="148" t="s">
        <v>176</v>
      </c>
      <c r="C40" s="148" t="s">
        <v>166</v>
      </c>
      <c r="D40" s="152"/>
      <c r="E40" s="158"/>
      <c r="F40" s="148"/>
      <c r="G40" s="148"/>
      <c r="H40" s="148"/>
      <c r="I40" s="147"/>
      <c r="K40" s="145"/>
    </row>
    <row r="41" spans="1:11">
      <c r="A41" s="145">
        <v>40</v>
      </c>
      <c r="B41" s="148" t="s">
        <v>176</v>
      </c>
      <c r="C41" s="148" t="s">
        <v>168</v>
      </c>
      <c r="D41" s="152"/>
      <c r="E41" s="158"/>
      <c r="F41" s="148"/>
      <c r="G41" s="148"/>
      <c r="H41" s="148"/>
      <c r="I41" s="147"/>
      <c r="K41" s="145"/>
    </row>
    <row r="42" spans="1:11">
      <c r="A42" s="145">
        <v>41</v>
      </c>
      <c r="B42" s="148" t="s">
        <v>176</v>
      </c>
      <c r="C42" s="148" t="s">
        <v>170</v>
      </c>
      <c r="D42" s="152"/>
      <c r="E42" s="158"/>
      <c r="F42" s="148"/>
      <c r="G42" s="148"/>
      <c r="H42" s="148"/>
      <c r="I42" s="147"/>
      <c r="K42" s="145"/>
    </row>
    <row r="43" spans="1:11">
      <c r="A43" s="145">
        <v>42</v>
      </c>
      <c r="B43" s="148" t="s">
        <v>177</v>
      </c>
      <c r="C43" s="148" t="s">
        <v>166</v>
      </c>
      <c r="D43" s="152"/>
      <c r="E43" s="158"/>
      <c r="F43" s="148"/>
      <c r="G43" s="148"/>
      <c r="H43" s="148"/>
      <c r="I43" s="147"/>
      <c r="K43" s="145"/>
    </row>
    <row r="44" spans="1:11">
      <c r="A44" s="145">
        <v>43</v>
      </c>
      <c r="B44" s="148" t="s">
        <v>177</v>
      </c>
      <c r="C44" s="148" t="s">
        <v>168</v>
      </c>
      <c r="D44" s="152"/>
      <c r="E44" s="158"/>
      <c r="F44" s="148"/>
      <c r="G44" s="148"/>
      <c r="H44" s="148"/>
      <c r="I44" s="147"/>
      <c r="K44" s="145"/>
    </row>
    <row r="45" spans="1:11">
      <c r="A45" s="145">
        <v>44</v>
      </c>
      <c r="B45" s="148" t="s">
        <v>177</v>
      </c>
      <c r="C45" s="148" t="s">
        <v>170</v>
      </c>
      <c r="D45" s="152"/>
      <c r="E45" s="158"/>
      <c r="F45" s="148"/>
      <c r="G45" s="148"/>
      <c r="H45" s="148"/>
      <c r="I45" s="147"/>
      <c r="K45" s="145"/>
    </row>
    <row r="46" spans="1:11">
      <c r="A46" s="145">
        <v>45</v>
      </c>
      <c r="B46" s="148" t="s">
        <v>178</v>
      </c>
      <c r="C46" s="148" t="s">
        <v>179</v>
      </c>
      <c r="D46" s="149" t="s">
        <v>228</v>
      </c>
      <c r="E46" s="163">
        <v>3780000</v>
      </c>
      <c r="F46" s="148" t="s">
        <v>106</v>
      </c>
      <c r="G46" s="148"/>
      <c r="H46" s="148"/>
      <c r="I46" s="147"/>
      <c r="K46" s="145"/>
    </row>
    <row r="47" spans="1:11">
      <c r="A47" s="145">
        <v>46</v>
      </c>
      <c r="B47" s="148" t="s">
        <v>178</v>
      </c>
      <c r="C47" s="147" t="s">
        <v>180</v>
      </c>
      <c r="D47" s="149" t="s">
        <v>228</v>
      </c>
      <c r="E47" s="163">
        <v>1728000</v>
      </c>
      <c r="F47" s="148" t="s">
        <v>106</v>
      </c>
      <c r="G47" s="148"/>
      <c r="H47" s="148"/>
      <c r="I47" s="147"/>
      <c r="K47" s="145"/>
    </row>
    <row r="48" spans="1:11">
      <c r="A48" s="145">
        <v>47</v>
      </c>
      <c r="B48" s="148" t="s">
        <v>178</v>
      </c>
      <c r="C48" s="145" t="s">
        <v>181</v>
      </c>
      <c r="D48" s="149"/>
      <c r="E48" s="164">
        <f>E46+E47</f>
        <v>5508000</v>
      </c>
      <c r="F48" s="148" t="s">
        <v>106</v>
      </c>
      <c r="G48" s="148" t="s">
        <v>182</v>
      </c>
      <c r="H48" s="148"/>
      <c r="I48" s="147"/>
      <c r="K48" s="145"/>
    </row>
    <row r="49" spans="1:11">
      <c r="A49" s="145">
        <v>48</v>
      </c>
      <c r="B49" s="148" t="s">
        <v>178</v>
      </c>
      <c r="C49" s="145" t="s">
        <v>183</v>
      </c>
      <c r="D49" s="149"/>
      <c r="E49" s="164">
        <f>INT(E48/1000)</f>
        <v>5508</v>
      </c>
      <c r="F49" s="148" t="s">
        <v>106</v>
      </c>
      <c r="G49" s="148" t="s">
        <v>182</v>
      </c>
      <c r="H49" s="148"/>
      <c r="I49" s="147"/>
      <c r="K49" s="145"/>
    </row>
    <row r="50" spans="1:11">
      <c r="A50" s="145">
        <v>49</v>
      </c>
      <c r="B50" s="148" t="s">
        <v>184</v>
      </c>
      <c r="C50" s="148" t="s">
        <v>185</v>
      </c>
      <c r="D50" s="165"/>
      <c r="E50" s="166">
        <f>INT(IF(E21&gt;1000,3600000,E21*3600))</f>
        <v>3187980</v>
      </c>
      <c r="F50" s="148" t="s">
        <v>106</v>
      </c>
      <c r="G50" s="148" t="s">
        <v>182</v>
      </c>
      <c r="H50" s="148"/>
      <c r="I50" s="147"/>
      <c r="K50" s="145"/>
    </row>
    <row r="51" spans="1:11">
      <c r="A51" s="145">
        <v>50</v>
      </c>
      <c r="B51" s="148" t="s">
        <v>184</v>
      </c>
      <c r="C51" s="148" t="s">
        <v>186</v>
      </c>
      <c r="D51" s="165"/>
      <c r="E51" s="166">
        <f>INT(IF(E21&gt;2000,1540000,IF(E21&gt;1000,(E21-1000)*1540,0)))</f>
        <v>0</v>
      </c>
      <c r="F51" s="148" t="s">
        <v>106</v>
      </c>
      <c r="G51" s="148" t="s">
        <v>182</v>
      </c>
      <c r="H51" s="148"/>
      <c r="I51" s="147"/>
      <c r="K51" s="145"/>
    </row>
    <row r="52" spans="1:11">
      <c r="A52" s="145">
        <v>51</v>
      </c>
      <c r="B52" s="148" t="s">
        <v>184</v>
      </c>
      <c r="C52" s="148" t="s">
        <v>187</v>
      </c>
      <c r="D52" s="165"/>
      <c r="E52" s="166">
        <f>INT(IF(E21&gt;2000,(E21-2000)*1030,0))</f>
        <v>0</v>
      </c>
      <c r="F52" s="148" t="s">
        <v>106</v>
      </c>
      <c r="G52" s="148" t="s">
        <v>182</v>
      </c>
      <c r="H52" s="148"/>
      <c r="I52" s="147"/>
      <c r="K52" s="145"/>
    </row>
    <row r="53" spans="1:11">
      <c r="A53" s="145">
        <v>52</v>
      </c>
      <c r="B53" s="148" t="s">
        <v>184</v>
      </c>
      <c r="C53" s="148" t="s">
        <v>188</v>
      </c>
      <c r="D53" s="165"/>
      <c r="E53" s="166">
        <f>SUM(E50:E52)</f>
        <v>3187980</v>
      </c>
      <c r="F53" s="148" t="s">
        <v>106</v>
      </c>
      <c r="G53" s="148" t="s">
        <v>189</v>
      </c>
      <c r="H53" s="148"/>
      <c r="I53" s="147"/>
      <c r="K53" s="145"/>
    </row>
    <row r="54" spans="1:11">
      <c r="A54" s="145">
        <v>53</v>
      </c>
      <c r="B54" s="148" t="s">
        <v>184</v>
      </c>
      <c r="C54" s="148" t="s">
        <v>190</v>
      </c>
      <c r="D54" s="152"/>
      <c r="E54" s="166">
        <f>INT(IF(E47&lt;1540000,E47,1540000))</f>
        <v>1540000</v>
      </c>
      <c r="F54" s="148" t="s">
        <v>106</v>
      </c>
      <c r="G54" s="148" t="s">
        <v>191</v>
      </c>
      <c r="H54" s="148"/>
      <c r="I54" s="147"/>
      <c r="K54" s="145"/>
    </row>
    <row r="55" spans="1:11">
      <c r="A55" s="145">
        <v>54</v>
      </c>
      <c r="B55" s="148" t="s">
        <v>184</v>
      </c>
      <c r="C55" s="148" t="s">
        <v>192</v>
      </c>
      <c r="D55" s="165"/>
      <c r="E55" s="166">
        <f>SUM(E53:E54)</f>
        <v>4727980</v>
      </c>
      <c r="F55" s="148" t="s">
        <v>106</v>
      </c>
      <c r="G55" s="148" t="s">
        <v>182</v>
      </c>
      <c r="H55" s="148"/>
      <c r="I55" s="147"/>
      <c r="K55" s="145"/>
    </row>
    <row r="56" spans="1:11">
      <c r="A56" s="145">
        <v>55</v>
      </c>
      <c r="B56" s="148" t="s">
        <v>193</v>
      </c>
      <c r="C56" s="148" t="s">
        <v>194</v>
      </c>
      <c r="E56" s="168">
        <f>INT(MIN(E48,E55)/1000)</f>
        <v>4727</v>
      </c>
      <c r="F56" s="148" t="s">
        <v>106</v>
      </c>
      <c r="G56" s="148" t="s">
        <v>182</v>
      </c>
      <c r="H56" s="148"/>
      <c r="I56" s="147"/>
      <c r="K56" s="145"/>
    </row>
    <row r="57" spans="1:11">
      <c r="A57" s="145">
        <v>56</v>
      </c>
      <c r="B57" s="148" t="s">
        <v>193</v>
      </c>
      <c r="C57" s="148" t="s">
        <v>195</v>
      </c>
      <c r="D57" s="165"/>
      <c r="E57" s="166">
        <f>IF(E17="該当",22,INT(E56/6))</f>
        <v>787</v>
      </c>
      <c r="F57" s="148" t="s">
        <v>106</v>
      </c>
      <c r="G57" s="148" t="s">
        <v>196</v>
      </c>
      <c r="H57" s="148"/>
      <c r="I57" s="147"/>
      <c r="K57" s="145"/>
    </row>
    <row r="58" spans="1:11">
      <c r="A58" s="145">
        <v>57</v>
      </c>
      <c r="B58" s="148" t="s">
        <v>193</v>
      </c>
      <c r="C58" s="148" t="s">
        <v>197</v>
      </c>
      <c r="D58" s="152"/>
      <c r="E58" s="166">
        <f>E56-E57</f>
        <v>3940</v>
      </c>
      <c r="F58" s="148" t="s">
        <v>106</v>
      </c>
      <c r="G58" s="148" t="s">
        <v>182</v>
      </c>
      <c r="H58" s="148"/>
      <c r="I58" s="147"/>
      <c r="K58" s="145"/>
    </row>
    <row r="59" spans="1:11">
      <c r="A59" s="145">
        <v>58</v>
      </c>
      <c r="B59" s="148" t="s">
        <v>193</v>
      </c>
      <c r="C59" s="148" t="s">
        <v>198</v>
      </c>
      <c r="D59" s="152"/>
      <c r="E59" s="169">
        <f>INT(MIN(E56/3,E58/2))</f>
        <v>1575</v>
      </c>
      <c r="F59" s="148" t="s">
        <v>106</v>
      </c>
      <c r="G59" s="148" t="s">
        <v>182</v>
      </c>
      <c r="H59" s="148"/>
      <c r="I59" s="147"/>
      <c r="K59" s="145"/>
    </row>
    <row r="60" spans="1:11">
      <c r="A60" s="145">
        <v>59</v>
      </c>
      <c r="B60" s="148" t="s">
        <v>193</v>
      </c>
      <c r="C60" s="148" t="s">
        <v>199</v>
      </c>
      <c r="D60" s="152"/>
      <c r="E60" s="166">
        <f>IF(E17="該当",INT((E58-E59)/2),INT(MIN(E58*3/10,E56/4)))</f>
        <v>1181</v>
      </c>
      <c r="F60" s="148" t="s">
        <v>106</v>
      </c>
      <c r="G60" s="148" t="s">
        <v>182</v>
      </c>
      <c r="H60" s="148"/>
      <c r="I60" s="147"/>
      <c r="K60" s="145"/>
    </row>
    <row r="61" spans="1:11">
      <c r="A61" s="145">
        <v>60</v>
      </c>
      <c r="B61" s="148" t="s">
        <v>193</v>
      </c>
      <c r="C61" s="148" t="s">
        <v>200</v>
      </c>
      <c r="D61" s="152"/>
      <c r="E61" s="170">
        <f>E58-E59-E60</f>
        <v>1184</v>
      </c>
      <c r="F61" s="148" t="s">
        <v>106</v>
      </c>
      <c r="G61" s="148" t="s">
        <v>182</v>
      </c>
      <c r="H61" s="148"/>
      <c r="I61" s="147"/>
      <c r="K61" s="145"/>
    </row>
    <row r="62" spans="1:11">
      <c r="A62" s="145">
        <v>61</v>
      </c>
      <c r="B62" s="148" t="s">
        <v>201</v>
      </c>
      <c r="C62" s="148" t="s">
        <v>229</v>
      </c>
      <c r="D62" s="165"/>
      <c r="E62" s="171">
        <f>ROUNDUP(E49-E56,0)</f>
        <v>781</v>
      </c>
      <c r="F62" s="148" t="s">
        <v>106</v>
      </c>
      <c r="G62" s="148" t="s">
        <v>182</v>
      </c>
      <c r="H62" s="148"/>
      <c r="I62" s="147"/>
      <c r="K62" s="145"/>
    </row>
    <row r="63" spans="1:11">
      <c r="A63" s="145">
        <v>62</v>
      </c>
      <c r="B63" s="148" t="s">
        <v>202</v>
      </c>
      <c r="C63" s="148" t="s">
        <v>229</v>
      </c>
      <c r="D63" s="149" t="s">
        <v>228</v>
      </c>
      <c r="E63" s="153">
        <v>0</v>
      </c>
      <c r="F63" s="148" t="s">
        <v>106</v>
      </c>
      <c r="G63" s="148"/>
      <c r="H63" s="148"/>
      <c r="I63" s="147"/>
      <c r="K63" s="145"/>
    </row>
    <row r="64" spans="1:11">
      <c r="A64" s="145">
        <v>63</v>
      </c>
      <c r="B64" s="148" t="s">
        <v>230</v>
      </c>
      <c r="C64" s="148"/>
      <c r="D64" s="149" t="s">
        <v>228</v>
      </c>
      <c r="E64" s="182" t="s">
        <v>254</v>
      </c>
      <c r="F64" s="148"/>
      <c r="G64" s="148"/>
      <c r="H64" s="148"/>
      <c r="I64" s="147"/>
      <c r="K64" s="145"/>
    </row>
    <row r="65" spans="1:11">
      <c r="A65" s="145">
        <v>64</v>
      </c>
      <c r="B65" s="148" t="s">
        <v>231</v>
      </c>
      <c r="C65" s="148"/>
      <c r="D65" s="149" t="s">
        <v>228</v>
      </c>
      <c r="E65" s="153" t="s">
        <v>232</v>
      </c>
      <c r="F65" s="148"/>
      <c r="G65" s="148"/>
      <c r="H65" s="148"/>
      <c r="I65" s="147"/>
      <c r="K65" s="145"/>
    </row>
    <row r="66" spans="1:11">
      <c r="A66" s="145">
        <v>65</v>
      </c>
      <c r="B66" s="148" t="s">
        <v>233</v>
      </c>
      <c r="C66" s="148"/>
      <c r="D66" s="149" t="s">
        <v>228</v>
      </c>
      <c r="E66" s="153">
        <v>100</v>
      </c>
      <c r="F66" s="148"/>
      <c r="G66" s="148"/>
      <c r="H66" s="148"/>
      <c r="I66" s="147"/>
      <c r="K66" s="145"/>
    </row>
    <row r="67" spans="1:11">
      <c r="A67" s="145">
        <v>66</v>
      </c>
      <c r="B67" s="148" t="s">
        <v>234</v>
      </c>
      <c r="C67" s="148" t="s">
        <v>235</v>
      </c>
      <c r="D67" s="149" t="s">
        <v>228</v>
      </c>
      <c r="E67" s="182" t="s">
        <v>254</v>
      </c>
      <c r="F67" s="148"/>
      <c r="G67" s="148"/>
      <c r="H67" s="148"/>
      <c r="I67" s="147"/>
      <c r="K67" s="145"/>
    </row>
    <row r="68" spans="1:11">
      <c r="A68" s="145">
        <v>67</v>
      </c>
      <c r="B68" s="148" t="s">
        <v>236</v>
      </c>
      <c r="C68" s="148" t="s">
        <v>237</v>
      </c>
      <c r="D68" s="149" t="s">
        <v>228</v>
      </c>
      <c r="E68" s="182">
        <v>43900</v>
      </c>
      <c r="F68" s="148"/>
      <c r="G68" s="148"/>
      <c r="H68" s="148"/>
      <c r="I68" s="147"/>
      <c r="K68" s="145"/>
    </row>
    <row r="69" spans="1:11">
      <c r="A69" s="145">
        <v>68</v>
      </c>
      <c r="B69" s="148" t="s">
        <v>238</v>
      </c>
      <c r="C69" s="148" t="s">
        <v>239</v>
      </c>
      <c r="D69" s="149" t="s">
        <v>228</v>
      </c>
      <c r="E69" s="153" t="s">
        <v>203</v>
      </c>
      <c r="F69" s="148"/>
      <c r="G69" s="148" t="s">
        <v>240</v>
      </c>
      <c r="H69" s="148"/>
      <c r="I69" s="147"/>
      <c r="K69" s="145"/>
    </row>
    <row r="70" spans="1:11">
      <c r="A70" s="145">
        <v>69</v>
      </c>
      <c r="B70" s="148" t="s">
        <v>238</v>
      </c>
      <c r="C70" s="148" t="s">
        <v>241</v>
      </c>
      <c r="D70" s="149"/>
      <c r="E70" s="162" t="s">
        <v>258</v>
      </c>
      <c r="F70" s="148"/>
      <c r="G70" s="148" t="s">
        <v>242</v>
      </c>
      <c r="H70" s="148"/>
      <c r="I70" s="147"/>
      <c r="K70" s="145"/>
    </row>
    <row r="71" spans="1:11">
      <c r="A71" s="145">
        <v>70</v>
      </c>
      <c r="B71" s="148" t="s">
        <v>238</v>
      </c>
      <c r="C71" s="148" t="s">
        <v>243</v>
      </c>
      <c r="D71" s="149"/>
      <c r="E71" s="162" t="s">
        <v>259</v>
      </c>
      <c r="F71" s="148"/>
      <c r="G71" s="148" t="s">
        <v>242</v>
      </c>
      <c r="H71" s="148"/>
      <c r="I71" s="147"/>
      <c r="K71" s="145"/>
    </row>
    <row r="72" spans="1:11">
      <c r="A72" s="145">
        <v>71</v>
      </c>
      <c r="B72" s="148" t="s">
        <v>238</v>
      </c>
      <c r="C72" s="148" t="s">
        <v>244</v>
      </c>
      <c r="D72" s="149"/>
      <c r="E72" s="172">
        <v>3000</v>
      </c>
      <c r="F72" s="148" t="s">
        <v>106</v>
      </c>
      <c r="G72" s="148"/>
      <c r="H72" s="148"/>
      <c r="I72" s="147"/>
      <c r="K72" s="145"/>
    </row>
    <row r="73" spans="1:11">
      <c r="A73" s="145">
        <v>72</v>
      </c>
      <c r="B73" s="148" t="s">
        <v>245</v>
      </c>
      <c r="C73" s="148" t="s">
        <v>239</v>
      </c>
      <c r="D73" s="149" t="s">
        <v>228</v>
      </c>
      <c r="E73" s="153" t="s">
        <v>246</v>
      </c>
      <c r="F73" s="148"/>
      <c r="G73" s="148" t="s">
        <v>240</v>
      </c>
      <c r="H73" s="148"/>
      <c r="I73" s="147"/>
      <c r="K73" s="145"/>
    </row>
    <row r="74" spans="1:11">
      <c r="A74" s="145">
        <v>73</v>
      </c>
      <c r="B74" s="148" t="s">
        <v>245</v>
      </c>
      <c r="C74" s="148" t="s">
        <v>241</v>
      </c>
      <c r="D74" s="149"/>
      <c r="E74" s="162"/>
      <c r="F74" s="148"/>
      <c r="G74" s="148" t="s">
        <v>242</v>
      </c>
      <c r="H74" s="148"/>
      <c r="I74" s="147"/>
      <c r="K74" s="145"/>
    </row>
    <row r="75" spans="1:11">
      <c r="A75" s="145">
        <v>74</v>
      </c>
      <c r="B75" s="148" t="s">
        <v>245</v>
      </c>
      <c r="C75" s="148" t="s">
        <v>243</v>
      </c>
      <c r="D75" s="149"/>
      <c r="E75" s="162"/>
      <c r="F75" s="148"/>
      <c r="G75" s="148" t="s">
        <v>242</v>
      </c>
      <c r="H75" s="148"/>
      <c r="I75" s="147"/>
      <c r="K75" s="145"/>
    </row>
    <row r="76" spans="1:11">
      <c r="A76" s="145">
        <v>75</v>
      </c>
      <c r="B76" s="148" t="s">
        <v>245</v>
      </c>
      <c r="C76" s="148" t="s">
        <v>244</v>
      </c>
      <c r="D76" s="149"/>
      <c r="E76" s="172"/>
      <c r="F76" s="148" t="s">
        <v>106</v>
      </c>
      <c r="G76" s="148"/>
      <c r="H76" s="148"/>
      <c r="I76" s="147"/>
      <c r="K76" s="145"/>
    </row>
    <row r="77" spans="1:11">
      <c r="B77" s="148"/>
      <c r="C77" s="148"/>
      <c r="D77" s="149"/>
      <c r="F77" s="148"/>
      <c r="G77" s="148"/>
      <c r="H77" s="148"/>
      <c r="I77" s="147"/>
      <c r="K77" s="145"/>
    </row>
    <row r="81" spans="5:5">
      <c r="E81" s="145" t="s">
        <v>247</v>
      </c>
    </row>
    <row r="82" spans="5:5">
      <c r="E82" s="145" t="s">
        <v>248</v>
      </c>
    </row>
    <row r="83" spans="5:5">
      <c r="E83" s="145" t="s">
        <v>249</v>
      </c>
    </row>
    <row r="84" spans="5:5">
      <c r="E84" s="145" t="s">
        <v>250</v>
      </c>
    </row>
  </sheetData>
  <phoneticPr fontId="5"/>
  <conditionalFormatting sqref="E17">
    <cfRule type="cellIs" dxfId="1" priority="1" stopIfTrue="1" operator="equal">
      <formula>"非該当"</formula>
    </cfRule>
    <cfRule type="cellIs" dxfId="0" priority="2" stopIfTrue="1" operator="equal">
      <formula>"該当"</formula>
    </cfRule>
  </conditionalFormatting>
  <dataValidations count="2">
    <dataValidation type="list" allowBlank="1" showInputMessage="1" showErrorMessage="1" sqref="E69 E73">
      <formula1>"予定する（希望を含む）,未定"</formula1>
    </dataValidation>
    <dataValidation type="list" showInputMessage="1" showErrorMessage="1" error="該当、非該当を必ず選択" sqref="E17">
      <formula1>"該当,非該当"</formula1>
    </dataValidation>
  </dataValidations>
  <pageMargins left="0.70866141732283461" right="0.51181102362204722" top="0.94488188976377951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L39"/>
  <sheetViews>
    <sheetView view="pageBreakPreview" zoomScale="115" zoomScaleNormal="100" zoomScaleSheetLayoutView="115" workbookViewId="0"/>
  </sheetViews>
  <sheetFormatPr defaultColWidth="8.42578125" defaultRowHeight="14.85" customHeight="1"/>
  <cols>
    <col min="1" max="1" width="1.7109375" style="95" customWidth="1"/>
    <col min="2" max="2" width="5.7109375" style="95" customWidth="1"/>
    <col min="3" max="3" width="11.7109375" style="95" customWidth="1"/>
    <col min="4" max="10" width="7.7109375" style="95" customWidth="1"/>
    <col min="11" max="11" width="11.7109375" style="95" customWidth="1"/>
    <col min="12" max="12" width="5.7109375" style="95" customWidth="1"/>
    <col min="13" max="13" width="1.7109375" style="95" customWidth="1"/>
    <col min="14" max="16384" width="8.42578125" style="95"/>
  </cols>
  <sheetData>
    <row r="1" spans="2:12" ht="5.25" customHeight="1"/>
    <row r="2" spans="2:12" ht="12.2" customHeight="1">
      <c r="B2" s="96"/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2:12" ht="12.2" customHeight="1"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1"/>
    </row>
    <row r="4" spans="2:12" ht="12.2" customHeight="1"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1"/>
    </row>
    <row r="5" spans="2:12" ht="29.25" customHeight="1">
      <c r="B5" s="102" t="s">
        <v>53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2" ht="9.4" customHeight="1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12" ht="9.4" customHeight="1"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1"/>
    </row>
    <row r="8" spans="2:12" ht="9.4" customHeight="1"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1"/>
    </row>
    <row r="9" spans="2:12" ht="9.4" customHeight="1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1"/>
    </row>
    <row r="10" spans="2:12" ht="29.25" customHeight="1">
      <c r="B10" s="99"/>
      <c r="C10" s="100"/>
      <c r="D10" s="103" t="s">
        <v>54</v>
      </c>
      <c r="E10" s="184">
        <f>情報入力!E57*1000</f>
        <v>787000</v>
      </c>
      <c r="F10" s="184"/>
      <c r="G10" s="184"/>
      <c r="H10" s="184"/>
      <c r="I10" s="184"/>
      <c r="J10" s="184"/>
      <c r="K10" s="100"/>
      <c r="L10" s="101"/>
    </row>
    <row r="11" spans="2:12" ht="14.85" customHeight="1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1"/>
    </row>
    <row r="12" spans="2:12" ht="21.95" customHeight="1">
      <c r="B12" s="99"/>
      <c r="C12" s="100"/>
      <c r="D12" s="105" t="s">
        <v>55</v>
      </c>
      <c r="E12" s="100"/>
      <c r="F12" s="100"/>
      <c r="G12" s="100"/>
      <c r="H12" s="100"/>
      <c r="I12" s="100"/>
      <c r="J12" s="100"/>
      <c r="K12" s="100"/>
      <c r="L12" s="101"/>
    </row>
    <row r="13" spans="2:12" ht="14.85" customHeight="1"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1"/>
    </row>
    <row r="14" spans="2:12" ht="37.700000000000003" customHeight="1">
      <c r="B14" s="99"/>
      <c r="C14" s="100"/>
      <c r="D14" s="104" t="str">
        <f>CONCATENATE("　 令和",DBCS(情報入力!E2),"年度耐震対策緊急促進事業補助金")</f>
        <v>　 令和元年度耐震対策緊急促進事業補助金</v>
      </c>
      <c r="E14" s="104"/>
      <c r="F14" s="104"/>
      <c r="G14" s="104"/>
      <c r="H14" s="104"/>
      <c r="I14" s="104"/>
      <c r="J14" s="104"/>
      <c r="K14" s="100"/>
      <c r="L14" s="101"/>
    </row>
    <row r="15" spans="2:12" ht="23.25" customHeight="1"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1"/>
    </row>
    <row r="16" spans="2:12" ht="30" customHeight="1">
      <c r="B16" s="99"/>
      <c r="C16" s="100"/>
      <c r="D16" s="106" t="s">
        <v>56</v>
      </c>
      <c r="E16" s="100"/>
      <c r="F16" s="100"/>
      <c r="G16" s="100"/>
      <c r="H16" s="100"/>
      <c r="I16" s="100"/>
      <c r="J16" s="100"/>
      <c r="K16" s="100"/>
      <c r="L16" s="101"/>
    </row>
    <row r="17" spans="2:12" ht="30.95" customHeight="1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1"/>
    </row>
    <row r="18" spans="2:12" ht="25.5" customHeight="1">
      <c r="B18" s="99"/>
      <c r="C18" s="100"/>
      <c r="D18" s="100"/>
      <c r="E18" s="107" t="s">
        <v>255</v>
      </c>
      <c r="F18" s="107"/>
      <c r="G18" s="107"/>
      <c r="H18" s="107"/>
      <c r="I18" s="107"/>
      <c r="J18" s="100"/>
      <c r="K18" s="100"/>
      <c r="L18" s="101"/>
    </row>
    <row r="19" spans="2:12" ht="14.25">
      <c r="B19" s="99"/>
      <c r="C19" s="100"/>
      <c r="D19" s="100"/>
      <c r="E19" s="108"/>
      <c r="F19" s="108"/>
      <c r="G19" s="100"/>
      <c r="H19" s="100"/>
      <c r="I19" s="100"/>
      <c r="J19" s="100"/>
      <c r="K19" s="100"/>
      <c r="L19" s="101"/>
    </row>
    <row r="20" spans="2:12" ht="14.25">
      <c r="B20" s="99"/>
      <c r="C20" s="100"/>
      <c r="D20" s="100"/>
      <c r="E20" s="108"/>
      <c r="F20" s="108"/>
      <c r="G20" s="100"/>
      <c r="H20" s="100"/>
      <c r="I20" s="100"/>
      <c r="J20" s="100"/>
      <c r="K20" s="100"/>
      <c r="L20" s="101"/>
    </row>
    <row r="21" spans="2:12" ht="42.75" customHeight="1">
      <c r="B21" s="99"/>
      <c r="C21" s="105" t="s">
        <v>57</v>
      </c>
      <c r="E21" s="183" t="str">
        <f>CONCATENATE(情報入力!E7,情報入力!E8,情報入力!E9)</f>
        <v>徳島県○○市○○</v>
      </c>
      <c r="F21" s="183"/>
      <c r="G21" s="183"/>
      <c r="H21" s="183"/>
      <c r="I21" s="183"/>
      <c r="J21" s="183"/>
      <c r="L21" s="101"/>
    </row>
    <row r="22" spans="2:12" ht="27" customHeight="1">
      <c r="B22" s="99"/>
      <c r="E22" s="183" t="str">
        <f>情報入力!E3</f>
        <v>○○株式会社</v>
      </c>
      <c r="F22" s="183"/>
      <c r="G22" s="183"/>
      <c r="H22" s="183"/>
      <c r="I22" s="183"/>
      <c r="J22" s="183"/>
      <c r="L22" s="101"/>
    </row>
    <row r="23" spans="2:12" ht="27" customHeight="1">
      <c r="B23" s="99"/>
      <c r="C23" s="105" t="s">
        <v>58</v>
      </c>
      <c r="D23" s="100"/>
      <c r="E23" s="173" t="str">
        <f>情報入力!E4</f>
        <v>代表取締役　○○××</v>
      </c>
      <c r="F23" s="174"/>
      <c r="G23" s="173"/>
      <c r="H23" s="173"/>
      <c r="I23" s="173"/>
      <c r="J23" s="173"/>
      <c r="K23" s="95" t="s">
        <v>60</v>
      </c>
      <c r="L23" s="101"/>
    </row>
    <row r="24" spans="2:12" ht="14.25">
      <c r="B24" s="99"/>
      <c r="C24" s="100"/>
      <c r="D24" s="100"/>
      <c r="E24" s="108"/>
      <c r="F24" s="108"/>
      <c r="G24" s="100"/>
      <c r="H24" s="100"/>
      <c r="I24" s="100"/>
      <c r="J24" s="100"/>
      <c r="K24" s="100"/>
      <c r="L24" s="101"/>
    </row>
    <row r="25" spans="2:12" ht="14.25">
      <c r="B25" s="99"/>
      <c r="C25" s="100"/>
      <c r="D25" s="100"/>
      <c r="E25" s="108"/>
      <c r="F25" s="108"/>
      <c r="G25" s="100"/>
      <c r="H25" s="100"/>
      <c r="I25" s="100"/>
      <c r="J25" s="100"/>
      <c r="K25" s="100"/>
      <c r="L25" s="101"/>
    </row>
    <row r="26" spans="2:12" ht="25.5" customHeight="1">
      <c r="B26" s="99"/>
      <c r="C26" s="106" t="s">
        <v>59</v>
      </c>
      <c r="D26" s="100"/>
      <c r="E26" s="100"/>
      <c r="F26" s="100"/>
      <c r="G26" s="100"/>
      <c r="H26" s="100"/>
      <c r="I26" s="100"/>
      <c r="J26" s="100"/>
      <c r="K26" s="100"/>
      <c r="L26" s="101"/>
    </row>
    <row r="27" spans="2:12" ht="14.85" customHeight="1"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1"/>
    </row>
    <row r="28" spans="2:12" ht="14.85" customHeight="1">
      <c r="B28" s="99"/>
      <c r="C28" s="113" t="s">
        <v>72</v>
      </c>
      <c r="D28" s="114"/>
      <c r="E28" s="114"/>
      <c r="F28" s="114"/>
      <c r="G28" s="114"/>
      <c r="H28" s="114"/>
      <c r="I28" s="114"/>
      <c r="J28" s="114"/>
      <c r="K28" s="115"/>
      <c r="L28" s="101"/>
    </row>
    <row r="29" spans="2:12" ht="14.85" customHeight="1">
      <c r="B29" s="99"/>
      <c r="C29" s="116"/>
      <c r="D29" s="100"/>
      <c r="E29" s="100"/>
      <c r="F29" s="100"/>
      <c r="G29" s="100"/>
      <c r="H29" s="100"/>
      <c r="I29" s="100"/>
      <c r="J29" s="100"/>
      <c r="K29" s="117"/>
      <c r="L29" s="101"/>
    </row>
    <row r="30" spans="2:12" ht="14.85" customHeight="1">
      <c r="B30" s="99"/>
      <c r="C30" s="116" t="s">
        <v>61</v>
      </c>
      <c r="D30" s="100" t="s">
        <v>66</v>
      </c>
      <c r="E30" s="100"/>
      <c r="F30" s="100"/>
      <c r="G30" s="100"/>
      <c r="H30" s="100" t="s">
        <v>67</v>
      </c>
      <c r="I30" s="100" t="s">
        <v>68</v>
      </c>
      <c r="J30" s="100"/>
      <c r="K30" s="117"/>
      <c r="L30" s="101"/>
    </row>
    <row r="31" spans="2:12" ht="14.85" customHeight="1">
      <c r="B31" s="99"/>
      <c r="C31" s="116"/>
      <c r="D31" s="100"/>
      <c r="E31" s="100"/>
      <c r="F31" s="100"/>
      <c r="G31" s="100"/>
      <c r="H31" s="100"/>
      <c r="I31" s="100"/>
      <c r="J31" s="100"/>
      <c r="K31" s="117"/>
      <c r="L31" s="101"/>
    </row>
    <row r="32" spans="2:12" ht="14.85" customHeight="1">
      <c r="B32" s="99"/>
      <c r="C32" s="116" t="s">
        <v>62</v>
      </c>
      <c r="D32" s="100" t="s">
        <v>69</v>
      </c>
      <c r="E32" s="100"/>
      <c r="F32" s="100"/>
      <c r="G32" s="100"/>
      <c r="H32" s="100"/>
      <c r="I32" s="100"/>
      <c r="J32" s="100"/>
      <c r="K32" s="117"/>
      <c r="L32" s="101"/>
    </row>
    <row r="33" spans="2:12" ht="14.85" customHeight="1">
      <c r="B33" s="99"/>
      <c r="C33" s="116"/>
      <c r="D33" s="100"/>
      <c r="E33" s="100"/>
      <c r="F33" s="100"/>
      <c r="G33" s="100"/>
      <c r="H33" s="100"/>
      <c r="I33" s="100"/>
      <c r="J33" s="100"/>
      <c r="K33" s="117"/>
      <c r="L33" s="101"/>
    </row>
    <row r="34" spans="2:12" ht="24" customHeight="1">
      <c r="B34" s="99"/>
      <c r="C34" s="116" t="s">
        <v>63</v>
      </c>
      <c r="D34" s="112"/>
      <c r="E34" s="112"/>
      <c r="F34" s="112"/>
      <c r="G34" s="112"/>
      <c r="H34" s="112"/>
      <c r="I34" s="112"/>
      <c r="J34" s="112"/>
      <c r="K34" s="117" t="s">
        <v>70</v>
      </c>
      <c r="L34" s="101"/>
    </row>
    <row r="35" spans="2:12" ht="14.85" customHeight="1">
      <c r="B35" s="99"/>
      <c r="C35" s="116"/>
      <c r="D35" s="100"/>
      <c r="E35" s="100"/>
      <c r="F35" s="100"/>
      <c r="G35" s="100"/>
      <c r="H35" s="100"/>
      <c r="I35" s="100"/>
      <c r="J35" s="100"/>
      <c r="K35" s="117"/>
      <c r="L35" s="101"/>
    </row>
    <row r="36" spans="2:12" ht="14.85" customHeight="1">
      <c r="B36" s="99"/>
      <c r="C36" s="116" t="s">
        <v>64</v>
      </c>
      <c r="D36" s="100" t="s">
        <v>71</v>
      </c>
      <c r="E36" s="100"/>
      <c r="F36" s="100"/>
      <c r="G36" s="100"/>
      <c r="H36" s="100"/>
      <c r="I36" s="100"/>
      <c r="J36" s="100"/>
      <c r="K36" s="117"/>
      <c r="L36" s="101"/>
    </row>
    <row r="37" spans="2:12" ht="14.85" customHeight="1">
      <c r="B37" s="99"/>
      <c r="C37" s="116" t="s">
        <v>65</v>
      </c>
      <c r="D37" s="100" t="s">
        <v>71</v>
      </c>
      <c r="E37" s="100"/>
      <c r="F37" s="100"/>
      <c r="G37" s="100"/>
      <c r="H37" s="100"/>
      <c r="I37" s="100"/>
      <c r="J37" s="100"/>
      <c r="K37" s="117"/>
      <c r="L37" s="101"/>
    </row>
    <row r="38" spans="2:12" ht="14.85" customHeight="1">
      <c r="B38" s="99"/>
      <c r="C38" s="118"/>
      <c r="D38" s="119"/>
      <c r="E38" s="119"/>
      <c r="F38" s="119"/>
      <c r="G38" s="119"/>
      <c r="H38" s="119"/>
      <c r="I38" s="119"/>
      <c r="J38" s="119"/>
      <c r="K38" s="120"/>
      <c r="L38" s="101"/>
    </row>
    <row r="39" spans="2:12" ht="14.85" customHeight="1">
      <c r="B39" s="109"/>
      <c r="C39" s="110"/>
      <c r="D39" s="110"/>
      <c r="E39" s="110"/>
      <c r="F39" s="110"/>
      <c r="G39" s="110"/>
      <c r="H39" s="110"/>
      <c r="I39" s="110"/>
      <c r="J39" s="110"/>
      <c r="K39" s="110"/>
      <c r="L39" s="111"/>
    </row>
  </sheetData>
  <mergeCells count="3">
    <mergeCell ref="E22:J22"/>
    <mergeCell ref="E10:J10"/>
    <mergeCell ref="E21:J21"/>
  </mergeCells>
  <phoneticPr fontId="5"/>
  <printOptions horizontalCentered="1" verticalCentered="1"/>
  <pageMargins left="0.98425196850393704" right="0.59055118110236227" top="0.98425196850393704" bottom="0.59055118110236227" header="0.62992125984251968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view="pageBreakPreview" zoomScale="115" zoomScaleNormal="100" zoomScaleSheetLayoutView="115" workbookViewId="0"/>
  </sheetViews>
  <sheetFormatPr defaultRowHeight="12"/>
  <cols>
    <col min="1" max="3" width="2.7109375" style="1" customWidth="1"/>
    <col min="4" max="4" width="1.7109375" style="1" customWidth="1"/>
    <col min="5" max="5" width="6.7109375" style="1" customWidth="1"/>
    <col min="6" max="6" width="9.5703125" style="1" customWidth="1"/>
    <col min="7" max="7" width="1.28515625" style="1" customWidth="1"/>
    <col min="8" max="8" width="1.7109375" style="1" customWidth="1"/>
    <col min="9" max="9" width="2.7109375" style="1" customWidth="1"/>
    <col min="10" max="10" width="16.7109375" style="1" customWidth="1"/>
    <col min="11" max="12" width="2.7109375" style="1" customWidth="1"/>
    <col min="13" max="13" width="8.7109375" style="1" customWidth="1"/>
    <col min="14" max="14" width="2.28515625" style="1" customWidth="1"/>
    <col min="15" max="15" width="5.7109375" style="1" customWidth="1"/>
    <col min="16" max="17" width="2.7109375" style="1" customWidth="1"/>
    <col min="18" max="18" width="16.7109375" style="1" customWidth="1"/>
    <col min="19" max="19" width="2.7109375" style="1" customWidth="1"/>
    <col min="20" max="16384" width="9.140625" style="1"/>
  </cols>
  <sheetData>
    <row r="1" spans="2:20" ht="15.75" customHeight="1" thickBot="1"/>
    <row r="2" spans="2:20" ht="29.45" customHeight="1">
      <c r="B2" s="226"/>
      <c r="C2" s="227"/>
      <c r="D2" s="227"/>
      <c r="E2" s="227"/>
      <c r="F2" s="227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2:20" ht="29.45" customHeight="1">
      <c r="B3" s="228" t="s">
        <v>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30"/>
    </row>
    <row r="4" spans="2:20" ht="29.45" customHeight="1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</row>
    <row r="5" spans="2:20" ht="29.45" customHeight="1" thickBot="1">
      <c r="B5" s="238"/>
      <c r="C5" s="239"/>
      <c r="D5" s="239"/>
      <c r="E5" s="239"/>
      <c r="F5" s="239"/>
      <c r="G5" s="239"/>
      <c r="H5" s="239"/>
      <c r="I5" s="36"/>
      <c r="J5" s="36"/>
      <c r="K5" s="36"/>
      <c r="L5" s="36"/>
      <c r="M5" s="36"/>
      <c r="N5" s="36"/>
      <c r="O5" s="36"/>
      <c r="P5" s="36"/>
      <c r="Q5" s="36"/>
      <c r="R5" s="231" t="s">
        <v>32</v>
      </c>
      <c r="S5" s="232"/>
    </row>
    <row r="6" spans="2:20" ht="29.45" customHeight="1">
      <c r="B6" s="233"/>
      <c r="C6" s="235" t="s">
        <v>1</v>
      </c>
      <c r="D6" s="235"/>
      <c r="E6" s="235"/>
      <c r="F6" s="235"/>
      <c r="G6" s="240"/>
      <c r="H6" s="241"/>
      <c r="I6" s="237"/>
      <c r="J6" s="244" t="str">
        <f>CONCATENATE("令和",DBCS(情報入力!E2),"年度耐震対策緊急促進事業補助金")</f>
        <v>令和元年度耐震対策緊急促進事業補助金</v>
      </c>
      <c r="K6" s="245"/>
      <c r="L6" s="245"/>
      <c r="M6" s="245"/>
      <c r="N6" s="245"/>
      <c r="O6" s="245"/>
      <c r="P6" s="245"/>
      <c r="Q6" s="245"/>
      <c r="R6" s="245"/>
      <c r="S6" s="2"/>
    </row>
    <row r="7" spans="2:20" ht="29.45" customHeight="1">
      <c r="B7" s="234"/>
      <c r="C7" s="236"/>
      <c r="D7" s="236"/>
      <c r="E7" s="236"/>
      <c r="F7" s="236"/>
      <c r="G7" s="190"/>
      <c r="H7" s="191"/>
      <c r="I7" s="219"/>
      <c r="J7" s="246"/>
      <c r="K7" s="246"/>
      <c r="L7" s="246"/>
      <c r="M7" s="246"/>
      <c r="N7" s="246"/>
      <c r="O7" s="246"/>
      <c r="P7" s="246"/>
      <c r="Q7" s="246"/>
      <c r="R7" s="246"/>
      <c r="S7" s="7"/>
    </row>
    <row r="8" spans="2:20" ht="29.45" customHeight="1">
      <c r="B8" s="3"/>
      <c r="C8" s="189" t="s">
        <v>2</v>
      </c>
      <c r="D8" s="189"/>
      <c r="E8" s="189"/>
      <c r="F8" s="189"/>
      <c r="G8" s="190"/>
      <c r="H8" s="191"/>
      <c r="I8" s="6"/>
      <c r="J8" s="242" t="s">
        <v>44</v>
      </c>
      <c r="K8" s="242"/>
      <c r="L8" s="242"/>
      <c r="M8" s="242"/>
      <c r="N8" s="242"/>
      <c r="O8" s="242"/>
      <c r="P8" s="242"/>
      <c r="Q8" s="242"/>
      <c r="R8" s="242"/>
      <c r="S8" s="243"/>
    </row>
    <row r="9" spans="2:20" ht="29.45" customHeight="1">
      <c r="B9" s="234"/>
      <c r="C9" s="189" t="s">
        <v>3</v>
      </c>
      <c r="D9" s="189"/>
      <c r="E9" s="189"/>
      <c r="F9" s="189"/>
      <c r="G9" s="190"/>
      <c r="H9" s="191"/>
      <c r="I9" s="219"/>
      <c r="J9" s="247">
        <f>情報入力!E56*1000</f>
        <v>4727000</v>
      </c>
      <c r="K9" s="191"/>
      <c r="L9" s="8"/>
      <c r="M9" s="189" t="s">
        <v>4</v>
      </c>
      <c r="N9" s="189"/>
      <c r="O9" s="189"/>
      <c r="P9" s="5"/>
      <c r="Q9" s="6"/>
      <c r="R9" s="4" t="s">
        <v>5</v>
      </c>
      <c r="S9" s="9"/>
    </row>
    <row r="10" spans="2:20" ht="29.45" customHeight="1">
      <c r="B10" s="234"/>
      <c r="C10" s="189"/>
      <c r="D10" s="189"/>
      <c r="E10" s="189"/>
      <c r="F10" s="189"/>
      <c r="G10" s="190"/>
      <c r="H10" s="191"/>
      <c r="I10" s="219"/>
      <c r="J10" s="248"/>
      <c r="K10" s="191"/>
      <c r="L10" s="176"/>
      <c r="M10" s="249">
        <f>IF(情報入力!E17="該当",134,情報入力!E56)*1000</f>
        <v>4727000</v>
      </c>
      <c r="N10" s="249"/>
      <c r="O10" s="249"/>
      <c r="P10" s="5"/>
      <c r="Q10" s="6"/>
      <c r="R10" s="10">
        <f>J9-M10</f>
        <v>0</v>
      </c>
      <c r="S10" s="9"/>
    </row>
    <row r="11" spans="2:20" ht="29.45" customHeight="1">
      <c r="B11" s="215" t="s">
        <v>6</v>
      </c>
      <c r="C11" s="216"/>
      <c r="D11" s="6"/>
      <c r="E11" s="223" t="s">
        <v>46</v>
      </c>
      <c r="F11" s="224"/>
      <c r="G11" s="224"/>
      <c r="H11" s="5"/>
      <c r="I11" s="6"/>
      <c r="J11" s="175">
        <f>情報入力!E57*1000</f>
        <v>787000</v>
      </c>
      <c r="K11" s="11"/>
      <c r="L11" s="11"/>
      <c r="M11" s="11"/>
      <c r="N11" s="11"/>
      <c r="O11" s="11"/>
      <c r="P11" s="11"/>
      <c r="Q11" s="221"/>
      <c r="R11" s="221"/>
      <c r="S11" s="32"/>
      <c r="T11" s="1" t="str">
        <f>IF(Q11=SUM(M16:O22,J23,I24,L24),"○","×")</f>
        <v>×</v>
      </c>
    </row>
    <row r="12" spans="2:20" ht="29.45" customHeight="1">
      <c r="B12" s="217"/>
      <c r="C12" s="218"/>
      <c r="D12" s="6"/>
      <c r="E12" s="189" t="s">
        <v>50</v>
      </c>
      <c r="F12" s="189"/>
      <c r="G12" s="189"/>
      <c r="H12" s="5"/>
      <c r="I12" s="6"/>
      <c r="J12" s="175">
        <f>情報入力!E60*1000</f>
        <v>1181000</v>
      </c>
      <c r="K12" s="190"/>
      <c r="L12" s="190"/>
      <c r="M12" s="190"/>
      <c r="N12" s="190"/>
      <c r="O12" s="190"/>
      <c r="P12" s="190"/>
      <c r="Q12" s="190"/>
      <c r="R12" s="190"/>
      <c r="S12" s="220"/>
    </row>
    <row r="13" spans="2:20" ht="29.45" customHeight="1">
      <c r="B13" s="217"/>
      <c r="C13" s="218"/>
      <c r="D13" s="6"/>
      <c r="E13" s="185" t="s">
        <v>51</v>
      </c>
      <c r="F13" s="185"/>
      <c r="G13" s="94"/>
      <c r="H13" s="5"/>
      <c r="I13" s="6"/>
      <c r="J13" s="175">
        <f>情報入力!E59*1000</f>
        <v>1575000</v>
      </c>
      <c r="K13" s="11"/>
      <c r="L13" s="11"/>
      <c r="M13" s="11"/>
      <c r="N13" s="11"/>
      <c r="O13" s="11"/>
      <c r="P13" s="11"/>
      <c r="Q13" s="87"/>
      <c r="R13" s="87"/>
      <c r="S13" s="32"/>
    </row>
    <row r="14" spans="2:20" ht="29.45" customHeight="1">
      <c r="B14" s="186" t="s">
        <v>7</v>
      </c>
      <c r="C14" s="187"/>
      <c r="D14" s="6"/>
      <c r="E14" s="185" t="s">
        <v>52</v>
      </c>
      <c r="F14" s="185"/>
      <c r="G14" s="94"/>
      <c r="H14" s="5"/>
      <c r="I14" s="6"/>
      <c r="J14" s="41">
        <f>情報入力!E61*1000</f>
        <v>1184000</v>
      </c>
      <c r="K14" s="190"/>
      <c r="L14" s="190"/>
      <c r="M14" s="190"/>
      <c r="N14" s="190"/>
      <c r="O14" s="190"/>
      <c r="P14" s="190"/>
      <c r="Q14" s="190"/>
      <c r="R14" s="190"/>
      <c r="S14" s="220"/>
    </row>
    <row r="15" spans="2:20" ht="29.45" customHeight="1">
      <c r="B15" s="212" t="s">
        <v>8</v>
      </c>
      <c r="C15" s="213"/>
      <c r="D15" s="219"/>
      <c r="E15" s="190"/>
      <c r="F15" s="190"/>
      <c r="G15" s="190"/>
      <c r="H15" s="191"/>
      <c r="I15" s="6"/>
      <c r="J15" s="4" t="s">
        <v>9</v>
      </c>
      <c r="K15" s="5"/>
      <c r="L15" s="6"/>
      <c r="M15" s="190" t="s">
        <v>10</v>
      </c>
      <c r="N15" s="190"/>
      <c r="O15" s="190"/>
      <c r="P15" s="5"/>
      <c r="Q15" s="6"/>
      <c r="R15" s="4" t="s">
        <v>11</v>
      </c>
      <c r="S15" s="9"/>
    </row>
    <row r="16" spans="2:20" ht="29.45" customHeight="1">
      <c r="B16" s="212"/>
      <c r="C16" s="213"/>
      <c r="D16" s="6"/>
      <c r="E16" s="190" t="s">
        <v>12</v>
      </c>
      <c r="F16" s="190"/>
      <c r="G16" s="190"/>
      <c r="H16" s="5"/>
      <c r="I16" s="6"/>
      <c r="J16" s="86"/>
      <c r="K16" s="5"/>
      <c r="L16" s="6"/>
      <c r="M16" s="214"/>
      <c r="N16" s="214"/>
      <c r="O16" s="214"/>
      <c r="P16" s="5"/>
      <c r="Q16" s="6"/>
      <c r="R16" s="4"/>
      <c r="S16" s="9"/>
    </row>
    <row r="17" spans="2:19" ht="29.45" customHeight="1">
      <c r="B17" s="212"/>
      <c r="C17" s="213"/>
      <c r="D17" s="6"/>
      <c r="E17" s="190" t="s">
        <v>13</v>
      </c>
      <c r="F17" s="190"/>
      <c r="G17" s="190"/>
      <c r="H17" s="5"/>
      <c r="I17" s="6"/>
      <c r="J17" s="11"/>
      <c r="K17" s="5"/>
      <c r="L17" s="6"/>
      <c r="M17" s="190"/>
      <c r="N17" s="190"/>
      <c r="O17" s="190"/>
      <c r="P17" s="5"/>
      <c r="Q17" s="6"/>
      <c r="R17" s="4"/>
      <c r="S17" s="9"/>
    </row>
    <row r="18" spans="2:19" ht="29.45" customHeight="1">
      <c r="B18" s="212"/>
      <c r="C18" s="213"/>
      <c r="D18" s="6"/>
      <c r="E18" s="190" t="s">
        <v>14</v>
      </c>
      <c r="F18" s="190"/>
      <c r="G18" s="190"/>
      <c r="H18" s="5"/>
      <c r="I18" s="6"/>
      <c r="J18" s="11"/>
      <c r="K18" s="5"/>
      <c r="L18" s="6"/>
      <c r="M18" s="190"/>
      <c r="N18" s="190"/>
      <c r="O18" s="190"/>
      <c r="P18" s="5"/>
      <c r="Q18" s="6"/>
      <c r="R18" s="4"/>
      <c r="S18" s="9"/>
    </row>
    <row r="19" spans="2:19" ht="29.45" customHeight="1">
      <c r="B19" s="212"/>
      <c r="C19" s="213"/>
      <c r="D19" s="6"/>
      <c r="E19" s="190" t="s">
        <v>15</v>
      </c>
      <c r="F19" s="190"/>
      <c r="G19" s="190"/>
      <c r="H19" s="5"/>
      <c r="I19" s="6"/>
      <c r="J19" s="11"/>
      <c r="K19" s="5"/>
      <c r="L19" s="6"/>
      <c r="M19" s="190"/>
      <c r="N19" s="190"/>
      <c r="O19" s="190"/>
      <c r="P19" s="5"/>
      <c r="Q19" s="6"/>
      <c r="R19" s="4"/>
      <c r="S19" s="9"/>
    </row>
    <row r="20" spans="2:19" ht="29.45" customHeight="1">
      <c r="B20" s="212"/>
      <c r="C20" s="213"/>
      <c r="D20" s="6"/>
      <c r="E20" s="190" t="s">
        <v>16</v>
      </c>
      <c r="F20" s="190"/>
      <c r="G20" s="190"/>
      <c r="H20" s="5"/>
      <c r="I20" s="6"/>
      <c r="J20" s="11"/>
      <c r="K20" s="5"/>
      <c r="L20" s="6"/>
      <c r="M20" s="190"/>
      <c r="N20" s="190"/>
      <c r="O20" s="190"/>
      <c r="P20" s="5"/>
      <c r="Q20" s="6"/>
      <c r="R20" s="4"/>
      <c r="S20" s="9"/>
    </row>
    <row r="21" spans="2:19" ht="29.45" customHeight="1">
      <c r="B21" s="212"/>
      <c r="C21" s="213"/>
      <c r="D21" s="6"/>
      <c r="E21" s="190" t="s">
        <v>17</v>
      </c>
      <c r="F21" s="190"/>
      <c r="G21" s="190"/>
      <c r="H21" s="5"/>
      <c r="I21" s="6"/>
      <c r="J21" s="11"/>
      <c r="K21" s="5"/>
      <c r="L21" s="6"/>
      <c r="M21" s="190"/>
      <c r="N21" s="190"/>
      <c r="O21" s="190"/>
      <c r="P21" s="5"/>
      <c r="Q21" s="6"/>
      <c r="R21" s="4"/>
      <c r="S21" s="9"/>
    </row>
    <row r="22" spans="2:19" ht="29.45" customHeight="1">
      <c r="B22" s="212"/>
      <c r="C22" s="213"/>
      <c r="D22" s="6"/>
      <c r="E22" s="190" t="s">
        <v>18</v>
      </c>
      <c r="F22" s="190"/>
      <c r="G22" s="190"/>
      <c r="H22" s="5"/>
      <c r="I22" s="6"/>
      <c r="J22" s="11"/>
      <c r="K22" s="5"/>
      <c r="L22" s="6"/>
      <c r="M22" s="190"/>
      <c r="N22" s="190"/>
      <c r="O22" s="190"/>
      <c r="P22" s="5"/>
      <c r="Q22" s="6"/>
      <c r="R22" s="4"/>
      <c r="S22" s="9"/>
    </row>
    <row r="23" spans="2:19" ht="29.45" customHeight="1">
      <c r="B23" s="3"/>
      <c r="C23" s="189" t="s">
        <v>19</v>
      </c>
      <c r="D23" s="189"/>
      <c r="E23" s="189"/>
      <c r="F23" s="189"/>
      <c r="G23" s="190"/>
      <c r="H23" s="191"/>
      <c r="I23" s="6"/>
      <c r="J23" s="225">
        <f>J11-SUM(J16:J22)</f>
        <v>787000</v>
      </c>
      <c r="K23" s="225"/>
      <c r="L23" s="225"/>
      <c r="M23" s="225"/>
      <c r="N23" s="225"/>
      <c r="O23" s="225"/>
      <c r="P23" s="225"/>
      <c r="Q23" s="225"/>
      <c r="R23" s="225"/>
      <c r="S23" s="9"/>
    </row>
    <row r="24" spans="2:19" ht="29.45" customHeight="1">
      <c r="B24" s="3"/>
      <c r="C24" s="189" t="s">
        <v>20</v>
      </c>
      <c r="D24" s="189"/>
      <c r="E24" s="189"/>
      <c r="F24" s="189"/>
      <c r="G24" s="190"/>
      <c r="H24" s="191"/>
      <c r="I24" s="210"/>
      <c r="J24" s="211"/>
      <c r="K24" s="211"/>
      <c r="L24" s="222">
        <f>J11-J23</f>
        <v>0</v>
      </c>
      <c r="M24" s="222"/>
      <c r="N24" s="222"/>
      <c r="O24" s="222"/>
      <c r="P24" s="222"/>
      <c r="Q24" s="222"/>
      <c r="R24" s="17"/>
      <c r="S24" s="9"/>
    </row>
    <row r="25" spans="2:19" ht="3" customHeight="1">
      <c r="B25" s="196" t="s">
        <v>21</v>
      </c>
      <c r="C25" s="197"/>
      <c r="D25" s="202"/>
      <c r="E25" s="203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2"/>
    </row>
    <row r="26" spans="2:19" ht="29.45" customHeight="1">
      <c r="B26" s="198"/>
      <c r="C26" s="199"/>
      <c r="D26" s="204"/>
      <c r="E26" s="205"/>
      <c r="F26" s="194" t="str">
        <f>CONCATENATE("令和",DBCS(情報入力!E2),"年度耐震対策緊急促進事業補助金")</f>
        <v>令和元年度耐震対策緊急促進事業補助金</v>
      </c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4"/>
    </row>
    <row r="27" spans="2:19" ht="29.45" customHeight="1" thickBot="1">
      <c r="B27" s="200"/>
      <c r="C27" s="201"/>
      <c r="D27" s="206"/>
      <c r="E27" s="207"/>
      <c r="F27" s="208" t="s">
        <v>43</v>
      </c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18"/>
    </row>
    <row r="28" spans="2:19" ht="12.6" customHeight="1"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</row>
    <row r="29" spans="2:19" ht="24.95" customHeight="1"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</row>
    <row r="30" spans="2:19" ht="12.6" customHeight="1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2:19" ht="24.95" customHeight="1">
      <c r="B31" s="192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</row>
    <row r="32" spans="2:19" ht="12.6" customHeight="1">
      <c r="B32" s="39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19" ht="24.95" customHeight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40"/>
      <c r="N33" s="38"/>
      <c r="O33" s="38"/>
      <c r="P33" s="38"/>
      <c r="Q33" s="38"/>
      <c r="R33" s="38"/>
      <c r="S33" s="38"/>
    </row>
    <row r="34" spans="2:19" ht="20.100000000000001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</sheetData>
  <mergeCells count="63">
    <mergeCell ref="J6:R7"/>
    <mergeCell ref="J9:J10"/>
    <mergeCell ref="M10:O10"/>
    <mergeCell ref="E19:G19"/>
    <mergeCell ref="M19:O19"/>
    <mergeCell ref="B2:F2"/>
    <mergeCell ref="B3:S3"/>
    <mergeCell ref="R5:S5"/>
    <mergeCell ref="B6:B7"/>
    <mergeCell ref="C6:F7"/>
    <mergeCell ref="I6:I7"/>
    <mergeCell ref="B5:H5"/>
    <mergeCell ref="K9:K10"/>
    <mergeCell ref="G6:H7"/>
    <mergeCell ref="C9:F10"/>
    <mergeCell ref="C8:F8"/>
    <mergeCell ref="G8:H8"/>
    <mergeCell ref="B9:B10"/>
    <mergeCell ref="J8:S8"/>
    <mergeCell ref="M21:O21"/>
    <mergeCell ref="M17:O17"/>
    <mergeCell ref="J23:R23"/>
    <mergeCell ref="K12:S12"/>
    <mergeCell ref="M18:O18"/>
    <mergeCell ref="B11:C11"/>
    <mergeCell ref="M15:O15"/>
    <mergeCell ref="B12:C12"/>
    <mergeCell ref="G9:H10"/>
    <mergeCell ref="I9:I10"/>
    <mergeCell ref="D15:H15"/>
    <mergeCell ref="B13:C13"/>
    <mergeCell ref="K14:S14"/>
    <mergeCell ref="M9:O9"/>
    <mergeCell ref="Q11:R11"/>
    <mergeCell ref="E11:G11"/>
    <mergeCell ref="E12:G12"/>
    <mergeCell ref="B31:S31"/>
    <mergeCell ref="F26:R26"/>
    <mergeCell ref="B29:S29"/>
    <mergeCell ref="C24:F24"/>
    <mergeCell ref="G24:H24"/>
    <mergeCell ref="F25:R25"/>
    <mergeCell ref="B25:C27"/>
    <mergeCell ref="D25:E27"/>
    <mergeCell ref="F27:R27"/>
    <mergeCell ref="I24:K24"/>
    <mergeCell ref="L24:Q24"/>
    <mergeCell ref="E13:F13"/>
    <mergeCell ref="E14:F14"/>
    <mergeCell ref="B14:C14"/>
    <mergeCell ref="B28:S28"/>
    <mergeCell ref="C23:F23"/>
    <mergeCell ref="G23:H23"/>
    <mergeCell ref="E20:G20"/>
    <mergeCell ref="M20:O20"/>
    <mergeCell ref="E18:G18"/>
    <mergeCell ref="E21:G21"/>
    <mergeCell ref="B15:C22"/>
    <mergeCell ref="E22:G22"/>
    <mergeCell ref="M22:O22"/>
    <mergeCell ref="E16:G16"/>
    <mergeCell ref="M16:O16"/>
    <mergeCell ref="E17:G17"/>
  </mergeCells>
  <phoneticPr fontId="2"/>
  <pageMargins left="0.98425196850393704" right="0.9842519685039370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44"/>
  <sheetViews>
    <sheetView view="pageBreakPreview" zoomScaleNormal="85" zoomScaleSheetLayoutView="100" workbookViewId="0">
      <selection activeCell="J1" sqref="J1"/>
    </sheetView>
  </sheetViews>
  <sheetFormatPr defaultColWidth="8.42578125" defaultRowHeight="14.25"/>
  <cols>
    <col min="1" max="3" width="7.28515625" style="122" customWidth="1"/>
    <col min="4" max="10" width="9.5703125" style="122" customWidth="1"/>
    <col min="11" max="16384" width="8.42578125" style="122"/>
  </cols>
  <sheetData>
    <row r="1" spans="1:11" ht="18" customHeight="1">
      <c r="A1" s="121"/>
      <c r="B1" s="121"/>
      <c r="C1" s="121"/>
      <c r="D1" s="121"/>
      <c r="E1" s="121"/>
      <c r="F1" s="121"/>
      <c r="G1" s="121"/>
      <c r="H1" s="121"/>
      <c r="J1" s="123" t="s">
        <v>256</v>
      </c>
      <c r="K1" s="143"/>
    </row>
    <row r="2" spans="1:11" ht="18" customHeight="1">
      <c r="A2" s="124" t="s">
        <v>77</v>
      </c>
    </row>
    <row r="3" spans="1:11" ht="18" customHeight="1">
      <c r="A3" s="124" t="s">
        <v>78</v>
      </c>
    </row>
    <row r="4" spans="1:11" ht="18" customHeight="1">
      <c r="A4" s="124"/>
      <c r="E4" s="122" t="s">
        <v>79</v>
      </c>
    </row>
    <row r="5" spans="1:11" ht="18" customHeight="1">
      <c r="A5" s="124"/>
      <c r="E5" s="122" t="s">
        <v>204</v>
      </c>
      <c r="F5" s="122" t="str">
        <f>CONCATENATE(情報入力!E7,情報入力!E8,情報入力!E9)</f>
        <v>徳島県○○市○○</v>
      </c>
    </row>
    <row r="6" spans="1:11" ht="18" customHeight="1">
      <c r="A6" s="124"/>
      <c r="F6" s="122" t="str">
        <f>情報入力!E3</f>
        <v>○○株式会社</v>
      </c>
    </row>
    <row r="7" spans="1:11" ht="18" customHeight="1">
      <c r="A7" s="124"/>
      <c r="E7" s="122" t="s">
        <v>205</v>
      </c>
      <c r="F7" s="122" t="str">
        <f>情報入力!E4</f>
        <v>代表取締役　○○××</v>
      </c>
      <c r="J7" s="122" t="s">
        <v>80</v>
      </c>
    </row>
    <row r="8" spans="1:11" ht="18" customHeight="1">
      <c r="A8" s="124"/>
    </row>
    <row r="9" spans="1:11" ht="18.75">
      <c r="D9" s="273" t="s">
        <v>81</v>
      </c>
      <c r="E9" s="273"/>
      <c r="F9" s="273"/>
      <c r="G9" s="273"/>
    </row>
    <row r="10" spans="1:11" ht="18" customHeight="1">
      <c r="D10" s="144"/>
      <c r="E10" s="144"/>
      <c r="F10" s="144"/>
      <c r="G10" s="144"/>
    </row>
    <row r="11" spans="1:11" ht="18" customHeight="1">
      <c r="A11" s="122" t="s">
        <v>82</v>
      </c>
      <c r="B11" s="274" t="str">
        <f>DBCS(CONCATENATE(TEXT(情報入力!E64,"ggge年m月d日"),"付け",情報入力!E65,"第",情報入力!E66,"号"))</f>
        <v>令和元年５月１日付け国四整徳住第１００号</v>
      </c>
      <c r="C11" s="274"/>
      <c r="D11" s="274"/>
      <c r="E11" s="274"/>
      <c r="F11" s="274"/>
      <c r="G11" s="274"/>
      <c r="H11" s="275" t="s">
        <v>83</v>
      </c>
      <c r="I11" s="275"/>
      <c r="J11" s="275"/>
    </row>
    <row r="12" spans="1:11" ht="18" customHeight="1">
      <c r="A12" s="122" t="s">
        <v>84</v>
      </c>
    </row>
    <row r="13" spans="1:11" ht="18" customHeight="1"/>
    <row r="14" spans="1:11" ht="18" customHeight="1">
      <c r="E14" s="276" t="s">
        <v>85</v>
      </c>
      <c r="F14" s="276"/>
    </row>
    <row r="15" spans="1:11" ht="18" customHeight="1">
      <c r="A15" s="125"/>
      <c r="B15" s="126"/>
      <c r="C15" s="126"/>
      <c r="D15" s="126"/>
      <c r="E15" s="126"/>
      <c r="F15" s="126"/>
      <c r="G15" s="126"/>
      <c r="H15" s="126"/>
      <c r="I15" s="126"/>
      <c r="J15" s="126"/>
    </row>
    <row r="16" spans="1:11" ht="18" customHeight="1">
      <c r="A16" s="127"/>
      <c r="B16" s="126" t="s">
        <v>86</v>
      </c>
      <c r="C16" s="126"/>
      <c r="D16" s="126"/>
      <c r="E16" s="126"/>
      <c r="F16" s="126"/>
      <c r="G16" s="126"/>
      <c r="H16" s="126"/>
      <c r="I16" s="126"/>
      <c r="J16" s="126"/>
    </row>
    <row r="17" spans="1:10" ht="18" customHeight="1">
      <c r="A17" s="127"/>
      <c r="B17" s="126"/>
      <c r="C17" s="126"/>
      <c r="D17" s="126"/>
      <c r="E17" s="126"/>
      <c r="F17" s="126"/>
      <c r="G17" s="126"/>
      <c r="H17" s="126"/>
      <c r="I17" s="126"/>
      <c r="J17" s="126"/>
    </row>
    <row r="18" spans="1:10" ht="18" customHeight="1">
      <c r="A18" s="127"/>
      <c r="B18" s="126"/>
      <c r="C18" s="126"/>
      <c r="D18" s="126"/>
      <c r="E18" s="126" t="s">
        <v>204</v>
      </c>
      <c r="F18" s="126" t="s">
        <v>213</v>
      </c>
      <c r="G18" s="126"/>
      <c r="H18" s="126"/>
      <c r="I18" s="126"/>
      <c r="J18" s="126"/>
    </row>
    <row r="19" spans="1:10" ht="18" customHeight="1">
      <c r="A19" s="127"/>
      <c r="B19" s="126"/>
      <c r="C19" s="126"/>
      <c r="E19" s="126" t="s">
        <v>206</v>
      </c>
      <c r="F19" s="126"/>
      <c r="G19" s="126"/>
      <c r="H19" s="126"/>
      <c r="I19" s="126"/>
      <c r="J19" s="126"/>
    </row>
    <row r="20" spans="1:10" ht="18" customHeight="1">
      <c r="A20" s="127"/>
      <c r="B20" s="126"/>
      <c r="C20" s="126"/>
      <c r="E20" s="126" t="s">
        <v>207</v>
      </c>
      <c r="F20" s="126"/>
      <c r="G20" s="126"/>
      <c r="H20" s="126"/>
      <c r="I20" s="126"/>
      <c r="J20" s="126" t="s">
        <v>80</v>
      </c>
    </row>
    <row r="21" spans="1:10" ht="18" customHeight="1">
      <c r="A21" s="126"/>
      <c r="B21" s="126"/>
      <c r="C21" s="126"/>
      <c r="E21" s="126" t="s">
        <v>208</v>
      </c>
      <c r="F21" s="126"/>
      <c r="G21" s="126"/>
      <c r="H21" s="126"/>
      <c r="I21" s="126"/>
      <c r="J21" s="126"/>
    </row>
    <row r="22" spans="1:10" ht="18" customHeight="1" thickBot="1">
      <c r="A22" s="126"/>
      <c r="B22" s="126"/>
      <c r="C22" s="126"/>
      <c r="D22" s="126"/>
      <c r="E22" s="126"/>
      <c r="F22" s="126"/>
      <c r="G22" s="126"/>
      <c r="H22" s="126"/>
      <c r="I22" s="126"/>
      <c r="J22" s="126"/>
    </row>
    <row r="23" spans="1:10" ht="18" customHeight="1">
      <c r="A23" s="285" t="str">
        <f>CONCATENATE("令和",DBCS(情報入力!E2),"年度耐震対策緊急促進事業補助金の額")</f>
        <v>令和元年度耐震対策緊急促進事業補助金の額</v>
      </c>
      <c r="B23" s="286"/>
      <c r="C23" s="286"/>
      <c r="D23" s="286"/>
      <c r="E23" s="286"/>
      <c r="F23" s="286"/>
      <c r="G23" s="286"/>
      <c r="H23" s="289">
        <f>情報入力!E57*1000</f>
        <v>787000</v>
      </c>
      <c r="I23" s="289"/>
      <c r="J23" s="290"/>
    </row>
    <row r="24" spans="1:10" ht="18" customHeight="1">
      <c r="A24" s="287"/>
      <c r="B24" s="288"/>
      <c r="C24" s="288"/>
      <c r="D24" s="288"/>
      <c r="E24" s="288"/>
      <c r="F24" s="288"/>
      <c r="G24" s="288"/>
      <c r="H24" s="291"/>
      <c r="I24" s="291"/>
      <c r="J24" s="292"/>
    </row>
    <row r="25" spans="1:10" ht="18" customHeight="1">
      <c r="A25" s="277" t="s">
        <v>87</v>
      </c>
      <c r="B25" s="278"/>
      <c r="C25" s="279"/>
      <c r="D25" s="135"/>
      <c r="E25" s="128"/>
      <c r="F25" s="128"/>
      <c r="G25" s="128" t="s">
        <v>88</v>
      </c>
      <c r="H25" s="128"/>
      <c r="I25" s="128"/>
      <c r="J25" s="129"/>
    </row>
    <row r="26" spans="1:10" ht="18" customHeight="1">
      <c r="A26" s="277"/>
      <c r="B26" s="278"/>
      <c r="C26" s="279"/>
      <c r="D26" s="135"/>
      <c r="E26" s="128"/>
      <c r="F26" s="128"/>
      <c r="G26" s="128" t="s">
        <v>89</v>
      </c>
      <c r="H26" s="128"/>
      <c r="I26" s="128"/>
      <c r="J26" s="129" t="s">
        <v>90</v>
      </c>
    </row>
    <row r="27" spans="1:10" ht="18" customHeight="1">
      <c r="A27" s="277"/>
      <c r="B27" s="278"/>
      <c r="C27" s="279"/>
      <c r="D27" s="135"/>
      <c r="E27" s="128"/>
      <c r="F27" s="128"/>
      <c r="G27" s="128" t="s">
        <v>91</v>
      </c>
      <c r="H27" s="128"/>
      <c r="I27" s="128"/>
      <c r="J27" s="129"/>
    </row>
    <row r="28" spans="1:10" ht="18" customHeight="1">
      <c r="A28" s="280"/>
      <c r="B28" s="281"/>
      <c r="C28" s="282"/>
      <c r="D28" s="181"/>
      <c r="E28" s="130"/>
      <c r="F28" s="130"/>
      <c r="G28" s="130" t="s">
        <v>92</v>
      </c>
      <c r="H28" s="130"/>
      <c r="I28" s="130"/>
      <c r="J28" s="131"/>
    </row>
    <row r="29" spans="1:10" ht="18" customHeight="1">
      <c r="A29" s="250" t="s">
        <v>93</v>
      </c>
      <c r="B29" s="251"/>
      <c r="C29" s="252"/>
      <c r="D29" s="283" t="s">
        <v>94</v>
      </c>
      <c r="E29" s="251" t="s">
        <v>95</v>
      </c>
      <c r="F29" s="251" t="s">
        <v>96</v>
      </c>
      <c r="G29" s="251" t="s">
        <v>97</v>
      </c>
      <c r="H29" s="251"/>
      <c r="I29" s="251"/>
      <c r="J29" s="271"/>
    </row>
    <row r="30" spans="1:10" ht="18" customHeight="1">
      <c r="A30" s="262"/>
      <c r="B30" s="263"/>
      <c r="C30" s="264"/>
      <c r="D30" s="284"/>
      <c r="E30" s="263"/>
      <c r="F30" s="263"/>
      <c r="G30" s="263"/>
      <c r="H30" s="263"/>
      <c r="I30" s="263"/>
      <c r="J30" s="272"/>
    </row>
    <row r="31" spans="1:10" ht="18" customHeight="1">
      <c r="A31" s="250" t="s">
        <v>98</v>
      </c>
      <c r="B31" s="251"/>
      <c r="C31" s="252"/>
      <c r="D31" s="265"/>
      <c r="E31" s="267"/>
      <c r="F31" s="267"/>
      <c r="G31" s="267"/>
      <c r="H31" s="267"/>
      <c r="I31" s="267"/>
      <c r="J31" s="269"/>
    </row>
    <row r="32" spans="1:10" ht="18" customHeight="1">
      <c r="A32" s="262"/>
      <c r="B32" s="263"/>
      <c r="C32" s="264"/>
      <c r="D32" s="266"/>
      <c r="E32" s="268"/>
      <c r="F32" s="268"/>
      <c r="G32" s="268"/>
      <c r="H32" s="268"/>
      <c r="I32" s="268"/>
      <c r="J32" s="270"/>
    </row>
    <row r="33" spans="1:10" ht="18" customHeight="1">
      <c r="A33" s="250" t="s">
        <v>99</v>
      </c>
      <c r="B33" s="251"/>
      <c r="C33" s="252"/>
      <c r="D33" s="132"/>
      <c r="E33" s="133"/>
      <c r="F33" s="133"/>
      <c r="G33" s="133"/>
      <c r="H33" s="133"/>
      <c r="I33" s="133"/>
      <c r="J33" s="134"/>
    </row>
    <row r="34" spans="1:10" ht="18" customHeight="1">
      <c r="A34" s="253"/>
      <c r="B34" s="254"/>
      <c r="C34" s="255"/>
      <c r="D34" s="135"/>
      <c r="E34" s="128"/>
      <c r="F34" s="128"/>
      <c r="G34" s="128"/>
      <c r="H34" s="128"/>
      <c r="I34" s="128"/>
      <c r="J34" s="129"/>
    </row>
    <row r="35" spans="1:10" ht="18" customHeight="1">
      <c r="A35" s="256"/>
      <c r="B35" s="257"/>
      <c r="C35" s="258"/>
      <c r="D35" s="136"/>
      <c r="E35" s="137"/>
      <c r="F35" s="137"/>
      <c r="G35" s="137"/>
      <c r="H35" s="137"/>
      <c r="I35" s="137"/>
      <c r="J35" s="138"/>
    </row>
    <row r="36" spans="1:10" ht="18" customHeight="1">
      <c r="A36" s="253" t="s">
        <v>100</v>
      </c>
      <c r="B36" s="254"/>
      <c r="C36" s="255"/>
      <c r="D36" s="128"/>
      <c r="E36" s="128"/>
      <c r="F36" s="128"/>
      <c r="G36" s="128"/>
      <c r="H36" s="128"/>
      <c r="I36" s="128"/>
      <c r="J36" s="129"/>
    </row>
    <row r="37" spans="1:10" ht="18" customHeight="1">
      <c r="A37" s="253"/>
      <c r="B37" s="254"/>
      <c r="C37" s="255"/>
      <c r="D37" s="128"/>
      <c r="E37" s="128"/>
      <c r="F37" s="128"/>
      <c r="G37" s="128"/>
      <c r="H37" s="128"/>
      <c r="I37" s="128"/>
      <c r="J37" s="129"/>
    </row>
    <row r="38" spans="1:10" ht="18" customHeight="1">
      <c r="A38" s="253"/>
      <c r="B38" s="254"/>
      <c r="C38" s="255"/>
      <c r="D38" s="128"/>
      <c r="E38" s="128"/>
      <c r="F38" s="128"/>
      <c r="G38" s="128"/>
      <c r="H38" s="128"/>
      <c r="I38" s="128"/>
      <c r="J38" s="129"/>
    </row>
    <row r="39" spans="1:10" ht="18" customHeight="1" thickBot="1">
      <c r="A39" s="259"/>
      <c r="B39" s="260"/>
      <c r="C39" s="261"/>
      <c r="D39" s="139"/>
      <c r="E39" s="139"/>
      <c r="F39" s="139"/>
      <c r="G39" s="139"/>
      <c r="H39" s="139"/>
      <c r="I39" s="139"/>
      <c r="J39" s="140"/>
    </row>
    <row r="40" spans="1:10">
      <c r="A40" s="141"/>
      <c r="B40" s="142"/>
    </row>
    <row r="41" spans="1:10">
      <c r="A41" s="142" t="s">
        <v>210</v>
      </c>
      <c r="B41" s="142"/>
    </row>
    <row r="42" spans="1:10">
      <c r="A42" s="141">
        <v>1</v>
      </c>
      <c r="B42" s="142" t="s">
        <v>211</v>
      </c>
    </row>
    <row r="43" spans="1:10">
      <c r="A43" s="141">
        <v>2</v>
      </c>
      <c r="B43" s="142" t="s">
        <v>212</v>
      </c>
    </row>
    <row r="44" spans="1:10">
      <c r="A44" s="141">
        <v>3</v>
      </c>
      <c r="B44" s="142" t="s">
        <v>214</v>
      </c>
    </row>
  </sheetData>
  <mergeCells count="22">
    <mergeCell ref="A29:C30"/>
    <mergeCell ref="D29:D30"/>
    <mergeCell ref="E29:E30"/>
    <mergeCell ref="A23:G24"/>
    <mergeCell ref="H23:J24"/>
    <mergeCell ref="D9:G9"/>
    <mergeCell ref="B11:G11"/>
    <mergeCell ref="H11:J11"/>
    <mergeCell ref="E14:F14"/>
    <mergeCell ref="A25:C28"/>
    <mergeCell ref="F31:F32"/>
    <mergeCell ref="I31:I32"/>
    <mergeCell ref="J31:J32"/>
    <mergeCell ref="F29:F30"/>
    <mergeCell ref="G29:J30"/>
    <mergeCell ref="G31:G32"/>
    <mergeCell ref="H31:H32"/>
    <mergeCell ref="A33:C35"/>
    <mergeCell ref="A36:C39"/>
    <mergeCell ref="A31:C32"/>
    <mergeCell ref="D31:D32"/>
    <mergeCell ref="E31:E32"/>
  </mergeCells>
  <phoneticPr fontId="5"/>
  <pageMargins left="0.98425196850393704" right="0.9842519685039370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view="pageBreakPreview" zoomScale="85" zoomScaleNormal="100" zoomScaleSheetLayoutView="85" workbookViewId="0">
      <selection activeCell="B9" sqref="B9"/>
    </sheetView>
  </sheetViews>
  <sheetFormatPr defaultColWidth="10.140625" defaultRowHeight="14.25"/>
  <cols>
    <col min="1" max="1" width="25.42578125" style="55" customWidth="1"/>
    <col min="2" max="4" width="13.5703125" style="55" customWidth="1"/>
    <col min="5" max="5" width="8.42578125" style="55" bestFit="1" customWidth="1"/>
    <col min="6" max="11" width="13.7109375" style="55" customWidth="1"/>
    <col min="12" max="12" width="17.85546875" style="55" bestFit="1" customWidth="1"/>
    <col min="13" max="13" width="40.42578125" style="55" bestFit="1" customWidth="1"/>
    <col min="14" max="16384" width="10.140625" style="55"/>
  </cols>
  <sheetData>
    <row r="2" spans="1:13" ht="44.65" customHeight="1"/>
    <row r="3" spans="1:13" ht="30" customHeight="1">
      <c r="A3" s="302" t="s">
        <v>47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54"/>
    </row>
    <row r="4" spans="1:13" ht="18" customHeight="1">
      <c r="J4" s="55" t="str">
        <f>情報入力!E3</f>
        <v>○○株式会社</v>
      </c>
    </row>
    <row r="5" spans="1:13" ht="18" customHeight="1" thickBot="1">
      <c r="A5" s="56"/>
      <c r="B5" s="56"/>
      <c r="C5" s="56"/>
      <c r="D5" s="56"/>
      <c r="E5" s="56"/>
      <c r="F5" s="56"/>
      <c r="G5" s="56"/>
      <c r="H5" s="56"/>
      <c r="I5" s="57" t="s">
        <v>24</v>
      </c>
      <c r="J5" s="57" t="str">
        <f>情報入力!E4</f>
        <v>代表取締役　○○××</v>
      </c>
      <c r="K5" s="57"/>
      <c r="L5" s="57"/>
    </row>
    <row r="6" spans="1:13" ht="30" customHeight="1">
      <c r="A6" s="303" t="s">
        <v>25</v>
      </c>
      <c r="B6" s="293" t="s">
        <v>26</v>
      </c>
      <c r="C6" s="293" t="s">
        <v>27</v>
      </c>
      <c r="D6" s="293" t="s">
        <v>28</v>
      </c>
      <c r="E6" s="293" t="s">
        <v>29</v>
      </c>
      <c r="F6" s="295" t="s">
        <v>73</v>
      </c>
      <c r="G6" s="296"/>
      <c r="H6" s="297"/>
      <c r="I6" s="295" t="s">
        <v>74</v>
      </c>
      <c r="J6" s="296"/>
      <c r="K6" s="297"/>
      <c r="L6" s="298" t="s">
        <v>37</v>
      </c>
    </row>
    <row r="7" spans="1:13" ht="30" customHeight="1">
      <c r="A7" s="304"/>
      <c r="B7" s="305"/>
      <c r="C7" s="294"/>
      <c r="D7" s="294"/>
      <c r="E7" s="294"/>
      <c r="F7" s="58" t="s">
        <v>38</v>
      </c>
      <c r="G7" s="58" t="s">
        <v>39</v>
      </c>
      <c r="H7" s="58" t="s">
        <v>40</v>
      </c>
      <c r="I7" s="58" t="s">
        <v>38</v>
      </c>
      <c r="J7" s="58" t="s">
        <v>76</v>
      </c>
      <c r="K7" s="58" t="s">
        <v>40</v>
      </c>
      <c r="L7" s="299"/>
    </row>
    <row r="8" spans="1:13" ht="15" customHeight="1">
      <c r="A8" s="62"/>
      <c r="B8" s="59" t="s">
        <v>22</v>
      </c>
      <c r="C8" s="59" t="s">
        <v>22</v>
      </c>
      <c r="D8" s="59" t="s">
        <v>22</v>
      </c>
      <c r="E8" s="59"/>
      <c r="F8" s="59" t="s">
        <v>22</v>
      </c>
      <c r="G8" s="59" t="s">
        <v>22</v>
      </c>
      <c r="H8" s="59" t="s">
        <v>22</v>
      </c>
      <c r="I8" s="59" t="s">
        <v>22</v>
      </c>
      <c r="J8" s="59" t="s">
        <v>22</v>
      </c>
      <c r="K8" s="59" t="s">
        <v>22</v>
      </c>
      <c r="L8" s="60"/>
    </row>
    <row r="9" spans="1:13" ht="45" customHeight="1">
      <c r="A9" s="180" t="s">
        <v>42</v>
      </c>
      <c r="B9" s="177">
        <f>請求内訳書!J9</f>
        <v>4727000</v>
      </c>
      <c r="C9" s="177">
        <f>請求内訳書!M10</f>
        <v>4727000</v>
      </c>
      <c r="D9" s="177">
        <f>請求内訳書!J11</f>
        <v>787000</v>
      </c>
      <c r="E9" s="178">
        <v>0.16666666666666666</v>
      </c>
      <c r="F9" s="179">
        <v>0</v>
      </c>
      <c r="G9" s="177">
        <f>請求内訳書!M10</f>
        <v>4727000</v>
      </c>
      <c r="H9" s="177">
        <f>C9-F9-G9</f>
        <v>0</v>
      </c>
      <c r="I9" s="177">
        <v>0</v>
      </c>
      <c r="J9" s="177">
        <f>請求内訳書!J11</f>
        <v>787000</v>
      </c>
      <c r="K9" s="177">
        <f>D9-I9-J9</f>
        <v>0</v>
      </c>
      <c r="L9" s="72"/>
      <c r="M9" s="82"/>
    </row>
    <row r="10" spans="1:13" ht="45" customHeight="1">
      <c r="A10" s="68"/>
      <c r="B10" s="69"/>
      <c r="C10" s="69"/>
      <c r="D10" s="69"/>
      <c r="E10" s="70"/>
      <c r="F10" s="71"/>
      <c r="G10" s="69"/>
      <c r="H10" s="69"/>
      <c r="I10" s="69"/>
      <c r="J10" s="69"/>
      <c r="K10" s="69"/>
      <c r="L10" s="72"/>
      <c r="M10" s="82"/>
    </row>
    <row r="11" spans="1:13" ht="45" customHeight="1">
      <c r="A11" s="73"/>
      <c r="B11" s="74"/>
      <c r="C11" s="74"/>
      <c r="D11" s="74"/>
      <c r="E11" s="70"/>
      <c r="F11" s="71"/>
      <c r="G11" s="69"/>
      <c r="H11" s="69"/>
      <c r="I11" s="69"/>
      <c r="J11" s="69"/>
      <c r="K11" s="69"/>
      <c r="L11" s="75"/>
      <c r="M11" s="63"/>
    </row>
    <row r="12" spans="1:13" ht="45" customHeight="1">
      <c r="A12" s="68"/>
      <c r="B12" s="74"/>
      <c r="C12" s="74"/>
      <c r="D12" s="76"/>
      <c r="E12" s="70"/>
      <c r="F12" s="77"/>
      <c r="G12" s="77"/>
      <c r="H12" s="69"/>
      <c r="I12" s="69"/>
      <c r="J12" s="77"/>
      <c r="K12" s="69"/>
      <c r="L12" s="75"/>
    </row>
    <row r="13" spans="1:13" ht="45" customHeight="1">
      <c r="A13" s="68"/>
      <c r="B13" s="74"/>
      <c r="C13" s="74"/>
      <c r="D13" s="76"/>
      <c r="E13" s="70"/>
      <c r="F13" s="71"/>
      <c r="G13" s="77"/>
      <c r="H13" s="69"/>
      <c r="I13" s="69"/>
      <c r="J13" s="77"/>
      <c r="K13" s="69"/>
      <c r="L13" s="75"/>
    </row>
    <row r="14" spans="1:13" ht="45" customHeight="1">
      <c r="A14" s="68"/>
      <c r="B14" s="74"/>
      <c r="C14" s="74"/>
      <c r="D14" s="76"/>
      <c r="E14" s="70"/>
      <c r="F14" s="71"/>
      <c r="G14" s="77"/>
      <c r="H14" s="69"/>
      <c r="I14" s="69"/>
      <c r="J14" s="77"/>
      <c r="K14" s="69"/>
      <c r="L14" s="75"/>
    </row>
    <row r="15" spans="1:13" ht="45" customHeight="1">
      <c r="A15" s="68"/>
      <c r="B15" s="74"/>
      <c r="C15" s="74"/>
      <c r="D15" s="76"/>
      <c r="E15" s="70"/>
      <c r="F15" s="71"/>
      <c r="G15" s="77"/>
      <c r="H15" s="69"/>
      <c r="I15" s="69"/>
      <c r="J15" s="77"/>
      <c r="K15" s="69"/>
      <c r="L15" s="75"/>
    </row>
    <row r="16" spans="1:13" ht="45" customHeight="1" thickBot="1">
      <c r="A16" s="78"/>
      <c r="B16" s="83"/>
      <c r="C16" s="83"/>
      <c r="D16" s="79"/>
      <c r="E16" s="80"/>
      <c r="F16" s="84"/>
      <c r="G16" s="85"/>
      <c r="H16" s="83"/>
      <c r="I16" s="83"/>
      <c r="J16" s="85"/>
      <c r="K16" s="83"/>
      <c r="L16" s="81"/>
    </row>
    <row r="17" spans="1:13" ht="45" customHeight="1" thickBot="1">
      <c r="A17" s="64" t="s">
        <v>31</v>
      </c>
      <c r="B17" s="65">
        <f>SUM(B9:B16)</f>
        <v>4727000</v>
      </c>
      <c r="C17" s="65">
        <f>SUM(C9:C16)</f>
        <v>4727000</v>
      </c>
      <c r="D17" s="65">
        <f>SUM(D9:D16)</f>
        <v>787000</v>
      </c>
      <c r="E17" s="66"/>
      <c r="F17" s="65">
        <f t="shared" ref="F17:K17" si="0">SUM(F9:F16)</f>
        <v>0</v>
      </c>
      <c r="G17" s="65">
        <f t="shared" si="0"/>
        <v>4727000</v>
      </c>
      <c r="H17" s="65">
        <f t="shared" si="0"/>
        <v>0</v>
      </c>
      <c r="I17" s="65">
        <f t="shared" si="0"/>
        <v>0</v>
      </c>
      <c r="J17" s="65">
        <f t="shared" si="0"/>
        <v>787000</v>
      </c>
      <c r="K17" s="65">
        <f t="shared" si="0"/>
        <v>0</v>
      </c>
      <c r="L17" s="67"/>
      <c r="M17" s="82" t="s">
        <v>41</v>
      </c>
    </row>
    <row r="18" spans="1:13" ht="21.4" customHeight="1">
      <c r="A18" s="54"/>
      <c r="B18" s="88"/>
      <c r="C18" s="88"/>
      <c r="D18" s="88"/>
      <c r="E18" s="89"/>
      <c r="F18" s="88"/>
      <c r="G18" s="90" t="s">
        <v>49</v>
      </c>
      <c r="H18" s="88"/>
      <c r="I18" s="88"/>
      <c r="J18" s="88"/>
      <c r="K18" s="88"/>
      <c r="L18" s="91"/>
      <c r="M18" s="63"/>
    </row>
    <row r="19" spans="1:13" ht="21.4" customHeight="1">
      <c r="A19" s="54"/>
      <c r="B19" s="88"/>
      <c r="C19" s="88"/>
      <c r="D19" s="88"/>
      <c r="E19" s="89"/>
      <c r="F19" s="88"/>
      <c r="G19" s="88"/>
      <c r="H19" s="300" t="s">
        <v>257</v>
      </c>
      <c r="I19" s="301"/>
      <c r="J19" s="88"/>
      <c r="K19" s="88"/>
      <c r="L19" s="91"/>
      <c r="M19" s="63"/>
    </row>
    <row r="20" spans="1:13" ht="21.4" customHeight="1">
      <c r="I20" s="55" t="s">
        <v>48</v>
      </c>
    </row>
    <row r="21" spans="1:13" ht="21" customHeight="1"/>
    <row r="22" spans="1:13" ht="25.5" customHeight="1">
      <c r="A22" s="61"/>
      <c r="B22" s="61"/>
    </row>
  </sheetData>
  <mergeCells count="10">
    <mergeCell ref="A3:L3"/>
    <mergeCell ref="A6:A7"/>
    <mergeCell ref="B6:B7"/>
    <mergeCell ref="C6:C7"/>
    <mergeCell ref="D6:D7"/>
    <mergeCell ref="E6:E7"/>
    <mergeCell ref="F6:H6"/>
    <mergeCell ref="I6:K6"/>
    <mergeCell ref="L6:L7"/>
    <mergeCell ref="H19:I19"/>
  </mergeCells>
  <phoneticPr fontId="5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showZeros="0" view="pageBreakPreview" zoomScale="85" zoomScaleNormal="100" zoomScaleSheetLayoutView="85" workbookViewId="0">
      <selection activeCell="F2" sqref="F2"/>
    </sheetView>
  </sheetViews>
  <sheetFormatPr defaultColWidth="10.28515625" defaultRowHeight="14.25"/>
  <cols>
    <col min="1" max="1" width="26.42578125" style="20" customWidth="1"/>
    <col min="2" max="3" width="13.85546875" style="20" customWidth="1"/>
    <col min="4" max="4" width="12.85546875" style="20" customWidth="1"/>
    <col min="5" max="5" width="21.42578125" style="20" customWidth="1"/>
    <col min="6" max="6" width="16.28515625" style="20" customWidth="1"/>
    <col min="7" max="7" width="18.140625" style="20" bestFit="1" customWidth="1"/>
    <col min="8" max="8" width="17.28515625" style="20" bestFit="1" customWidth="1"/>
    <col min="9" max="9" width="24.85546875" style="20" customWidth="1"/>
    <col min="10" max="16384" width="10.28515625" style="20"/>
  </cols>
  <sheetData>
    <row r="1" spans="1:9" ht="30" customHeight="1">
      <c r="A1" s="312" t="s">
        <v>23</v>
      </c>
      <c r="B1" s="312"/>
      <c r="C1" s="312"/>
      <c r="D1" s="312"/>
      <c r="E1" s="312"/>
      <c r="F1" s="312"/>
      <c r="G1" s="312"/>
      <c r="H1" s="42"/>
      <c r="I1" s="19"/>
    </row>
    <row r="2" spans="1:9" ht="30" customHeight="1">
      <c r="F2" s="20" t="str">
        <f>情報入力!E3</f>
        <v>○○株式会社</v>
      </c>
    </row>
    <row r="3" spans="1:9" ht="30" customHeight="1" thickBot="1">
      <c r="A3" s="21"/>
      <c r="B3" s="21"/>
      <c r="D3" s="22"/>
      <c r="E3" s="22" t="s">
        <v>24</v>
      </c>
      <c r="F3" s="20" t="str">
        <f>情報入力!E4</f>
        <v>代表取締役　○○××</v>
      </c>
      <c r="G3" s="92"/>
    </row>
    <row r="4" spans="1:9" ht="30" customHeight="1">
      <c r="A4" s="314" t="s">
        <v>25</v>
      </c>
      <c r="B4" s="308" t="s">
        <v>26</v>
      </c>
      <c r="C4" s="308" t="s">
        <v>27</v>
      </c>
      <c r="D4" s="308" t="s">
        <v>29</v>
      </c>
      <c r="E4" s="308" t="s">
        <v>45</v>
      </c>
      <c r="F4" s="308" t="s">
        <v>35</v>
      </c>
      <c r="G4" s="310" t="s">
        <v>33</v>
      </c>
      <c r="H4" s="306" t="s">
        <v>36</v>
      </c>
    </row>
    <row r="5" spans="1:9" ht="30" customHeight="1">
      <c r="A5" s="315"/>
      <c r="B5" s="313"/>
      <c r="C5" s="309"/>
      <c r="D5" s="309"/>
      <c r="E5" s="309"/>
      <c r="F5" s="309"/>
      <c r="G5" s="311"/>
      <c r="H5" s="307"/>
    </row>
    <row r="6" spans="1:9">
      <c r="A6" s="23"/>
      <c r="B6" s="24" t="s">
        <v>22</v>
      </c>
      <c r="C6" s="24" t="s">
        <v>22</v>
      </c>
      <c r="D6" s="24"/>
      <c r="E6" s="24" t="s">
        <v>22</v>
      </c>
      <c r="F6" s="43" t="s">
        <v>34</v>
      </c>
      <c r="G6" s="30" t="s">
        <v>34</v>
      </c>
      <c r="H6" s="47" t="s">
        <v>22</v>
      </c>
    </row>
    <row r="7" spans="1:9" ht="68.849999999999994" customHeight="1">
      <c r="A7" s="51" t="str">
        <f>'確認調書（県作成）'!A9</f>
        <v>耐震対策緊急促進事業</v>
      </c>
      <c r="B7" s="49">
        <f>'確認調書（県作成）'!B9</f>
        <v>4727000</v>
      </c>
      <c r="C7" s="49">
        <f>'確認調書（県作成）'!C9</f>
        <v>4727000</v>
      </c>
      <c r="D7" s="50">
        <f>'確認調書（県作成）'!E9</f>
        <v>0.16666666666666666</v>
      </c>
      <c r="E7" s="49">
        <f>'確認調書（県作成）'!D9</f>
        <v>787000</v>
      </c>
      <c r="F7" s="93" t="s">
        <v>75</v>
      </c>
      <c r="G7" s="52">
        <f>'確認調書（県作成）'!J9</f>
        <v>787000</v>
      </c>
      <c r="H7" s="53">
        <f>'確認調書（県作成）'!L9</f>
        <v>0</v>
      </c>
      <c r="I7" s="25"/>
    </row>
    <row r="8" spans="1:9" ht="68.849999999999994" customHeight="1">
      <c r="A8" s="51">
        <f>'確認調書（県作成）'!A10</f>
        <v>0</v>
      </c>
      <c r="B8" s="49">
        <f>'確認調書（県作成）'!B10</f>
        <v>0</v>
      </c>
      <c r="C8" s="49">
        <f>'確認調書（県作成）'!C10</f>
        <v>0</v>
      </c>
      <c r="D8" s="50">
        <f>'確認調書（県作成）'!E10</f>
        <v>0</v>
      </c>
      <c r="E8" s="49">
        <f>'確認調書（県作成）'!D10</f>
        <v>0</v>
      </c>
      <c r="F8" s="49">
        <f>'確認調書（県作成）'!I10</f>
        <v>0</v>
      </c>
      <c r="G8" s="52">
        <f>'確認調書（県作成）'!J10</f>
        <v>0</v>
      </c>
      <c r="H8" s="53">
        <f>'確認調書（県作成）'!L10</f>
        <v>0</v>
      </c>
      <c r="I8" s="25"/>
    </row>
    <row r="9" spans="1:9" ht="68.849999999999994" customHeight="1">
      <c r="A9" s="51">
        <f>'確認調書（県作成）'!A11</f>
        <v>0</v>
      </c>
      <c r="B9" s="49">
        <f>'確認調書（県作成）'!B11</f>
        <v>0</v>
      </c>
      <c r="C9" s="49">
        <f>'確認調書（県作成）'!C11</f>
        <v>0</v>
      </c>
      <c r="D9" s="50">
        <f>'確認調書（県作成）'!E11</f>
        <v>0</v>
      </c>
      <c r="E9" s="49">
        <f>'確認調書（県作成）'!D11</f>
        <v>0</v>
      </c>
      <c r="F9" s="49">
        <f>'確認調書（県作成）'!I11</f>
        <v>0</v>
      </c>
      <c r="G9" s="52">
        <f>'確認調書（県作成）'!J11</f>
        <v>0</v>
      </c>
      <c r="H9" s="53">
        <f>'確認調書（県作成）'!L11</f>
        <v>0</v>
      </c>
      <c r="I9" s="25"/>
    </row>
    <row r="10" spans="1:9" ht="68.849999999999994" customHeight="1">
      <c r="A10" s="51">
        <f>'確認調書（県作成）'!A12</f>
        <v>0</v>
      </c>
      <c r="B10" s="49">
        <f>'確認調書（県作成）'!B12</f>
        <v>0</v>
      </c>
      <c r="C10" s="49">
        <f>'確認調書（県作成）'!C12</f>
        <v>0</v>
      </c>
      <c r="D10" s="50">
        <f>'確認調書（県作成）'!E12</f>
        <v>0</v>
      </c>
      <c r="E10" s="49">
        <f>'確認調書（県作成）'!D12</f>
        <v>0</v>
      </c>
      <c r="F10" s="49">
        <f>'確認調書（県作成）'!I12</f>
        <v>0</v>
      </c>
      <c r="G10" s="52">
        <f>'確認調書（県作成）'!J12</f>
        <v>0</v>
      </c>
      <c r="H10" s="53">
        <f>'確認調書（県作成）'!L12</f>
        <v>0</v>
      </c>
      <c r="I10" s="25" t="s">
        <v>30</v>
      </c>
    </row>
    <row r="11" spans="1:9" ht="68.849999999999994" customHeight="1">
      <c r="A11" s="51">
        <f>'確認調書（県作成）'!A13</f>
        <v>0</v>
      </c>
      <c r="B11" s="49">
        <f>'確認調書（県作成）'!B13</f>
        <v>0</v>
      </c>
      <c r="C11" s="49">
        <f>'確認調書（県作成）'!C13</f>
        <v>0</v>
      </c>
      <c r="D11" s="50">
        <f>'確認調書（県作成）'!E13</f>
        <v>0</v>
      </c>
      <c r="E11" s="49">
        <f>'確認調書（県作成）'!D13</f>
        <v>0</v>
      </c>
      <c r="F11" s="49">
        <f>'確認調書（県作成）'!I13</f>
        <v>0</v>
      </c>
      <c r="G11" s="52">
        <f>'確認調書（県作成）'!J13</f>
        <v>0</v>
      </c>
      <c r="H11" s="53">
        <f>'確認調書（県作成）'!L13</f>
        <v>0</v>
      </c>
      <c r="I11" s="25"/>
    </row>
    <row r="12" spans="1:9" ht="68.849999999999994" customHeight="1">
      <c r="A12" s="51"/>
      <c r="B12" s="49"/>
      <c r="C12" s="49"/>
      <c r="D12" s="50"/>
      <c r="E12" s="49"/>
      <c r="F12" s="49"/>
      <c r="G12" s="52"/>
      <c r="H12" s="53"/>
      <c r="I12" s="25"/>
    </row>
    <row r="13" spans="1:9" ht="68.849999999999994" customHeight="1">
      <c r="A13" s="51"/>
      <c r="B13" s="49"/>
      <c r="C13" s="49"/>
      <c r="D13" s="50"/>
      <c r="E13" s="49"/>
      <c r="F13" s="49"/>
      <c r="G13" s="52"/>
      <c r="H13" s="53"/>
      <c r="I13" s="25"/>
    </row>
    <row r="14" spans="1:9" ht="68.849999999999994" customHeight="1">
      <c r="A14" s="51"/>
      <c r="B14" s="49"/>
      <c r="C14" s="49"/>
      <c r="D14" s="50"/>
      <c r="E14" s="49"/>
      <c r="F14" s="49"/>
      <c r="G14" s="52"/>
      <c r="H14" s="53"/>
      <c r="I14" s="25"/>
    </row>
    <row r="15" spans="1:9" ht="45" customHeight="1" thickBot="1">
      <c r="A15" s="26" t="s">
        <v>31</v>
      </c>
      <c r="B15" s="27">
        <f>SUM(B7:B14)</f>
        <v>4727000</v>
      </c>
      <c r="C15" s="27">
        <f>SUM(C7:C14)</f>
        <v>4727000</v>
      </c>
      <c r="D15" s="28"/>
      <c r="E15" s="27">
        <f>SUM(E7:E14)</f>
        <v>787000</v>
      </c>
      <c r="F15" s="27">
        <f>SUM(F7:F14)</f>
        <v>0</v>
      </c>
      <c r="G15" s="31">
        <f>SUM(G7:G14)</f>
        <v>787000</v>
      </c>
      <c r="H15" s="48">
        <f>SUM(H7:H14)</f>
        <v>0</v>
      </c>
      <c r="I15" s="25"/>
    </row>
    <row r="16" spans="1:9" ht="21" customHeight="1">
      <c r="H16" s="45"/>
    </row>
    <row r="17" spans="1:4" ht="21" customHeight="1"/>
    <row r="18" spans="1:4" ht="21" customHeight="1">
      <c r="D18" s="46"/>
    </row>
    <row r="19" spans="1:4" ht="21" customHeight="1">
      <c r="D19" s="44"/>
    </row>
    <row r="20" spans="1:4" ht="25.5" customHeight="1">
      <c r="A20" s="29"/>
      <c r="B20" s="29"/>
      <c r="D20" s="44"/>
    </row>
    <row r="21" spans="1:4">
      <c r="D21" s="44"/>
    </row>
  </sheetData>
  <mergeCells count="9">
    <mergeCell ref="A1:G1"/>
    <mergeCell ref="B4:B5"/>
    <mergeCell ref="C4:C5"/>
    <mergeCell ref="A4:A5"/>
    <mergeCell ref="H4:H5"/>
    <mergeCell ref="F4:F5"/>
    <mergeCell ref="E4:E5"/>
    <mergeCell ref="G4:G5"/>
    <mergeCell ref="D4:D5"/>
  </mergeCells>
  <phoneticPr fontId="6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7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情報入力</vt:lpstr>
      <vt:lpstr>請求書</vt:lpstr>
      <vt:lpstr>請求内訳書</vt:lpstr>
      <vt:lpstr>委任状</vt:lpstr>
      <vt:lpstr>確認調書（県作成）</vt:lpstr>
      <vt:lpstr>事業箇所別調書（県作成）</vt:lpstr>
      <vt:lpstr>'確認調書（県作成）'!Print_Area</vt:lpstr>
      <vt:lpstr>'事業箇所別調書（県作成）'!Print_Area</vt:lpstr>
      <vt:lpstr>情報入力!Print_Area</vt:lpstr>
      <vt:lpstr>請求書!Print_Area</vt:lpstr>
      <vt:lpstr>請求内訳書!Print_Area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2019-08-19T00:24:08Z</cp:lastPrinted>
  <dcterms:created xsi:type="dcterms:W3CDTF">1999-03-20T07:06:45Z</dcterms:created>
  <dcterms:modified xsi:type="dcterms:W3CDTF">2019-08-19T00:28:35Z</dcterms:modified>
</cp:coreProperties>
</file>