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海川みゆき\海川財政\01財政\05公営企業\05調査・回答\H30\(10.4〆）公営企業に係る経営比較分析表の分析について\03県提出\"/>
    </mc:Choice>
  </mc:AlternateContent>
  <workbookProtection workbookPassword="B319" lockStructure="1"/>
  <bookViews>
    <workbookView xWindow="0" yWindow="0" windowWidth="18270" windowHeight="918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LO79" i="4" s="1"/>
  <c r="EP7" i="5"/>
  <c r="KV79" i="4" s="1"/>
  <c r="EO7" i="5"/>
  <c r="EN7" i="5"/>
  <c r="EL7" i="5"/>
  <c r="HM80" i="4" s="1"/>
  <c r="EK7" i="5"/>
  <c r="GT80" i="4" s="1"/>
  <c r="EJ7" i="5"/>
  <c r="EI7" i="5"/>
  <c r="EH7" i="5"/>
  <c r="EO80" i="4" s="1"/>
  <c r="EG7" i="5"/>
  <c r="HM79" i="4" s="1"/>
  <c r="EF7" i="5"/>
  <c r="EE7" i="5"/>
  <c r="ED7" i="5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LP10" i="4" s="1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M6" i="5"/>
  <c r="CN8" i="4" s="1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G90" i="4"/>
  <c r="F90" i="4"/>
  <c r="C90" i="4"/>
  <c r="B90" i="4"/>
  <c r="MH80" i="4"/>
  <c r="LO80" i="4"/>
  <c r="KV80" i="4"/>
  <c r="KC80" i="4"/>
  <c r="JJ80" i="4"/>
  <c r="GA80" i="4"/>
  <c r="FH80" i="4"/>
  <c r="CS80" i="4"/>
  <c r="BZ80" i="4"/>
  <c r="U80" i="4"/>
  <c r="MH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GR56" i="4"/>
  <c r="EH56" i="4"/>
  <c r="DS56" i="4"/>
  <c r="BX56" i="4"/>
  <c r="BI56" i="4"/>
  <c r="AT56" i="4"/>
  <c r="P56" i="4"/>
  <c r="LY55" i="4"/>
  <c r="LJ55" i="4"/>
  <c r="IZ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GR34" i="4"/>
  <c r="EH34" i="4"/>
  <c r="DS34" i="4"/>
  <c r="BX34" i="4"/>
  <c r="BI34" i="4"/>
  <c r="AT34" i="4"/>
  <c r="P34" i="4"/>
  <c r="LY33" i="4"/>
  <c r="LJ33" i="4"/>
  <c r="IZ33" i="4"/>
  <c r="HG33" i="4"/>
  <c r="GR33" i="4"/>
  <c r="EW33" i="4"/>
  <c r="EH33" i="4"/>
  <c r="DS33" i="4"/>
  <c r="BX33" i="4"/>
  <c r="BI33" i="4"/>
  <c r="AT33" i="4"/>
  <c r="AE33" i="4"/>
  <c r="P33" i="4"/>
  <c r="JW12" i="4"/>
  <c r="ID12" i="4"/>
  <c r="EG12" i="4"/>
  <c r="CN12" i="4"/>
  <c r="AU12" i="4"/>
  <c r="ID10" i="4"/>
  <c r="FZ10" i="4"/>
  <c r="EG10" i="4"/>
  <c r="CN10" i="4"/>
  <c r="AU10" i="4"/>
  <c r="B10" i="4"/>
  <c r="LP8" i="4"/>
  <c r="JW8" i="4"/>
  <c r="ID8" i="4"/>
  <c r="EG8" i="4"/>
  <c r="B8" i="4"/>
  <c r="B6" i="4"/>
  <c r="HM78" i="4" l="1"/>
  <c r="MN54" i="4"/>
  <c r="FL54" i="4"/>
  <c r="MN32" i="4"/>
  <c r="FL32" i="4"/>
  <c r="MH78" i="4"/>
  <c r="CS78" i="4"/>
  <c r="IZ54" i="4"/>
  <c r="BX54" i="4"/>
  <c r="IZ32" i="4"/>
  <c r="BX32" i="4"/>
  <c r="C11" i="5"/>
  <c r="E11" i="5"/>
  <c r="B11" i="5"/>
  <c r="D11" i="5"/>
  <c r="GA78" i="4" l="1"/>
  <c r="LJ54" i="4"/>
  <c r="EH54" i="4"/>
  <c r="LJ32" i="4"/>
  <c r="EH32" i="4"/>
  <c r="KV78" i="4"/>
  <c r="BG78" i="4"/>
  <c r="HV54" i="4"/>
  <c r="AT54" i="4"/>
  <c r="HV32" i="4"/>
  <c r="AT32" i="4"/>
  <c r="EO78" i="4"/>
  <c r="KF54" i="4"/>
  <c r="DD54" i="4"/>
  <c r="KF32" i="4"/>
  <c r="DD32" i="4"/>
  <c r="JJ78" i="4"/>
  <c r="U78" i="4"/>
  <c r="GR54" i="4"/>
  <c r="P54" i="4"/>
  <c r="GR32" i="4"/>
  <c r="P32" i="4"/>
  <c r="KC78" i="4"/>
  <c r="AN78" i="4"/>
  <c r="HG54" i="4"/>
  <c r="AE54" i="4"/>
  <c r="HG32" i="4"/>
  <c r="AE32" i="4"/>
  <c r="FH78" i="4"/>
  <c r="KU54" i="4"/>
  <c r="DS54" i="4"/>
  <c r="KU32" i="4"/>
  <c r="DS32" i="4"/>
  <c r="LO78" i="4"/>
  <c r="BZ78" i="4"/>
  <c r="IK54" i="4"/>
  <c r="BI54" i="4"/>
  <c r="IK32" i="4"/>
  <c r="BI32" i="4"/>
  <c r="GT78" i="4"/>
  <c r="LY54" i="4"/>
  <c r="EW54" i="4"/>
  <c r="LY32" i="4"/>
  <c r="EW32" i="4"/>
</calcChain>
</file>

<file path=xl/sharedStrings.xml><?xml version="1.0" encoding="utf-8"?>
<sst xmlns="http://schemas.openxmlformats.org/spreadsheetml/2006/main" count="293" uniqueCount="148">
  <si>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</si>
  <si>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</si>
  <si>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</si>
  <si>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</si>
  <si>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</si>
  <si>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</si>
  <si>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</si>
  <si>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</si>
  <si>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</si>
  <si>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</si>
  <si>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</si>
  <si>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</si>
  <si>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</si>
  <si>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</si>
  <si>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</si>
  <si>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</si>
  <si>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</si>
  <si>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</si>
  <si>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</si>
  <si>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</si>
  <si>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</si>
  <si>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</si>
  <si>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</si>
  <si>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</si>
  <si>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</si>
  <si>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</si>
  <si>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</si>
  <si>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</si>
  <si>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</si>
  <si>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</si>
  <si>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</si>
  <si>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</si>
  <si>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</si>
  <si>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</si>
  <si>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</si>
  <si>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</si>
  <si>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</si>
  <si>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</si>
  <si>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</si>
  <si>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</si>
  <si>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</si>
  <si>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</si>
  <si>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</si>
  <si>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</si>
  <si>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</si>
  <si>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</si>
  <si>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</si>
  <si>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</si>
  <si>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</si>
  <si>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</si>
  <si>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</si>
  <si>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</si>
  <si>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</si>
  <si>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</si>
  <si>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</si>
  <si>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</si>
  <si>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</si>
  <si>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</si>
  <si>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</si>
  <si>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</si>
  <si>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</si>
  <si>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</si>
  <si>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</si>
  <si>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</si>
  <si>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</si>
  <si>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</si>
  <si>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</si>
  <si>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</si>
  <si>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</si>
  <si>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</si>
  <si>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</si>
  <si>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</si>
  <si>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</si>
  <si>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</si>
  <si>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</si>
  <si>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</si>
  <si>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</si>
  <si>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</si>
  <si>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</si>
  <si>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</si>
  <si>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</si>
  <si>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</si>
  <si>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</si>
  <si>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</si>
  <si>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</si>
  <si>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</si>
  <si>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</si>
  <si>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</si>
  <si>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</si>
  <si>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</si>
  <si>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</si>
  <si>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</si>
  <si>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</si>
  <si>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</si>
  <si>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</si>
  <si>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</si>
  <si>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</si>
  <si>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</si>
  <si>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</si>
  <si>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</si>
  <si>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</si>
  <si>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</si>
  <si>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</si>
  <si>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</si>
  <si>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</si>
  <si>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</si>
  <si>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</si>
  <si>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</si>
  <si>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</si>
  <si>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</si>
  <si>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</si>
  <si>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</si>
  <si>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</si>
  <si>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</si>
  <si>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</si>
  <si>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</si>
  <si>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</si>
  <si>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</si>
  <si>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</si>
  <si>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</si>
  <si>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</si>
  <si>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</si>
  <si>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</si>
  <si>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徳島県</t>
  </si>
  <si>
    <t>勝浦町</t>
  </si>
  <si>
    <t>国保勝浦病院</t>
  </si>
  <si>
    <t>当然財務</t>
  </si>
  <si>
    <t>病院事業</t>
  </si>
  <si>
    <t>一般病院</t>
  </si>
  <si>
    <t>50床以上～100床未満</t>
  </si>
  <si>
    <t>直営</t>
  </si>
  <si>
    <t>-</t>
  </si>
  <si>
    <t>訓</t>
  </si>
  <si>
    <t>救</t>
  </si>
  <si>
    <t>第２種該当</t>
  </si>
  <si>
    <t>１５：１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</si>
  <si>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</si>
  <si>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</si>
  <si>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</si>
  <si>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</si>
  <si>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</si>
  <si>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</si>
  <si>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</si>
  <si>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　郡内で唯一の入院機能を持つ医療機関として、一般急性期～回復期～慢性期の幅広い病床機能に対応している。
　地域住民のかかりつけ病院として、急性期医療機関や介護老人福祉施設など介護施設との連携、更には在宅医療の推進など、医療のみならず介護・保健・福祉等の各分野との連携も進めている。</t>
    <rPh sb="1" eb="3">
      <t>グンナイ</t>
    </rPh>
    <rPh sb="4" eb="6">
      <t>ユイツ</t>
    </rPh>
    <rPh sb="7" eb="9">
      <t>ニュウイン</t>
    </rPh>
    <rPh sb="9" eb="11">
      <t>キノウ</t>
    </rPh>
    <rPh sb="12" eb="13">
      <t>モ</t>
    </rPh>
    <rPh sb="14" eb="16">
      <t>イリョウ</t>
    </rPh>
    <rPh sb="16" eb="18">
      <t>キカン</t>
    </rPh>
    <rPh sb="22" eb="24">
      <t>イッパン</t>
    </rPh>
    <rPh sb="24" eb="27">
      <t>キュウセイキ</t>
    </rPh>
    <rPh sb="28" eb="30">
      <t>カイフク</t>
    </rPh>
    <rPh sb="30" eb="31">
      <t>キ</t>
    </rPh>
    <rPh sb="32" eb="35">
      <t>マンセイキ</t>
    </rPh>
    <rPh sb="36" eb="38">
      <t>ハバヒロ</t>
    </rPh>
    <rPh sb="39" eb="41">
      <t>ビョウショウ</t>
    </rPh>
    <rPh sb="41" eb="43">
      <t>キノウ</t>
    </rPh>
    <rPh sb="44" eb="46">
      <t>タイオウ</t>
    </rPh>
    <rPh sb="53" eb="55">
      <t>チイキ</t>
    </rPh>
    <rPh sb="55" eb="57">
      <t>ジュウミン</t>
    </rPh>
    <rPh sb="63" eb="65">
      <t>ビョウイン</t>
    </rPh>
    <rPh sb="69" eb="72">
      <t>キュウセイキ</t>
    </rPh>
    <rPh sb="72" eb="74">
      <t>イリョウ</t>
    </rPh>
    <rPh sb="74" eb="76">
      <t>キカン</t>
    </rPh>
    <rPh sb="77" eb="79">
      <t>カイゴ</t>
    </rPh>
    <rPh sb="79" eb="81">
      <t>ロウジン</t>
    </rPh>
    <rPh sb="81" eb="83">
      <t>フクシ</t>
    </rPh>
    <rPh sb="83" eb="85">
      <t>シセツ</t>
    </rPh>
    <rPh sb="87" eb="89">
      <t>カイゴ</t>
    </rPh>
    <rPh sb="89" eb="91">
      <t>シセツ</t>
    </rPh>
    <rPh sb="93" eb="95">
      <t>レンケイ</t>
    </rPh>
    <rPh sb="96" eb="97">
      <t>サラ</t>
    </rPh>
    <rPh sb="99" eb="101">
      <t>ザイタク</t>
    </rPh>
    <rPh sb="101" eb="103">
      <t>イリョウ</t>
    </rPh>
    <rPh sb="104" eb="106">
      <t>スイシン</t>
    </rPh>
    <rPh sb="109" eb="111">
      <t>イリョウ</t>
    </rPh>
    <rPh sb="116" eb="118">
      <t>カイゴ</t>
    </rPh>
    <rPh sb="119" eb="121">
      <t>ホケン</t>
    </rPh>
    <rPh sb="122" eb="124">
      <t>フクシ</t>
    </rPh>
    <rPh sb="124" eb="125">
      <t>トウ</t>
    </rPh>
    <rPh sb="126" eb="129">
      <t>カクブンヤ</t>
    </rPh>
    <rPh sb="131" eb="133">
      <t>レンケイ</t>
    </rPh>
    <rPh sb="134" eb="135">
      <t>スス</t>
    </rPh>
    <phoneticPr fontId="5"/>
  </si>
  <si>
    <t>　医業収支比率を見ると低下傾向であるが、類似病院と同程度である。ただし、病床利用率や入院・外来患者一人１日当たり収益は下回っている。また、職員の年齢構成が高く、職員給与費対医業収益比率が高くなっている。
　職員年齢構成の平準化や、業務の外部委託等を検討し効率的な運用が求められている。また、病床利用率も７０％を切っており、病床削減についても検討の必要がある。</t>
    <rPh sb="1" eb="3">
      <t>イギョウ</t>
    </rPh>
    <rPh sb="3" eb="5">
      <t>シュウシ</t>
    </rPh>
    <rPh sb="5" eb="7">
      <t>ヒリツ</t>
    </rPh>
    <rPh sb="8" eb="9">
      <t>ミ</t>
    </rPh>
    <rPh sb="11" eb="13">
      <t>テイカ</t>
    </rPh>
    <rPh sb="13" eb="15">
      <t>ケイコウ</t>
    </rPh>
    <rPh sb="20" eb="22">
      <t>ルイジ</t>
    </rPh>
    <rPh sb="22" eb="24">
      <t>ビョウイン</t>
    </rPh>
    <rPh sb="25" eb="28">
      <t>ドウテイド</t>
    </rPh>
    <rPh sb="36" eb="38">
      <t>ビョウショウ</t>
    </rPh>
    <rPh sb="38" eb="41">
      <t>リヨウリツ</t>
    </rPh>
    <rPh sb="42" eb="44">
      <t>ニュウイン</t>
    </rPh>
    <rPh sb="45" eb="47">
      <t>ガイライ</t>
    </rPh>
    <rPh sb="47" eb="49">
      <t>カンジャ</t>
    </rPh>
    <rPh sb="49" eb="51">
      <t>ヒトリ</t>
    </rPh>
    <rPh sb="52" eb="53">
      <t>ニチ</t>
    </rPh>
    <rPh sb="53" eb="54">
      <t>ア</t>
    </rPh>
    <rPh sb="56" eb="58">
      <t>シュウエキ</t>
    </rPh>
    <rPh sb="59" eb="61">
      <t>シタマワ</t>
    </rPh>
    <rPh sb="69" eb="71">
      <t>ショクイン</t>
    </rPh>
    <rPh sb="72" eb="74">
      <t>ネンレイ</t>
    </rPh>
    <rPh sb="74" eb="76">
      <t>コウセイ</t>
    </rPh>
    <rPh sb="77" eb="78">
      <t>タカ</t>
    </rPh>
    <rPh sb="80" eb="82">
      <t>ショクイン</t>
    </rPh>
    <rPh sb="82" eb="84">
      <t>キュウヨ</t>
    </rPh>
    <rPh sb="84" eb="85">
      <t>ヒ</t>
    </rPh>
    <rPh sb="85" eb="86">
      <t>タイ</t>
    </rPh>
    <rPh sb="86" eb="88">
      <t>イギョウ</t>
    </rPh>
    <rPh sb="88" eb="90">
      <t>シュウエキ</t>
    </rPh>
    <rPh sb="90" eb="92">
      <t>ヒリツ</t>
    </rPh>
    <rPh sb="93" eb="94">
      <t>タカ</t>
    </rPh>
    <rPh sb="103" eb="105">
      <t>ショクイン</t>
    </rPh>
    <rPh sb="105" eb="107">
      <t>ネンレイ</t>
    </rPh>
    <rPh sb="107" eb="109">
      <t>コウセイ</t>
    </rPh>
    <rPh sb="110" eb="113">
      <t>ヘイジュンカ</t>
    </rPh>
    <rPh sb="115" eb="117">
      <t>ギョウム</t>
    </rPh>
    <rPh sb="118" eb="120">
      <t>ガイブ</t>
    </rPh>
    <rPh sb="120" eb="122">
      <t>イタク</t>
    </rPh>
    <rPh sb="122" eb="123">
      <t>トウ</t>
    </rPh>
    <rPh sb="124" eb="126">
      <t>ケントウ</t>
    </rPh>
    <rPh sb="127" eb="130">
      <t>コウリツテキ</t>
    </rPh>
    <rPh sb="131" eb="133">
      <t>ウンヨウ</t>
    </rPh>
    <rPh sb="134" eb="135">
      <t>モト</t>
    </rPh>
    <rPh sb="145" eb="147">
      <t>ビョウショウ</t>
    </rPh>
    <rPh sb="147" eb="150">
      <t>リヨウリツ</t>
    </rPh>
    <rPh sb="155" eb="156">
      <t>キ</t>
    </rPh>
    <rPh sb="161" eb="163">
      <t>ビョウショウ</t>
    </rPh>
    <rPh sb="163" eb="165">
      <t>サクゲン</t>
    </rPh>
    <rPh sb="170" eb="172">
      <t>ケントウ</t>
    </rPh>
    <rPh sb="173" eb="175">
      <t>ヒツヨウ</t>
    </rPh>
    <phoneticPr fontId="5"/>
  </si>
  <si>
    <t>　昭和５６年に現在地に移転改築し、築３７年が経過している。施設全体の老朽化が進み、効率性や安全性、更には快適性に欠けた医療施設になっている。
　平成２８年度に改築に向け基本構想を策定し、平成３３年度末に新病院開院に向け現在基本設計中である。</t>
    <rPh sb="1" eb="3">
      <t>ショウワ</t>
    </rPh>
    <rPh sb="5" eb="6">
      <t>ネン</t>
    </rPh>
    <rPh sb="7" eb="10">
      <t>ゲンザイチ</t>
    </rPh>
    <rPh sb="11" eb="13">
      <t>イテン</t>
    </rPh>
    <rPh sb="13" eb="15">
      <t>カイチク</t>
    </rPh>
    <rPh sb="17" eb="18">
      <t>チク</t>
    </rPh>
    <rPh sb="20" eb="21">
      <t>ネン</t>
    </rPh>
    <rPh sb="22" eb="24">
      <t>ケイカ</t>
    </rPh>
    <rPh sb="29" eb="31">
      <t>シセツ</t>
    </rPh>
    <rPh sb="31" eb="33">
      <t>ゼンタイ</t>
    </rPh>
    <rPh sb="34" eb="37">
      <t>ロウキュウカ</t>
    </rPh>
    <rPh sb="38" eb="39">
      <t>スス</t>
    </rPh>
    <rPh sb="41" eb="44">
      <t>コウリツセイ</t>
    </rPh>
    <rPh sb="45" eb="48">
      <t>アンゼンセイ</t>
    </rPh>
    <rPh sb="49" eb="50">
      <t>サラ</t>
    </rPh>
    <rPh sb="52" eb="55">
      <t>カイテキセイ</t>
    </rPh>
    <rPh sb="56" eb="57">
      <t>カ</t>
    </rPh>
    <rPh sb="59" eb="61">
      <t>イリョウ</t>
    </rPh>
    <rPh sb="61" eb="63">
      <t>シセツ</t>
    </rPh>
    <rPh sb="72" eb="74">
      <t>ヘイセイ</t>
    </rPh>
    <rPh sb="76" eb="78">
      <t>ネンド</t>
    </rPh>
    <rPh sb="79" eb="81">
      <t>カイチク</t>
    </rPh>
    <rPh sb="82" eb="83">
      <t>ム</t>
    </rPh>
    <rPh sb="84" eb="86">
      <t>キホン</t>
    </rPh>
    <rPh sb="86" eb="88">
      <t>コウソウ</t>
    </rPh>
    <rPh sb="89" eb="91">
      <t>サクテイ</t>
    </rPh>
    <rPh sb="93" eb="95">
      <t>ヘイセイ</t>
    </rPh>
    <rPh sb="97" eb="99">
      <t>ネンド</t>
    </rPh>
    <rPh sb="99" eb="100">
      <t>マツ</t>
    </rPh>
    <rPh sb="101" eb="104">
      <t>シンビョウイン</t>
    </rPh>
    <rPh sb="104" eb="106">
      <t>カイイン</t>
    </rPh>
    <rPh sb="107" eb="108">
      <t>ム</t>
    </rPh>
    <rPh sb="109" eb="111">
      <t>ゲンザイ</t>
    </rPh>
    <rPh sb="111" eb="113">
      <t>キホン</t>
    </rPh>
    <rPh sb="113" eb="116">
      <t>セッケイチュウ</t>
    </rPh>
    <phoneticPr fontId="5"/>
  </si>
  <si>
    <t>　経営状況は横ばいであり、入院患者数、外来患者数、病床利用率ともに減少している。平成２８年度に策定した改革プランを実行するとともに、平成３３年度の改築に向け、ソフト・ハード両面における改革が必要である。</t>
    <rPh sb="1" eb="3">
      <t>ケイエイ</t>
    </rPh>
    <rPh sb="3" eb="5">
      <t>ジョウキョウ</t>
    </rPh>
    <rPh sb="6" eb="7">
      <t>ヨコ</t>
    </rPh>
    <rPh sb="13" eb="15">
      <t>ニュウイン</t>
    </rPh>
    <rPh sb="15" eb="18">
      <t>カンジャスウ</t>
    </rPh>
    <rPh sb="19" eb="21">
      <t>ガイライ</t>
    </rPh>
    <rPh sb="21" eb="24">
      <t>カンジャスウ</t>
    </rPh>
    <rPh sb="25" eb="27">
      <t>ビョウショウ</t>
    </rPh>
    <rPh sb="27" eb="30">
      <t>リヨウリツ</t>
    </rPh>
    <rPh sb="33" eb="35">
      <t>ゲンショウ</t>
    </rPh>
    <rPh sb="40" eb="42">
      <t>ヘイセイ</t>
    </rPh>
    <rPh sb="44" eb="46">
      <t>ネンド</t>
    </rPh>
    <rPh sb="47" eb="49">
      <t>サクテイ</t>
    </rPh>
    <rPh sb="51" eb="53">
      <t>カイカク</t>
    </rPh>
    <rPh sb="57" eb="59">
      <t>ジッコウ</t>
    </rPh>
    <rPh sb="66" eb="68">
      <t>ヘイセイ</t>
    </rPh>
    <rPh sb="70" eb="72">
      <t>ネンド</t>
    </rPh>
    <rPh sb="73" eb="75">
      <t>カイチク</t>
    </rPh>
    <rPh sb="76" eb="77">
      <t>ム</t>
    </rPh>
    <rPh sb="86" eb="88">
      <t>リョウメン</t>
    </rPh>
    <rPh sb="92" eb="94">
      <t>カイカク</t>
    </rPh>
    <rPh sb="95" eb="97">
      <t>ヒツヨウ</t>
    </rPh>
    <phoneticPr fontId="5"/>
  </si>
  <si>
    <t>非設置</t>
    <rPh sb="0" eb="1">
      <t>ヒ</t>
    </rPh>
    <rPh sb="1" eb="3">
      <t>セッチ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</si>
</sst>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54.9</c:v>
                </c:pt>
                <c:pt idx="1">
                  <c:v>56.9</c:v>
                </c:pt>
                <c:pt idx="2">
                  <c:v>54.9</c:v>
                </c:pt>
                <c:pt idx="3">
                  <c:v>63.1</c:v>
                </c:pt>
                <c:pt idx="4">
                  <c:v>58.3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67536"/>
        <c:axId val="24146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68.599999999999994</c:v>
                </c:pt>
                <c:pt idx="2">
                  <c:v>67.400000000000006</c:v>
                </c:pt>
                <c:pt idx="3">
                  <c:v>66.599999999999994</c:v>
                </c:pt>
                <c:pt idx="4">
                  <c:v>66.8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67536"/>
        <c:axId val="241469888"/>
      </c:lineChart>
      <c:dateAx>
        <c:axId val="24146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469888"/>
        <c:crosses val="autoZero"/>
        <c:auto val="1"/>
        <c:lblOffset val="100"/>
        <c:baseTimeUnit val="years"/>
      </c:dateAx>
      <c:valAx>
        <c:axId val="24146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467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15410</c:v>
                </c:pt>
                <c:pt idx="1">
                  <c:v>16211</c:v>
                </c:pt>
                <c:pt idx="2">
                  <c:v>7488</c:v>
                </c:pt>
                <c:pt idx="3">
                  <c:v>7490</c:v>
                </c:pt>
                <c:pt idx="4">
                  <c:v>8045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74616"/>
        <c:axId val="26137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8338</c:v>
                </c:pt>
                <c:pt idx="1">
                  <c:v>8603</c:v>
                </c:pt>
                <c:pt idx="2">
                  <c:v>8471</c:v>
                </c:pt>
                <c:pt idx="3">
                  <c:v>8736</c:v>
                </c:pt>
                <c:pt idx="4">
                  <c:v>8797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74616"/>
        <c:axId val="261375008"/>
      </c:lineChart>
      <c:dateAx>
        <c:axId val="261374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375008"/>
        <c:crosses val="autoZero"/>
        <c:auto val="1"/>
        <c:lblOffset val="100"/>
        <c:baseTimeUnit val="years"/>
      </c:dateAx>
      <c:valAx>
        <c:axId val="26137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1374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25024</c:v>
                </c:pt>
                <c:pt idx="1">
                  <c:v>23962</c:v>
                </c:pt>
                <c:pt idx="2">
                  <c:v>23234</c:v>
                </c:pt>
                <c:pt idx="3">
                  <c:v>21173</c:v>
                </c:pt>
                <c:pt idx="4">
                  <c:v>21483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75792"/>
        <c:axId val="26137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23061</c:v>
                </c:pt>
                <c:pt idx="1">
                  <c:v>23475</c:v>
                </c:pt>
                <c:pt idx="2">
                  <c:v>23857</c:v>
                </c:pt>
                <c:pt idx="3">
                  <c:v>24371</c:v>
                </c:pt>
                <c:pt idx="4">
                  <c:v>24882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75792"/>
        <c:axId val="261376184"/>
      </c:lineChart>
      <c:dateAx>
        <c:axId val="26137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376184"/>
        <c:crosses val="autoZero"/>
        <c:auto val="1"/>
        <c:lblOffset val="100"/>
        <c:baseTimeUnit val="years"/>
      </c:dateAx>
      <c:valAx>
        <c:axId val="26137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1375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67928"/>
        <c:axId val="241468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91.2</c:v>
                </c:pt>
                <c:pt idx="2">
                  <c:v>94.9</c:v>
                </c:pt>
                <c:pt idx="3">
                  <c:v>101.2</c:v>
                </c:pt>
                <c:pt idx="4">
                  <c:v>107.2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67928"/>
        <c:axId val="241468712"/>
      </c:lineChart>
      <c:dateAx>
        <c:axId val="241467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468712"/>
        <c:crosses val="autoZero"/>
        <c:auto val="1"/>
        <c:lblOffset val="100"/>
        <c:baseTimeUnit val="years"/>
      </c:dateAx>
      <c:valAx>
        <c:axId val="241468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467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98.6</c:v>
                </c:pt>
                <c:pt idx="1">
                  <c:v>93.5</c:v>
                </c:pt>
                <c:pt idx="2">
                  <c:v>82.1</c:v>
                </c:pt>
                <c:pt idx="3">
                  <c:v>78.2</c:v>
                </c:pt>
                <c:pt idx="4">
                  <c:v>79.599999999999994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052960"/>
        <c:axId val="26305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82.5</c:v>
                </c:pt>
                <c:pt idx="2">
                  <c:v>79.7</c:v>
                </c:pt>
                <c:pt idx="3">
                  <c:v>79.599999999999994</c:v>
                </c:pt>
                <c:pt idx="4">
                  <c:v>77.900000000000006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52960"/>
        <c:axId val="263053352"/>
      </c:lineChart>
      <c:dateAx>
        <c:axId val="26305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3053352"/>
        <c:crosses val="autoZero"/>
        <c:auto val="1"/>
        <c:lblOffset val="100"/>
        <c:baseTimeUnit val="years"/>
      </c:dateAx>
      <c:valAx>
        <c:axId val="26305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305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97.2</c:v>
                </c:pt>
                <c:pt idx="2">
                  <c:v>103.9</c:v>
                </c:pt>
                <c:pt idx="3">
                  <c:v>101.6</c:v>
                </c:pt>
                <c:pt idx="4">
                  <c:v>101.9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054136"/>
        <c:axId val="26305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97.7</c:v>
                </c:pt>
                <c:pt idx="2">
                  <c:v>98.5</c:v>
                </c:pt>
                <c:pt idx="3">
                  <c:v>98</c:v>
                </c:pt>
                <c:pt idx="4">
                  <c:v>98.4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54136"/>
        <c:axId val="263054528"/>
      </c:lineChart>
      <c:dateAx>
        <c:axId val="263054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3054528"/>
        <c:crosses val="autoZero"/>
        <c:auto val="1"/>
        <c:lblOffset val="100"/>
        <c:baseTimeUnit val="years"/>
      </c:dateAx>
      <c:valAx>
        <c:axId val="26305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63054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43.8</c:v>
                </c:pt>
                <c:pt idx="1">
                  <c:v>42.6</c:v>
                </c:pt>
                <c:pt idx="2">
                  <c:v>62.9</c:v>
                </c:pt>
                <c:pt idx="3">
                  <c:v>64.400000000000006</c:v>
                </c:pt>
                <c:pt idx="4">
                  <c:v>66.8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055312"/>
        <c:axId val="263055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</c:v>
                </c:pt>
                <c:pt idx="1">
                  <c:v>43.9</c:v>
                </c:pt>
                <c:pt idx="2">
                  <c:v>52.4</c:v>
                </c:pt>
                <c:pt idx="3">
                  <c:v>52.6</c:v>
                </c:pt>
                <c:pt idx="4">
                  <c:v>54.2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55312"/>
        <c:axId val="263055704"/>
      </c:lineChart>
      <c:dateAx>
        <c:axId val="26305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3055704"/>
        <c:crosses val="autoZero"/>
        <c:auto val="1"/>
        <c:lblOffset val="100"/>
        <c:baseTimeUnit val="years"/>
      </c:dateAx>
      <c:valAx>
        <c:axId val="263055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305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43.6</c:v>
                </c:pt>
                <c:pt idx="2">
                  <c:v>68.599999999999994</c:v>
                </c:pt>
                <c:pt idx="3">
                  <c:v>72.3</c:v>
                </c:pt>
                <c:pt idx="4">
                  <c:v>78.599999999999994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12496"/>
        <c:axId val="264212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59.1</c:v>
                </c:pt>
                <c:pt idx="2">
                  <c:v>68.900000000000006</c:v>
                </c:pt>
                <c:pt idx="3">
                  <c:v>68</c:v>
                </c:pt>
                <c:pt idx="4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12496"/>
        <c:axId val="264212888"/>
      </c:lineChart>
      <c:dateAx>
        <c:axId val="26421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212888"/>
        <c:crosses val="autoZero"/>
        <c:auto val="1"/>
        <c:lblOffset val="100"/>
        <c:baseTimeUnit val="years"/>
      </c:dateAx>
      <c:valAx>
        <c:axId val="264212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21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19023954</c:v>
                </c:pt>
                <c:pt idx="1">
                  <c:v>19691267</c:v>
                </c:pt>
                <c:pt idx="2">
                  <c:v>20043767</c:v>
                </c:pt>
                <c:pt idx="3">
                  <c:v>19138283</c:v>
                </c:pt>
                <c:pt idx="4">
                  <c:v>19188150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13672"/>
        <c:axId val="26421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33688486</c:v>
                </c:pt>
                <c:pt idx="1">
                  <c:v>34462126</c:v>
                </c:pt>
                <c:pt idx="2">
                  <c:v>34878088</c:v>
                </c:pt>
                <c:pt idx="3">
                  <c:v>36094355</c:v>
                </c:pt>
                <c:pt idx="4">
                  <c:v>36941419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13672"/>
        <c:axId val="264214064"/>
      </c:lineChart>
      <c:dateAx>
        <c:axId val="264213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214064"/>
        <c:crosses val="autoZero"/>
        <c:auto val="1"/>
        <c:lblOffset val="100"/>
        <c:baseTimeUnit val="years"/>
      </c:dateAx>
      <c:valAx>
        <c:axId val="26421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4213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35.299999999999997</c:v>
                </c:pt>
                <c:pt idx="1">
                  <c:v>36.700000000000003</c:v>
                </c:pt>
                <c:pt idx="2">
                  <c:v>14</c:v>
                </c:pt>
                <c:pt idx="3">
                  <c:v>13.4</c:v>
                </c:pt>
                <c:pt idx="4">
                  <c:v>12.4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14848"/>
        <c:axId val="26421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19</c:v>
                </c:pt>
                <c:pt idx="2">
                  <c:v>17.899999999999999</c:v>
                </c:pt>
                <c:pt idx="3">
                  <c:v>17.899999999999999</c:v>
                </c:pt>
                <c:pt idx="4">
                  <c:v>17.399999999999999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14848"/>
        <c:axId val="264215240"/>
      </c:lineChart>
      <c:dateAx>
        <c:axId val="26421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215240"/>
        <c:crosses val="autoZero"/>
        <c:auto val="1"/>
        <c:lblOffset val="100"/>
        <c:baseTimeUnit val="years"/>
      </c:dateAx>
      <c:valAx>
        <c:axId val="26421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214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50.3</c:v>
                </c:pt>
                <c:pt idx="1">
                  <c:v>52.9</c:v>
                </c:pt>
                <c:pt idx="2">
                  <c:v>79.599999999999994</c:v>
                </c:pt>
                <c:pt idx="3">
                  <c:v>82.4</c:v>
                </c:pt>
                <c:pt idx="4">
                  <c:v>84.7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16024"/>
        <c:axId val="261373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64.7</c:v>
                </c:pt>
                <c:pt idx="1">
                  <c:v>65</c:v>
                </c:pt>
                <c:pt idx="2">
                  <c:v>67.5</c:v>
                </c:pt>
                <c:pt idx="3">
                  <c:v>67.5</c:v>
                </c:pt>
                <c:pt idx="4">
                  <c:v>69.5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16024"/>
        <c:axId val="261373832"/>
      </c:lineChart>
      <c:dateAx>
        <c:axId val="264216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373832"/>
        <c:crosses val="autoZero"/>
        <c:auto val="1"/>
        <c:lblOffset val="100"/>
        <c:baseTimeUnit val="years"/>
      </c:dateAx>
      <c:valAx>
        <c:axId val="261373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216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BX1" zoomScaleNormal="100" zoomScaleSheetLayoutView="70" workbookViewId="0">
      <selection activeCell="B14" sqref="B14:NH14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36" t="str">
        <f>データ!H6</f>
        <v>徳島県勝浦町　国保勝浦病院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0" t="str">
        <f>データ!K6</f>
        <v>当然財務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50床以上～100床未満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 t="s">
        <v>147</v>
      </c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60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 t="str">
        <f>データ!Z6</f>
        <v>-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4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-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訓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 t="str">
        <f>データ!AC6</f>
        <v>-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60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3">
        <f>データ!U6</f>
        <v>5448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3495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第２種該当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１５：１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60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 t="str">
        <f>データ!AF6</f>
        <v>-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60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143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144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100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97.2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103.9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101.6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101.9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98.6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93.5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82.1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78.2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79.599999999999994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 t="str">
        <f>データ!BD7</f>
        <v>該当数値なし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 t="str">
        <f>データ!BE7</f>
        <v>該当数値なし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 t="str">
        <f>データ!BF7</f>
        <v>該当数値なし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 t="str">
        <f>データ!BG7</f>
        <v>該当数値なし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 t="str">
        <f>データ!BH7</f>
        <v>該当数値なし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54.9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56.9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54.9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63.1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58.3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98.1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97.7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98.5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98.4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83.2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82.5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79.7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79.599999999999994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77.900000000000006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99.5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91.2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94.9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101.2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107.2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69.2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68.599999999999994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67.400000000000006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66.599999999999994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66.8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145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25024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23962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23234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21173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21483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15410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16211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7488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7490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8045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50.3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52.9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79.599999999999994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82.4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84.7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35.299999999999997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36.700000000000003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14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13.4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12.4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23061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23475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23857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24371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24882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8338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8603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8471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8736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8797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64.7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65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67.5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67.5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69.5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19.600000000000001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19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17.899999999999999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17.899999999999999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17.399999999999999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146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43.8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42.6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62.9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64.400000000000006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66.8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37.6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43.6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68.599999999999994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72.3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78.599999999999994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19023954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19691267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20043767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19138283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19188150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43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43.9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52.4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52.6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54.2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60.6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59.1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68.900000000000006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68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70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33688486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34462126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34878088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36094355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36941419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1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1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363014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2" t="str">
        <f>IF(H8&lt;&gt;I8,H8,"")&amp;IF(I8&lt;&gt;J8,I8,"")&amp;"　"&amp;J8</f>
        <v>徳島県勝浦町　国保勝浦病院</v>
      </c>
      <c r="I6" s="143"/>
      <c r="J6" s="144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/>
      <c r="P6" s="63" t="str">
        <f>P8</f>
        <v>直営</v>
      </c>
      <c r="Q6" s="64">
        <f t="shared" ref="Q6:AG6" si="3">Q8</f>
        <v>4</v>
      </c>
      <c r="R6" s="63" t="str">
        <f t="shared" si="3"/>
        <v>-</v>
      </c>
      <c r="S6" s="63" t="str">
        <f t="shared" si="3"/>
        <v>訓</v>
      </c>
      <c r="T6" s="63" t="str">
        <f t="shared" si="3"/>
        <v>救</v>
      </c>
      <c r="U6" s="64">
        <f>U8</f>
        <v>5448</v>
      </c>
      <c r="V6" s="64">
        <f>V8</f>
        <v>3495</v>
      </c>
      <c r="W6" s="63" t="str">
        <f>W8</f>
        <v>第２種該当</v>
      </c>
      <c r="X6" s="63" t="str">
        <f t="shared" si="3"/>
        <v>１５：１</v>
      </c>
      <c r="Y6" s="64">
        <f t="shared" si="3"/>
        <v>60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60</v>
      </c>
      <c r="AE6" s="64">
        <f t="shared" si="3"/>
        <v>60</v>
      </c>
      <c r="AF6" s="64" t="str">
        <f t="shared" si="3"/>
        <v>-</v>
      </c>
      <c r="AG6" s="64">
        <f t="shared" si="3"/>
        <v>60</v>
      </c>
      <c r="AH6" s="65">
        <f>IF(AH8="-",NA(),AH8)</f>
        <v>100</v>
      </c>
      <c r="AI6" s="65">
        <f t="shared" ref="AI6:AQ6" si="4">IF(AI8="-",NA(),AI8)</f>
        <v>97.2</v>
      </c>
      <c r="AJ6" s="65">
        <f t="shared" si="4"/>
        <v>103.9</v>
      </c>
      <c r="AK6" s="65">
        <f t="shared" si="4"/>
        <v>101.6</v>
      </c>
      <c r="AL6" s="65">
        <f t="shared" si="4"/>
        <v>101.9</v>
      </c>
      <c r="AM6" s="65">
        <f t="shared" si="4"/>
        <v>98.1</v>
      </c>
      <c r="AN6" s="65">
        <f t="shared" si="4"/>
        <v>97.7</v>
      </c>
      <c r="AO6" s="65">
        <f t="shared" si="4"/>
        <v>98.5</v>
      </c>
      <c r="AP6" s="65">
        <f t="shared" si="4"/>
        <v>98</v>
      </c>
      <c r="AQ6" s="65">
        <f t="shared" si="4"/>
        <v>98.4</v>
      </c>
      <c r="AR6" s="65" t="str">
        <f>IF(AR8="-","【-】","【"&amp;SUBSTITUTE(TEXT(AR8,"#,##0.0"),"-","△")&amp;"】")</f>
        <v>【98.4】</v>
      </c>
      <c r="AS6" s="65">
        <f>IF(AS8="-",NA(),AS8)</f>
        <v>98.6</v>
      </c>
      <c r="AT6" s="65">
        <f t="shared" ref="AT6:BB6" si="5">IF(AT8="-",NA(),AT8)</f>
        <v>93.5</v>
      </c>
      <c r="AU6" s="65">
        <f t="shared" si="5"/>
        <v>82.1</v>
      </c>
      <c r="AV6" s="65">
        <f t="shared" si="5"/>
        <v>78.2</v>
      </c>
      <c r="AW6" s="65">
        <f t="shared" si="5"/>
        <v>79.599999999999994</v>
      </c>
      <c r="AX6" s="65">
        <f t="shared" si="5"/>
        <v>83.2</v>
      </c>
      <c r="AY6" s="65">
        <f t="shared" si="5"/>
        <v>82.5</v>
      </c>
      <c r="AZ6" s="65">
        <f t="shared" si="5"/>
        <v>79.7</v>
      </c>
      <c r="BA6" s="65">
        <f t="shared" si="5"/>
        <v>79.599999999999994</v>
      </c>
      <c r="BB6" s="65">
        <f t="shared" si="5"/>
        <v>77.900000000000006</v>
      </c>
      <c r="BC6" s="65" t="str">
        <f>IF(BC8="-","【-】","【"&amp;SUBSTITUTE(TEXT(BC8,"#,##0.0"),"-","△")&amp;"】")</f>
        <v>【89.5】</v>
      </c>
      <c r="BD6" s="65" t="str">
        <f>IF(BD8="-",NA(),BD8)</f>
        <v>該当数値なし</v>
      </c>
      <c r="BE6" s="65" t="str">
        <f t="shared" ref="BE6:BM6" si="6">IF(BE8="-",NA(),BE8)</f>
        <v>該当数値なし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99.5</v>
      </c>
      <c r="BJ6" s="65">
        <f t="shared" si="6"/>
        <v>91.2</v>
      </c>
      <c r="BK6" s="65">
        <f t="shared" si="6"/>
        <v>94.9</v>
      </c>
      <c r="BL6" s="65">
        <f t="shared" si="6"/>
        <v>101.2</v>
      </c>
      <c r="BM6" s="65">
        <f t="shared" si="6"/>
        <v>107.2</v>
      </c>
      <c r="BN6" s="65" t="str">
        <f>IF(BN8="-","【-】","【"&amp;SUBSTITUTE(TEXT(BN8,"#,##0.0"),"-","△")&amp;"】")</f>
        <v>【63.6】</v>
      </c>
      <c r="BO6" s="65">
        <f>IF(BO8="-",NA(),BO8)</f>
        <v>54.9</v>
      </c>
      <c r="BP6" s="65">
        <f t="shared" ref="BP6:BX6" si="7">IF(BP8="-",NA(),BP8)</f>
        <v>56.9</v>
      </c>
      <c r="BQ6" s="65">
        <f t="shared" si="7"/>
        <v>54.9</v>
      </c>
      <c r="BR6" s="65">
        <f t="shared" si="7"/>
        <v>63.1</v>
      </c>
      <c r="BS6" s="65">
        <f t="shared" si="7"/>
        <v>58.3</v>
      </c>
      <c r="BT6" s="65">
        <f t="shared" si="7"/>
        <v>69.2</v>
      </c>
      <c r="BU6" s="65">
        <f t="shared" si="7"/>
        <v>68.599999999999994</v>
      </c>
      <c r="BV6" s="65">
        <f t="shared" si="7"/>
        <v>67.400000000000006</v>
      </c>
      <c r="BW6" s="65">
        <f t="shared" si="7"/>
        <v>66.599999999999994</v>
      </c>
      <c r="BX6" s="65">
        <f t="shared" si="7"/>
        <v>66.8</v>
      </c>
      <c r="BY6" s="65" t="str">
        <f>IF(BY8="-","【-】","【"&amp;SUBSTITUTE(TEXT(BY8,"#,##0.0"),"-","△")&amp;"】")</f>
        <v>【74.2】</v>
      </c>
      <c r="BZ6" s="66">
        <f>IF(BZ8="-",NA(),BZ8)</f>
        <v>25024</v>
      </c>
      <c r="CA6" s="66">
        <f t="shared" ref="CA6:CI6" si="8">IF(CA8="-",NA(),CA8)</f>
        <v>23962</v>
      </c>
      <c r="CB6" s="66">
        <f t="shared" si="8"/>
        <v>23234</v>
      </c>
      <c r="CC6" s="66">
        <f t="shared" si="8"/>
        <v>21173</v>
      </c>
      <c r="CD6" s="66">
        <f t="shared" si="8"/>
        <v>21483</v>
      </c>
      <c r="CE6" s="66">
        <f t="shared" si="8"/>
        <v>23061</v>
      </c>
      <c r="CF6" s="66">
        <f t="shared" si="8"/>
        <v>23475</v>
      </c>
      <c r="CG6" s="66">
        <f t="shared" si="8"/>
        <v>23857</v>
      </c>
      <c r="CH6" s="66">
        <f t="shared" si="8"/>
        <v>24371</v>
      </c>
      <c r="CI6" s="66">
        <f t="shared" si="8"/>
        <v>24882</v>
      </c>
      <c r="CJ6" s="65" t="str">
        <f>IF(CJ8="-","【-】","【"&amp;SUBSTITUTE(TEXT(CJ8,"#,##0"),"-","△")&amp;"】")</f>
        <v>【49,667】</v>
      </c>
      <c r="CK6" s="66">
        <f>IF(CK8="-",NA(),CK8)</f>
        <v>15410</v>
      </c>
      <c r="CL6" s="66">
        <f t="shared" ref="CL6:CT6" si="9">IF(CL8="-",NA(),CL8)</f>
        <v>16211</v>
      </c>
      <c r="CM6" s="66">
        <f t="shared" si="9"/>
        <v>7488</v>
      </c>
      <c r="CN6" s="66">
        <f t="shared" si="9"/>
        <v>7490</v>
      </c>
      <c r="CO6" s="66">
        <f t="shared" si="9"/>
        <v>8045</v>
      </c>
      <c r="CP6" s="66">
        <f t="shared" si="9"/>
        <v>8338</v>
      </c>
      <c r="CQ6" s="66">
        <f t="shared" si="9"/>
        <v>8603</v>
      </c>
      <c r="CR6" s="66">
        <f t="shared" si="9"/>
        <v>8471</v>
      </c>
      <c r="CS6" s="66">
        <f t="shared" si="9"/>
        <v>8736</v>
      </c>
      <c r="CT6" s="66">
        <f t="shared" si="9"/>
        <v>8797</v>
      </c>
      <c r="CU6" s="65" t="str">
        <f>IF(CU8="-","【-】","【"&amp;SUBSTITUTE(TEXT(CU8,"#,##0"),"-","△")&amp;"】")</f>
        <v>【13,758】</v>
      </c>
      <c r="CV6" s="65">
        <f>IF(CV8="-",NA(),CV8)</f>
        <v>50.3</v>
      </c>
      <c r="CW6" s="65">
        <f t="shared" ref="CW6:DE6" si="10">IF(CW8="-",NA(),CW8)</f>
        <v>52.9</v>
      </c>
      <c r="CX6" s="65">
        <f t="shared" si="10"/>
        <v>79.599999999999994</v>
      </c>
      <c r="CY6" s="65">
        <f t="shared" si="10"/>
        <v>82.4</v>
      </c>
      <c r="CZ6" s="65">
        <f t="shared" si="10"/>
        <v>84.7</v>
      </c>
      <c r="DA6" s="65">
        <f t="shared" si="10"/>
        <v>64.7</v>
      </c>
      <c r="DB6" s="65">
        <f t="shared" si="10"/>
        <v>65</v>
      </c>
      <c r="DC6" s="65">
        <f t="shared" si="10"/>
        <v>67.5</v>
      </c>
      <c r="DD6" s="65">
        <f t="shared" si="10"/>
        <v>67.5</v>
      </c>
      <c r="DE6" s="65">
        <f t="shared" si="10"/>
        <v>69.5</v>
      </c>
      <c r="DF6" s="65" t="str">
        <f>IF(DF8="-","【-】","【"&amp;SUBSTITUTE(TEXT(DF8,"#,##0.0"),"-","△")&amp;"】")</f>
        <v>【55.2】</v>
      </c>
      <c r="DG6" s="65">
        <f>IF(DG8="-",NA(),DG8)</f>
        <v>35.299999999999997</v>
      </c>
      <c r="DH6" s="65">
        <f t="shared" ref="DH6:DP6" si="11">IF(DH8="-",NA(),DH8)</f>
        <v>36.700000000000003</v>
      </c>
      <c r="DI6" s="65">
        <f t="shared" si="11"/>
        <v>14</v>
      </c>
      <c r="DJ6" s="65">
        <f t="shared" si="11"/>
        <v>13.4</v>
      </c>
      <c r="DK6" s="65">
        <f t="shared" si="11"/>
        <v>12.4</v>
      </c>
      <c r="DL6" s="65">
        <f t="shared" si="11"/>
        <v>19.600000000000001</v>
      </c>
      <c r="DM6" s="65">
        <f t="shared" si="11"/>
        <v>19</v>
      </c>
      <c r="DN6" s="65">
        <f t="shared" si="11"/>
        <v>17.899999999999999</v>
      </c>
      <c r="DO6" s="65">
        <f t="shared" si="11"/>
        <v>17.899999999999999</v>
      </c>
      <c r="DP6" s="65">
        <f t="shared" si="11"/>
        <v>17.399999999999999</v>
      </c>
      <c r="DQ6" s="65" t="str">
        <f>IF(DQ8="-","【-】","【"&amp;SUBSTITUTE(TEXT(DQ8,"#,##0.0"),"-","△")&amp;"】")</f>
        <v>【24.1】</v>
      </c>
      <c r="DR6" s="65">
        <f>IF(DR8="-",NA(),DR8)</f>
        <v>43.8</v>
      </c>
      <c r="DS6" s="65">
        <f t="shared" ref="DS6:EA6" si="12">IF(DS8="-",NA(),DS8)</f>
        <v>42.6</v>
      </c>
      <c r="DT6" s="65">
        <f t="shared" si="12"/>
        <v>62.9</v>
      </c>
      <c r="DU6" s="65">
        <f t="shared" si="12"/>
        <v>64.400000000000006</v>
      </c>
      <c r="DV6" s="65">
        <f t="shared" si="12"/>
        <v>66.8</v>
      </c>
      <c r="DW6" s="65">
        <f t="shared" si="12"/>
        <v>43</v>
      </c>
      <c r="DX6" s="65">
        <f t="shared" si="12"/>
        <v>43.9</v>
      </c>
      <c r="DY6" s="65">
        <f t="shared" si="12"/>
        <v>52.4</v>
      </c>
      <c r="DZ6" s="65">
        <f t="shared" si="12"/>
        <v>52.6</v>
      </c>
      <c r="EA6" s="65">
        <f t="shared" si="12"/>
        <v>54.2</v>
      </c>
      <c r="EB6" s="65" t="str">
        <f>IF(EB8="-","【-】","【"&amp;SUBSTITUTE(TEXT(EB8,"#,##0.0"),"-","△")&amp;"】")</f>
        <v>【50.7】</v>
      </c>
      <c r="EC6" s="65">
        <f>IF(EC8="-",NA(),EC8)</f>
        <v>37.6</v>
      </c>
      <c r="ED6" s="65">
        <f t="shared" ref="ED6:EL6" si="13">IF(ED8="-",NA(),ED8)</f>
        <v>43.6</v>
      </c>
      <c r="EE6" s="65">
        <f t="shared" si="13"/>
        <v>68.599999999999994</v>
      </c>
      <c r="EF6" s="65">
        <f t="shared" si="13"/>
        <v>72.3</v>
      </c>
      <c r="EG6" s="65">
        <f t="shared" si="13"/>
        <v>78.599999999999994</v>
      </c>
      <c r="EH6" s="65">
        <f t="shared" si="13"/>
        <v>60.6</v>
      </c>
      <c r="EI6" s="65">
        <f t="shared" si="13"/>
        <v>59.1</v>
      </c>
      <c r="EJ6" s="65">
        <f t="shared" si="13"/>
        <v>68.900000000000006</v>
      </c>
      <c r="EK6" s="65">
        <f t="shared" si="13"/>
        <v>68</v>
      </c>
      <c r="EL6" s="65">
        <f t="shared" si="13"/>
        <v>70</v>
      </c>
      <c r="EM6" s="65" t="str">
        <f>IF(EM8="-","【-】","【"&amp;SUBSTITUTE(TEXT(EM8,"#,##0.0"),"-","△")&amp;"】")</f>
        <v>【65.7】</v>
      </c>
      <c r="EN6" s="66">
        <f>IF(EN8="-",NA(),EN8)</f>
        <v>19023954</v>
      </c>
      <c r="EO6" s="66">
        <f t="shared" ref="EO6:EW6" si="14">IF(EO8="-",NA(),EO8)</f>
        <v>19691267</v>
      </c>
      <c r="EP6" s="66">
        <f t="shared" si="14"/>
        <v>20043767</v>
      </c>
      <c r="EQ6" s="66">
        <f t="shared" si="14"/>
        <v>19138283</v>
      </c>
      <c r="ER6" s="66">
        <f t="shared" si="14"/>
        <v>19188150</v>
      </c>
      <c r="ES6" s="66">
        <f t="shared" si="14"/>
        <v>33688486</v>
      </c>
      <c r="ET6" s="66">
        <f t="shared" si="14"/>
        <v>34462126</v>
      </c>
      <c r="EU6" s="66">
        <f t="shared" si="14"/>
        <v>34878088</v>
      </c>
      <c r="EV6" s="66">
        <f t="shared" si="14"/>
        <v>36094355</v>
      </c>
      <c r="EW6" s="66">
        <f t="shared" si="14"/>
        <v>36941419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363014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/>
      <c r="P7" s="63" t="str">
        <f>P8</f>
        <v>直営</v>
      </c>
      <c r="Q7" s="64">
        <f t="shared" si="15"/>
        <v>4</v>
      </c>
      <c r="R7" s="63" t="str">
        <f t="shared" si="15"/>
        <v>-</v>
      </c>
      <c r="S7" s="63" t="str">
        <f t="shared" si="15"/>
        <v>訓</v>
      </c>
      <c r="T7" s="63" t="str">
        <f t="shared" si="15"/>
        <v>救</v>
      </c>
      <c r="U7" s="64">
        <f>U8</f>
        <v>5448</v>
      </c>
      <c r="V7" s="64">
        <f>V8</f>
        <v>3495</v>
      </c>
      <c r="W7" s="63" t="str">
        <f>W8</f>
        <v>第２種該当</v>
      </c>
      <c r="X7" s="63" t="str">
        <f t="shared" si="15"/>
        <v>１５：１</v>
      </c>
      <c r="Y7" s="64">
        <f t="shared" si="15"/>
        <v>60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60</v>
      </c>
      <c r="AE7" s="64">
        <f t="shared" si="15"/>
        <v>60</v>
      </c>
      <c r="AF7" s="64" t="str">
        <f t="shared" si="15"/>
        <v>-</v>
      </c>
      <c r="AG7" s="64">
        <f t="shared" si="15"/>
        <v>60</v>
      </c>
      <c r="AH7" s="65">
        <f>AH8</f>
        <v>100</v>
      </c>
      <c r="AI7" s="65">
        <f t="shared" ref="AI7:AQ7" si="16">AI8</f>
        <v>97.2</v>
      </c>
      <c r="AJ7" s="65">
        <f t="shared" si="16"/>
        <v>103.9</v>
      </c>
      <c r="AK7" s="65">
        <f t="shared" si="16"/>
        <v>101.6</v>
      </c>
      <c r="AL7" s="65">
        <f t="shared" si="16"/>
        <v>101.9</v>
      </c>
      <c r="AM7" s="65">
        <f t="shared" si="16"/>
        <v>98.1</v>
      </c>
      <c r="AN7" s="65">
        <f t="shared" si="16"/>
        <v>97.7</v>
      </c>
      <c r="AO7" s="65">
        <f t="shared" si="16"/>
        <v>98.5</v>
      </c>
      <c r="AP7" s="65">
        <f t="shared" si="16"/>
        <v>98</v>
      </c>
      <c r="AQ7" s="65">
        <f t="shared" si="16"/>
        <v>98.4</v>
      </c>
      <c r="AR7" s="65"/>
      <c r="AS7" s="65">
        <f>AS8</f>
        <v>98.6</v>
      </c>
      <c r="AT7" s="65">
        <f t="shared" ref="AT7:BB7" si="17">AT8</f>
        <v>93.5</v>
      </c>
      <c r="AU7" s="65">
        <f t="shared" si="17"/>
        <v>82.1</v>
      </c>
      <c r="AV7" s="65">
        <f t="shared" si="17"/>
        <v>78.2</v>
      </c>
      <c r="AW7" s="65">
        <f t="shared" si="17"/>
        <v>79.599999999999994</v>
      </c>
      <c r="AX7" s="65">
        <f t="shared" si="17"/>
        <v>83.2</v>
      </c>
      <c r="AY7" s="65">
        <f t="shared" si="17"/>
        <v>82.5</v>
      </c>
      <c r="AZ7" s="65">
        <f t="shared" si="17"/>
        <v>79.7</v>
      </c>
      <c r="BA7" s="65">
        <f t="shared" si="17"/>
        <v>79.599999999999994</v>
      </c>
      <c r="BB7" s="65">
        <f t="shared" si="17"/>
        <v>77.900000000000006</v>
      </c>
      <c r="BC7" s="65"/>
      <c r="BD7" s="65" t="str">
        <f>BD8</f>
        <v>該当数値なし</v>
      </c>
      <c r="BE7" s="65" t="str">
        <f t="shared" ref="BE7:BM7" si="18">BE8</f>
        <v>該当数値なし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99.5</v>
      </c>
      <c r="BJ7" s="65">
        <f t="shared" si="18"/>
        <v>91.2</v>
      </c>
      <c r="BK7" s="65">
        <f t="shared" si="18"/>
        <v>94.9</v>
      </c>
      <c r="BL7" s="65">
        <f t="shared" si="18"/>
        <v>101.2</v>
      </c>
      <c r="BM7" s="65">
        <f t="shared" si="18"/>
        <v>107.2</v>
      </c>
      <c r="BN7" s="65"/>
      <c r="BO7" s="65">
        <f>BO8</f>
        <v>54.9</v>
      </c>
      <c r="BP7" s="65">
        <f t="shared" ref="BP7:BX7" si="19">BP8</f>
        <v>56.9</v>
      </c>
      <c r="BQ7" s="65">
        <f t="shared" si="19"/>
        <v>54.9</v>
      </c>
      <c r="BR7" s="65">
        <f t="shared" si="19"/>
        <v>63.1</v>
      </c>
      <c r="BS7" s="65">
        <f t="shared" si="19"/>
        <v>58.3</v>
      </c>
      <c r="BT7" s="65">
        <f t="shared" si="19"/>
        <v>69.2</v>
      </c>
      <c r="BU7" s="65">
        <f t="shared" si="19"/>
        <v>68.599999999999994</v>
      </c>
      <c r="BV7" s="65">
        <f t="shared" si="19"/>
        <v>67.400000000000006</v>
      </c>
      <c r="BW7" s="65">
        <f t="shared" si="19"/>
        <v>66.599999999999994</v>
      </c>
      <c r="BX7" s="65">
        <f t="shared" si="19"/>
        <v>66.8</v>
      </c>
      <c r="BY7" s="65"/>
      <c r="BZ7" s="66">
        <f>BZ8</f>
        <v>25024</v>
      </c>
      <c r="CA7" s="66">
        <f t="shared" ref="CA7:CI7" si="20">CA8</f>
        <v>23962</v>
      </c>
      <c r="CB7" s="66">
        <f t="shared" si="20"/>
        <v>23234</v>
      </c>
      <c r="CC7" s="66">
        <f t="shared" si="20"/>
        <v>21173</v>
      </c>
      <c r="CD7" s="66">
        <f t="shared" si="20"/>
        <v>21483</v>
      </c>
      <c r="CE7" s="66">
        <f t="shared" si="20"/>
        <v>23061</v>
      </c>
      <c r="CF7" s="66">
        <f t="shared" si="20"/>
        <v>23475</v>
      </c>
      <c r="CG7" s="66">
        <f t="shared" si="20"/>
        <v>23857</v>
      </c>
      <c r="CH7" s="66">
        <f t="shared" si="20"/>
        <v>24371</v>
      </c>
      <c r="CI7" s="66">
        <f t="shared" si="20"/>
        <v>24882</v>
      </c>
      <c r="CJ7" s="65"/>
      <c r="CK7" s="66">
        <f>CK8</f>
        <v>15410</v>
      </c>
      <c r="CL7" s="66">
        <f t="shared" ref="CL7:CT7" si="21">CL8</f>
        <v>16211</v>
      </c>
      <c r="CM7" s="66">
        <f t="shared" si="21"/>
        <v>7488</v>
      </c>
      <c r="CN7" s="66">
        <f t="shared" si="21"/>
        <v>7490</v>
      </c>
      <c r="CO7" s="66">
        <f t="shared" si="21"/>
        <v>8045</v>
      </c>
      <c r="CP7" s="66">
        <f t="shared" si="21"/>
        <v>8338</v>
      </c>
      <c r="CQ7" s="66">
        <f t="shared" si="21"/>
        <v>8603</v>
      </c>
      <c r="CR7" s="66">
        <f t="shared" si="21"/>
        <v>8471</v>
      </c>
      <c r="CS7" s="66">
        <f t="shared" si="21"/>
        <v>8736</v>
      </c>
      <c r="CT7" s="66">
        <f t="shared" si="21"/>
        <v>8797</v>
      </c>
      <c r="CU7" s="65"/>
      <c r="CV7" s="65">
        <f>CV8</f>
        <v>50.3</v>
      </c>
      <c r="CW7" s="65">
        <f t="shared" ref="CW7:DE7" si="22">CW8</f>
        <v>52.9</v>
      </c>
      <c r="CX7" s="65">
        <f t="shared" si="22"/>
        <v>79.599999999999994</v>
      </c>
      <c r="CY7" s="65">
        <f t="shared" si="22"/>
        <v>82.4</v>
      </c>
      <c r="CZ7" s="65">
        <f t="shared" si="22"/>
        <v>84.7</v>
      </c>
      <c r="DA7" s="65">
        <f t="shared" si="22"/>
        <v>64.7</v>
      </c>
      <c r="DB7" s="65">
        <f t="shared" si="22"/>
        <v>65</v>
      </c>
      <c r="DC7" s="65">
        <f t="shared" si="22"/>
        <v>67.5</v>
      </c>
      <c r="DD7" s="65">
        <f t="shared" si="22"/>
        <v>67.5</v>
      </c>
      <c r="DE7" s="65">
        <f t="shared" si="22"/>
        <v>69.5</v>
      </c>
      <c r="DF7" s="65"/>
      <c r="DG7" s="65">
        <f>DG8</f>
        <v>35.299999999999997</v>
      </c>
      <c r="DH7" s="65">
        <f t="shared" ref="DH7:DP7" si="23">DH8</f>
        <v>36.700000000000003</v>
      </c>
      <c r="DI7" s="65">
        <f t="shared" si="23"/>
        <v>14</v>
      </c>
      <c r="DJ7" s="65">
        <f t="shared" si="23"/>
        <v>13.4</v>
      </c>
      <c r="DK7" s="65">
        <f t="shared" si="23"/>
        <v>12.4</v>
      </c>
      <c r="DL7" s="65">
        <f t="shared" si="23"/>
        <v>19.600000000000001</v>
      </c>
      <c r="DM7" s="65">
        <f t="shared" si="23"/>
        <v>19</v>
      </c>
      <c r="DN7" s="65">
        <f t="shared" si="23"/>
        <v>17.899999999999999</v>
      </c>
      <c r="DO7" s="65">
        <f t="shared" si="23"/>
        <v>17.899999999999999</v>
      </c>
      <c r="DP7" s="65">
        <f t="shared" si="23"/>
        <v>17.399999999999999</v>
      </c>
      <c r="DQ7" s="65"/>
      <c r="DR7" s="65">
        <f>DR8</f>
        <v>43.8</v>
      </c>
      <c r="DS7" s="65">
        <f t="shared" ref="DS7:EA7" si="24">DS8</f>
        <v>42.6</v>
      </c>
      <c r="DT7" s="65">
        <f t="shared" si="24"/>
        <v>62.9</v>
      </c>
      <c r="DU7" s="65">
        <f t="shared" si="24"/>
        <v>64.400000000000006</v>
      </c>
      <c r="DV7" s="65">
        <f t="shared" si="24"/>
        <v>66.8</v>
      </c>
      <c r="DW7" s="65">
        <f t="shared" si="24"/>
        <v>43</v>
      </c>
      <c r="DX7" s="65">
        <f t="shared" si="24"/>
        <v>43.9</v>
      </c>
      <c r="DY7" s="65">
        <f t="shared" si="24"/>
        <v>52.4</v>
      </c>
      <c r="DZ7" s="65">
        <f t="shared" si="24"/>
        <v>52.6</v>
      </c>
      <c r="EA7" s="65">
        <f t="shared" si="24"/>
        <v>54.2</v>
      </c>
      <c r="EB7" s="65"/>
      <c r="EC7" s="65">
        <f>EC8</f>
        <v>37.6</v>
      </c>
      <c r="ED7" s="65">
        <f t="shared" ref="ED7:EL7" si="25">ED8</f>
        <v>43.6</v>
      </c>
      <c r="EE7" s="65">
        <f t="shared" si="25"/>
        <v>68.599999999999994</v>
      </c>
      <c r="EF7" s="65">
        <f t="shared" si="25"/>
        <v>72.3</v>
      </c>
      <c r="EG7" s="65">
        <f t="shared" si="25"/>
        <v>78.599999999999994</v>
      </c>
      <c r="EH7" s="65">
        <f t="shared" si="25"/>
        <v>60.6</v>
      </c>
      <c r="EI7" s="65">
        <f t="shared" si="25"/>
        <v>59.1</v>
      </c>
      <c r="EJ7" s="65">
        <f t="shared" si="25"/>
        <v>68.900000000000006</v>
      </c>
      <c r="EK7" s="65">
        <f t="shared" si="25"/>
        <v>68</v>
      </c>
      <c r="EL7" s="65">
        <f t="shared" si="25"/>
        <v>70</v>
      </c>
      <c r="EM7" s="65"/>
      <c r="EN7" s="66">
        <f>EN8</f>
        <v>19023954</v>
      </c>
      <c r="EO7" s="66">
        <f t="shared" ref="EO7:EW7" si="26">EO8</f>
        <v>19691267</v>
      </c>
      <c r="EP7" s="66">
        <f t="shared" si="26"/>
        <v>20043767</v>
      </c>
      <c r="EQ7" s="66">
        <f t="shared" si="26"/>
        <v>19138283</v>
      </c>
      <c r="ER7" s="66">
        <f t="shared" si="26"/>
        <v>19188150</v>
      </c>
      <c r="ES7" s="66">
        <f t="shared" si="26"/>
        <v>33688486</v>
      </c>
      <c r="ET7" s="66">
        <f t="shared" si="26"/>
        <v>34462126</v>
      </c>
      <c r="EU7" s="66">
        <f t="shared" si="26"/>
        <v>34878088</v>
      </c>
      <c r="EV7" s="66">
        <f t="shared" si="26"/>
        <v>36094355</v>
      </c>
      <c r="EW7" s="66">
        <f t="shared" si="26"/>
        <v>36941419</v>
      </c>
      <c r="EX7" s="66"/>
    </row>
    <row r="8" spans="1:154" s="67" customFormat="1">
      <c r="A8" s="48"/>
      <c r="B8" s="68">
        <v>2016</v>
      </c>
      <c r="C8" s="68">
        <v>363014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4</v>
      </c>
      <c r="R8" s="68" t="s">
        <v>131</v>
      </c>
      <c r="S8" s="68" t="s">
        <v>132</v>
      </c>
      <c r="T8" s="68" t="s">
        <v>133</v>
      </c>
      <c r="U8" s="69">
        <v>5448</v>
      </c>
      <c r="V8" s="69">
        <v>3495</v>
      </c>
      <c r="W8" s="68" t="s">
        <v>134</v>
      </c>
      <c r="X8" s="70" t="s">
        <v>135</v>
      </c>
      <c r="Y8" s="69">
        <v>60</v>
      </c>
      <c r="Z8" s="69" t="s">
        <v>131</v>
      </c>
      <c r="AA8" s="69" t="s">
        <v>131</v>
      </c>
      <c r="AB8" s="69" t="s">
        <v>131</v>
      </c>
      <c r="AC8" s="69" t="s">
        <v>131</v>
      </c>
      <c r="AD8" s="69">
        <v>60</v>
      </c>
      <c r="AE8" s="69">
        <v>60</v>
      </c>
      <c r="AF8" s="69" t="s">
        <v>131</v>
      </c>
      <c r="AG8" s="69">
        <v>60</v>
      </c>
      <c r="AH8" s="71">
        <v>100</v>
      </c>
      <c r="AI8" s="71">
        <v>97.2</v>
      </c>
      <c r="AJ8" s="71">
        <v>103.9</v>
      </c>
      <c r="AK8" s="71">
        <v>101.6</v>
      </c>
      <c r="AL8" s="71">
        <v>101.9</v>
      </c>
      <c r="AM8" s="71">
        <v>98.1</v>
      </c>
      <c r="AN8" s="71">
        <v>97.7</v>
      </c>
      <c r="AO8" s="71">
        <v>98.5</v>
      </c>
      <c r="AP8" s="71">
        <v>98</v>
      </c>
      <c r="AQ8" s="71">
        <v>98.4</v>
      </c>
      <c r="AR8" s="71">
        <v>98.4</v>
      </c>
      <c r="AS8" s="71">
        <v>98.6</v>
      </c>
      <c r="AT8" s="71">
        <v>93.5</v>
      </c>
      <c r="AU8" s="71">
        <v>82.1</v>
      </c>
      <c r="AV8" s="71">
        <v>78.2</v>
      </c>
      <c r="AW8" s="71">
        <v>79.599999999999994</v>
      </c>
      <c r="AX8" s="71">
        <v>83.2</v>
      </c>
      <c r="AY8" s="71">
        <v>82.5</v>
      </c>
      <c r="AZ8" s="71">
        <v>79.7</v>
      </c>
      <c r="BA8" s="71">
        <v>79.599999999999994</v>
      </c>
      <c r="BB8" s="71">
        <v>77.900000000000006</v>
      </c>
      <c r="BC8" s="71">
        <v>89.5</v>
      </c>
      <c r="BD8" s="72" t="s">
        <v>136</v>
      </c>
      <c r="BE8" s="72" t="s">
        <v>136</v>
      </c>
      <c r="BF8" s="72" t="s">
        <v>136</v>
      </c>
      <c r="BG8" s="72" t="s">
        <v>136</v>
      </c>
      <c r="BH8" s="72" t="s">
        <v>136</v>
      </c>
      <c r="BI8" s="72">
        <v>99.5</v>
      </c>
      <c r="BJ8" s="72">
        <v>91.2</v>
      </c>
      <c r="BK8" s="72">
        <v>94.9</v>
      </c>
      <c r="BL8" s="72">
        <v>101.2</v>
      </c>
      <c r="BM8" s="72">
        <v>107.2</v>
      </c>
      <c r="BN8" s="72">
        <v>63.6</v>
      </c>
      <c r="BO8" s="71">
        <v>54.9</v>
      </c>
      <c r="BP8" s="71">
        <v>56.9</v>
      </c>
      <c r="BQ8" s="71">
        <v>54.9</v>
      </c>
      <c r="BR8" s="71">
        <v>63.1</v>
      </c>
      <c r="BS8" s="71">
        <v>58.3</v>
      </c>
      <c r="BT8" s="71">
        <v>69.2</v>
      </c>
      <c r="BU8" s="71">
        <v>68.599999999999994</v>
      </c>
      <c r="BV8" s="71">
        <v>67.400000000000006</v>
      </c>
      <c r="BW8" s="71">
        <v>66.599999999999994</v>
      </c>
      <c r="BX8" s="71">
        <v>66.8</v>
      </c>
      <c r="BY8" s="71">
        <v>74.2</v>
      </c>
      <c r="BZ8" s="72">
        <v>25024</v>
      </c>
      <c r="CA8" s="72">
        <v>23962</v>
      </c>
      <c r="CB8" s="72">
        <v>23234</v>
      </c>
      <c r="CC8" s="72">
        <v>21173</v>
      </c>
      <c r="CD8" s="72">
        <v>21483</v>
      </c>
      <c r="CE8" s="72">
        <v>23061</v>
      </c>
      <c r="CF8" s="72">
        <v>23475</v>
      </c>
      <c r="CG8" s="72">
        <v>23857</v>
      </c>
      <c r="CH8" s="72">
        <v>24371</v>
      </c>
      <c r="CI8" s="72">
        <v>24882</v>
      </c>
      <c r="CJ8" s="71">
        <v>49667</v>
      </c>
      <c r="CK8" s="72">
        <v>15410</v>
      </c>
      <c r="CL8" s="72">
        <v>16211</v>
      </c>
      <c r="CM8" s="72">
        <v>7488</v>
      </c>
      <c r="CN8" s="72">
        <v>7490</v>
      </c>
      <c r="CO8" s="72">
        <v>8045</v>
      </c>
      <c r="CP8" s="72">
        <v>8338</v>
      </c>
      <c r="CQ8" s="72">
        <v>8603</v>
      </c>
      <c r="CR8" s="72">
        <v>8471</v>
      </c>
      <c r="CS8" s="72">
        <v>8736</v>
      </c>
      <c r="CT8" s="72">
        <v>8797</v>
      </c>
      <c r="CU8" s="71">
        <v>13758</v>
      </c>
      <c r="CV8" s="72">
        <v>50.3</v>
      </c>
      <c r="CW8" s="72">
        <v>52.9</v>
      </c>
      <c r="CX8" s="72">
        <v>79.599999999999994</v>
      </c>
      <c r="CY8" s="72">
        <v>82.4</v>
      </c>
      <c r="CZ8" s="72">
        <v>84.7</v>
      </c>
      <c r="DA8" s="72">
        <v>64.7</v>
      </c>
      <c r="DB8" s="72">
        <v>65</v>
      </c>
      <c r="DC8" s="72">
        <v>67.5</v>
      </c>
      <c r="DD8" s="72">
        <v>67.5</v>
      </c>
      <c r="DE8" s="72">
        <v>69.5</v>
      </c>
      <c r="DF8" s="72">
        <v>55.2</v>
      </c>
      <c r="DG8" s="72">
        <v>35.299999999999997</v>
      </c>
      <c r="DH8" s="72">
        <v>36.700000000000003</v>
      </c>
      <c r="DI8" s="72">
        <v>14</v>
      </c>
      <c r="DJ8" s="72">
        <v>13.4</v>
      </c>
      <c r="DK8" s="72">
        <v>12.4</v>
      </c>
      <c r="DL8" s="72">
        <v>19.600000000000001</v>
      </c>
      <c r="DM8" s="72">
        <v>19</v>
      </c>
      <c r="DN8" s="72">
        <v>17.899999999999999</v>
      </c>
      <c r="DO8" s="72">
        <v>17.899999999999999</v>
      </c>
      <c r="DP8" s="72">
        <v>17.399999999999999</v>
      </c>
      <c r="DQ8" s="72">
        <v>24.1</v>
      </c>
      <c r="DR8" s="71">
        <v>43.8</v>
      </c>
      <c r="DS8" s="71">
        <v>42.6</v>
      </c>
      <c r="DT8" s="71">
        <v>62.9</v>
      </c>
      <c r="DU8" s="71">
        <v>64.400000000000006</v>
      </c>
      <c r="DV8" s="71">
        <v>66.8</v>
      </c>
      <c r="DW8" s="71">
        <v>43</v>
      </c>
      <c r="DX8" s="71">
        <v>43.9</v>
      </c>
      <c r="DY8" s="71">
        <v>52.4</v>
      </c>
      <c r="DZ8" s="71">
        <v>52.6</v>
      </c>
      <c r="EA8" s="71">
        <v>54.2</v>
      </c>
      <c r="EB8" s="71">
        <v>50.7</v>
      </c>
      <c r="EC8" s="71">
        <v>37.6</v>
      </c>
      <c r="ED8" s="71">
        <v>43.6</v>
      </c>
      <c r="EE8" s="71">
        <v>68.599999999999994</v>
      </c>
      <c r="EF8" s="71">
        <v>72.3</v>
      </c>
      <c r="EG8" s="71">
        <v>78.599999999999994</v>
      </c>
      <c r="EH8" s="71">
        <v>60.6</v>
      </c>
      <c r="EI8" s="71">
        <v>59.1</v>
      </c>
      <c r="EJ8" s="71">
        <v>68.900000000000006</v>
      </c>
      <c r="EK8" s="71">
        <v>68</v>
      </c>
      <c r="EL8" s="71">
        <v>70</v>
      </c>
      <c r="EM8" s="71">
        <v>65.7</v>
      </c>
      <c r="EN8" s="72">
        <v>19023954</v>
      </c>
      <c r="EO8" s="72">
        <v>19691267</v>
      </c>
      <c r="EP8" s="72">
        <v>20043767</v>
      </c>
      <c r="EQ8" s="72">
        <v>19138283</v>
      </c>
      <c r="ER8" s="72">
        <v>19188150</v>
      </c>
      <c r="ES8" s="72">
        <v>33688486</v>
      </c>
      <c r="ET8" s="72">
        <v>34462126</v>
      </c>
      <c r="EU8" s="72">
        <v>34878088</v>
      </c>
      <c r="EV8" s="72">
        <v>36094355</v>
      </c>
      <c r="EW8" s="72">
        <v>36941419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海川　みゆき</cp:lastModifiedBy>
  <cp:lastPrinted>2018-10-09T23:58:58Z</cp:lastPrinted>
  <dcterms:created xsi:type="dcterms:W3CDTF">2018-09-27T00:56:48Z</dcterms:created>
  <dcterms:modified xsi:type="dcterms:W3CDTF">2018-10-09T23:59:06Z</dcterms:modified>
  <cp:category/>
</cp:coreProperties>
</file>