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dfs.pref.tokushima.jp\KenFileServer\105\004000\2017(H29)\Ｉ_地方債\04 平成29年度地方債担当（研修生下席）\②平成29年度後期（宮本）\01_地方公営企業\15 平成28年度決算「経営比較分析表」の分析等\04 市町村→県\05法非適下水\"/>
    </mc:Choice>
  </mc:AlternateContent>
  <workbookProtection workbookPassword="B319" lockStructure="1"/>
  <bookViews>
    <workbookView xWindow="0" yWindow="0" windowWidth="28800" windowHeight="12450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AL8" i="4" s="1"/>
  <c r="R6" i="5"/>
  <c r="Q6" i="5"/>
  <c r="W10" i="4" s="1"/>
  <c r="P6" i="5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H86" i="4"/>
  <c r="AT10" i="4"/>
  <c r="AL10" i="4"/>
  <c r="AD10" i="4"/>
  <c r="P10" i="4"/>
  <c r="I10" i="4"/>
  <c r="B10" i="4"/>
  <c r="AT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<sst xmlns="http://schemas.openxmlformats.org/spreadsheetml/2006/main" count="240" uniqueCount="125">
  <si>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</si>
  <si>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</si>
  <si>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</si>
  <si>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</si>
  <si>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</si>
  <si>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</si>
  <si>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</si>
  <si>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</si>
  <si>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</si>
  <si>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</si>
  <si>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</si>
  <si>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</si>
  <si>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</si>
  <si>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</si>
  <si>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</si>
  <si>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</si>
  <si>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</si>
  <si>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</si>
  <si>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</si>
  <si>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</si>
  <si>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</si>
  <si>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</si>
  <si>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</si>
  <si>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</si>
  <si>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</si>
  <si>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</si>
  <si>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</si>
  <si>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</si>
  <si>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</si>
  <si>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</si>
  <si>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</si>
  <si>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</si>
  <si>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</si>
  <si>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</si>
  <si>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</si>
  <si>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</si>
  <si>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</si>
  <si>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</si>
  <si>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</si>
  <si>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</si>
  <si>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</si>
  <si>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</si>
  <si>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</si>
  <si>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</si>
  <si>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</si>
  <si>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</si>
  <si>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</si>
  <si>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</si>
  <si>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</si>
  <si>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</si>
  <si>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</si>
  <si>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</si>
  <si>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</si>
  <si>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</si>
  <si>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</si>
  <si>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</si>
  <si>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</si>
  <si>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</si>
  <si>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</si>
  <si>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</si>
  <si>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</si>
  <si>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</si>
  <si>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</si>
  <si>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</si>
  <si>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</si>
  <si>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</si>
  <si>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</si>
  <si>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</si>
  <si>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</si>
  <si>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</si>
  <si>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</si>
  <si>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</si>
  <si>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</si>
  <si>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</si>
  <si>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</si>
  <si>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</si>
  <si>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</si>
  <si>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</si>
  <si>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</si>
  <si>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</si>
  <si>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</si>
  <si>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</si>
  <si>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</si>
  <si>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</si>
  <si>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</si>
  <si>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</si>
  <si>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</si>
  <si>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</si>
  <si>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</si>
  <si>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</si>
  <si>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</si>
  <si>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</si>
  <si>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</si>
  <si>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</si>
  <si>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</si>
  <si>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</si>
  <si>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</si>
  <si>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</si>
  <si>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</si>
  <si>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</si>
  <si>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</si>
  <si>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</si>
  <si>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</si>
  <si>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</si>
  <si>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</si>
  <si>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</si>
  <si>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</si>
  <si>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</si>
  <si>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</si>
  <si>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徳島県　海陽町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</si>
  <si>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</si>
  <si>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</si>
  <si>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</si>
  <si>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</si>
  <si>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</si>
  <si>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</si>
  <si>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</si>
  <si>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</si>
  <si>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</si>
  <si>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</si>
  <si>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</si>
  <si>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町内で４処理区を有しており、平成８年から一部供用を開始している。経営については、一般会計からの繰入金に依存している状況である。工事は完了しており、今後加入者の増加が見込まれないため、経費の削減に努めていく。</t>
    <rPh sb="1" eb="3">
      <t>チョウナイ</t>
    </rPh>
    <rPh sb="5" eb="7">
      <t>ショリ</t>
    </rPh>
    <rPh sb="7" eb="8">
      <t>ク</t>
    </rPh>
    <rPh sb="9" eb="10">
      <t>ユウ</t>
    </rPh>
    <rPh sb="15" eb="17">
      <t>ヘイセイ</t>
    </rPh>
    <rPh sb="18" eb="19">
      <t>ネン</t>
    </rPh>
    <rPh sb="21" eb="23">
      <t>イチブ</t>
    </rPh>
    <rPh sb="23" eb="25">
      <t>キョウヨウ</t>
    </rPh>
    <rPh sb="26" eb="28">
      <t>カイシ</t>
    </rPh>
    <rPh sb="33" eb="35">
      <t>ケイエイ</t>
    </rPh>
    <rPh sb="41" eb="43">
      <t>イッパン</t>
    </rPh>
    <rPh sb="43" eb="45">
      <t>カイケイ</t>
    </rPh>
    <rPh sb="48" eb="51">
      <t>クリイレキン</t>
    </rPh>
    <rPh sb="52" eb="54">
      <t>イゾン</t>
    </rPh>
    <rPh sb="58" eb="60">
      <t>ジョウキョウ</t>
    </rPh>
    <rPh sb="64" eb="66">
      <t>コウジ</t>
    </rPh>
    <rPh sb="67" eb="69">
      <t>カンリョウ</t>
    </rPh>
    <rPh sb="74" eb="76">
      <t>コンゴ</t>
    </rPh>
    <rPh sb="76" eb="79">
      <t>カニュウシャ</t>
    </rPh>
    <rPh sb="80" eb="82">
      <t>ゾウカ</t>
    </rPh>
    <rPh sb="83" eb="85">
      <t>ミコ</t>
    </rPh>
    <rPh sb="92" eb="94">
      <t>ケイヒ</t>
    </rPh>
    <rPh sb="95" eb="97">
      <t>サクゲン</t>
    </rPh>
    <rPh sb="98" eb="99">
      <t>ツト</t>
    </rPh>
    <phoneticPr fontId="4"/>
  </si>
  <si>
    <t>　下水道管の更新には至っていないが、一部施設の老朽化による修繕が発生し、随時対応している。長寿命化対策の策定など、中長期的な修繕計画の策定が必要である。</t>
    <rPh sb="1" eb="4">
      <t>ゲスイドウ</t>
    </rPh>
    <rPh sb="4" eb="5">
      <t>カン</t>
    </rPh>
    <rPh sb="6" eb="8">
      <t>コウシン</t>
    </rPh>
    <rPh sb="10" eb="11">
      <t>イタ</t>
    </rPh>
    <rPh sb="18" eb="20">
      <t>イチブ</t>
    </rPh>
    <rPh sb="20" eb="22">
      <t>シセツ</t>
    </rPh>
    <rPh sb="23" eb="26">
      <t>ロウキュウカ</t>
    </rPh>
    <rPh sb="29" eb="31">
      <t>シュウゼン</t>
    </rPh>
    <rPh sb="32" eb="34">
      <t>ハッセイ</t>
    </rPh>
    <rPh sb="36" eb="38">
      <t>ズイジ</t>
    </rPh>
    <rPh sb="38" eb="40">
      <t>タイオウ</t>
    </rPh>
    <rPh sb="45" eb="48">
      <t>チョウジュミョウ</t>
    </rPh>
    <rPh sb="48" eb="49">
      <t>カ</t>
    </rPh>
    <rPh sb="49" eb="51">
      <t>タイサク</t>
    </rPh>
    <rPh sb="52" eb="54">
      <t>サクテイ</t>
    </rPh>
    <rPh sb="57" eb="61">
      <t>チュウチョウキテキ</t>
    </rPh>
    <rPh sb="62" eb="64">
      <t>シュウゼン</t>
    </rPh>
    <rPh sb="64" eb="66">
      <t>ケイカク</t>
    </rPh>
    <rPh sb="67" eb="69">
      <t>サクテイ</t>
    </rPh>
    <rPh sb="70" eb="72">
      <t>ヒツヨウ</t>
    </rPh>
    <phoneticPr fontId="4"/>
  </si>
  <si>
    <t>　修繕計画を策定することにより、費用の平均化を図るなど、計画的な経営に努める。
　また、効率的な経営を目指すため、将来的には公共下水道施設との施設統合も検討する。</t>
    <rPh sb="1" eb="3">
      <t>シュウゼン</t>
    </rPh>
    <rPh sb="3" eb="5">
      <t>ケイカク</t>
    </rPh>
    <rPh sb="6" eb="8">
      <t>サクテイ</t>
    </rPh>
    <rPh sb="16" eb="18">
      <t>ヒヨウ</t>
    </rPh>
    <rPh sb="19" eb="21">
      <t>ヘイキン</t>
    </rPh>
    <rPh sb="21" eb="22">
      <t>カ</t>
    </rPh>
    <rPh sb="23" eb="24">
      <t>ハカ</t>
    </rPh>
    <rPh sb="28" eb="31">
      <t>ケイカクテキ</t>
    </rPh>
    <rPh sb="32" eb="34">
      <t>ケイエイ</t>
    </rPh>
    <rPh sb="35" eb="36">
      <t>ツト</t>
    </rPh>
    <rPh sb="44" eb="47">
      <t>コウリツテキ</t>
    </rPh>
    <rPh sb="48" eb="50">
      <t>ケイエイ</t>
    </rPh>
    <rPh sb="51" eb="53">
      <t>メザ</t>
    </rPh>
    <rPh sb="57" eb="60">
      <t>ショウライテキ</t>
    </rPh>
    <rPh sb="62" eb="64">
      <t>コウキョウ</t>
    </rPh>
    <rPh sb="64" eb="67">
      <t>ゲスイドウ</t>
    </rPh>
    <rPh sb="67" eb="69">
      <t>シセツ</t>
    </rPh>
    <rPh sb="71" eb="73">
      <t>シセツ</t>
    </rPh>
    <rPh sb="73" eb="75">
      <t>トウゴウ</t>
    </rPh>
    <rPh sb="76" eb="78">
      <t>ケントウ</t>
    </rPh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</si>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</sst>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5143840"/>
        <c:axId val="1445151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0.03</c:v>
                </c:pt>
                <c:pt idx="2">
                  <c:v>0.02</c:v>
                </c:pt>
                <c:pt idx="3">
                  <c:v>0.01</c:v>
                </c:pt>
                <c:pt idx="4">
                  <c:v>2.0499999999999998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5143840"/>
        <c:axId val="1445151456"/>
      </c:lineChart>
      <c:dateAx>
        <c:axId val="1445143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5151456"/>
        <c:crosses val="autoZero"/>
        <c:auto val="1"/>
        <c:lblOffset val="100"/>
        <c:baseTimeUnit val="years"/>
      </c:dateAx>
      <c:valAx>
        <c:axId val="1445151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45143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67.61</c:v>
                </c:pt>
                <c:pt idx="1">
                  <c:v>63.94</c:v>
                </c:pt>
                <c:pt idx="2">
                  <c:v>64.790000000000006</c:v>
                </c:pt>
                <c:pt idx="3">
                  <c:v>65.349999999999994</c:v>
                </c:pt>
                <c:pt idx="4">
                  <c:v>56.62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1834640"/>
        <c:axId val="1581835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54.74</c:v>
                </c:pt>
                <c:pt idx="1">
                  <c:v>53.78</c:v>
                </c:pt>
                <c:pt idx="2">
                  <c:v>53.24</c:v>
                </c:pt>
                <c:pt idx="3">
                  <c:v>52.31</c:v>
                </c:pt>
                <c:pt idx="4">
                  <c:v>60.65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1834640"/>
        <c:axId val="1581835184"/>
      </c:lineChart>
      <c:dateAx>
        <c:axId val="1581834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81835184"/>
        <c:crosses val="autoZero"/>
        <c:auto val="1"/>
        <c:lblOffset val="100"/>
        <c:baseTimeUnit val="years"/>
      </c:dateAx>
      <c:valAx>
        <c:axId val="1581835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81834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81.28</c:v>
                </c:pt>
                <c:pt idx="1">
                  <c:v>81.84</c:v>
                </c:pt>
                <c:pt idx="2">
                  <c:v>83.27</c:v>
                </c:pt>
                <c:pt idx="3">
                  <c:v>81.13</c:v>
                </c:pt>
                <c:pt idx="4">
                  <c:v>80.62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1830832"/>
        <c:axId val="1581838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83.88</c:v>
                </c:pt>
                <c:pt idx="1">
                  <c:v>84.06</c:v>
                </c:pt>
                <c:pt idx="2">
                  <c:v>84.07</c:v>
                </c:pt>
                <c:pt idx="3">
                  <c:v>84.32</c:v>
                </c:pt>
                <c:pt idx="4">
                  <c:v>84.58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1830832"/>
        <c:axId val="1581838992"/>
      </c:lineChart>
      <c:dateAx>
        <c:axId val="1581830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81838992"/>
        <c:crosses val="autoZero"/>
        <c:auto val="1"/>
        <c:lblOffset val="100"/>
        <c:baseTimeUnit val="years"/>
      </c:dateAx>
      <c:valAx>
        <c:axId val="1581838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8183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96.87</c:v>
                </c:pt>
                <c:pt idx="1">
                  <c:v>97.5</c:v>
                </c:pt>
                <c:pt idx="2">
                  <c:v>100.61</c:v>
                </c:pt>
                <c:pt idx="3">
                  <c:v>101.55</c:v>
                </c:pt>
                <c:pt idx="4">
                  <c:v>103.11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8368784"/>
        <c:axId val="1378369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8368784"/>
        <c:axId val="1378369328"/>
      </c:lineChart>
      <c:dateAx>
        <c:axId val="1378368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78369328"/>
        <c:crosses val="autoZero"/>
        <c:auto val="1"/>
        <c:lblOffset val="100"/>
        <c:baseTimeUnit val="years"/>
      </c:dateAx>
      <c:valAx>
        <c:axId val="1378369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78368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948576"/>
        <c:axId val="1580949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0948576"/>
        <c:axId val="1580949120"/>
      </c:lineChart>
      <c:dateAx>
        <c:axId val="1580948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80949120"/>
        <c:crosses val="autoZero"/>
        <c:auto val="1"/>
        <c:lblOffset val="100"/>
        <c:baseTimeUnit val="years"/>
      </c:dateAx>
      <c:valAx>
        <c:axId val="1580949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80948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940416"/>
        <c:axId val="1580945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0940416"/>
        <c:axId val="1580945312"/>
      </c:lineChart>
      <c:dateAx>
        <c:axId val="1580940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80945312"/>
        <c:crosses val="autoZero"/>
        <c:auto val="1"/>
        <c:lblOffset val="100"/>
        <c:baseTimeUnit val="years"/>
      </c:dateAx>
      <c:valAx>
        <c:axId val="1580945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80940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950208"/>
        <c:axId val="1580950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0950208"/>
        <c:axId val="1580950752"/>
      </c:lineChart>
      <c:dateAx>
        <c:axId val="1580950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80950752"/>
        <c:crosses val="autoZero"/>
        <c:auto val="1"/>
        <c:lblOffset val="100"/>
        <c:baseTimeUnit val="years"/>
      </c:dateAx>
      <c:valAx>
        <c:axId val="1580950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80950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939328"/>
        <c:axId val="1580939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0939328"/>
        <c:axId val="1580939872"/>
      </c:lineChart>
      <c:dateAx>
        <c:axId val="1580939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80939872"/>
        <c:crosses val="autoZero"/>
        <c:auto val="1"/>
        <c:lblOffset val="100"/>
        <c:baseTimeUnit val="years"/>
      </c:dateAx>
      <c:valAx>
        <c:axId val="1580939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80939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17.2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941504"/>
        <c:axId val="1580942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1197.82</c:v>
                </c:pt>
                <c:pt idx="1">
                  <c:v>1126.77</c:v>
                </c:pt>
                <c:pt idx="2">
                  <c:v>1044.8</c:v>
                </c:pt>
                <c:pt idx="3">
                  <c:v>1081.8</c:v>
                </c:pt>
                <c:pt idx="4">
                  <c:v>974.93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0941504"/>
        <c:axId val="1580942048"/>
      </c:lineChart>
      <c:dateAx>
        <c:axId val="1580941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80942048"/>
        <c:crosses val="autoZero"/>
        <c:auto val="1"/>
        <c:lblOffset val="100"/>
        <c:baseTimeUnit val="years"/>
      </c:dateAx>
      <c:valAx>
        <c:axId val="1580942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80941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48.54</c:v>
                </c:pt>
                <c:pt idx="1">
                  <c:v>50.95</c:v>
                </c:pt>
                <c:pt idx="2">
                  <c:v>42.54</c:v>
                </c:pt>
                <c:pt idx="3">
                  <c:v>44</c:v>
                </c:pt>
                <c:pt idx="4">
                  <c:v>37.299999999999997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944224"/>
        <c:axId val="1581827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51.03</c:v>
                </c:pt>
                <c:pt idx="1">
                  <c:v>50.9</c:v>
                </c:pt>
                <c:pt idx="2">
                  <c:v>50.82</c:v>
                </c:pt>
                <c:pt idx="3">
                  <c:v>52.19</c:v>
                </c:pt>
                <c:pt idx="4">
                  <c:v>55.32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0944224"/>
        <c:axId val="1581827024"/>
      </c:lineChart>
      <c:dateAx>
        <c:axId val="1580944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81827024"/>
        <c:crosses val="autoZero"/>
        <c:auto val="1"/>
        <c:lblOffset val="100"/>
        <c:baseTimeUnit val="years"/>
      </c:dateAx>
      <c:valAx>
        <c:axId val="1581827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80944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211.86</c:v>
                </c:pt>
                <c:pt idx="1">
                  <c:v>213.88</c:v>
                </c:pt>
                <c:pt idx="2">
                  <c:v>252.16</c:v>
                </c:pt>
                <c:pt idx="3">
                  <c:v>238.01</c:v>
                </c:pt>
                <c:pt idx="4">
                  <c:v>282.69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1836272"/>
        <c:axId val="158183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289.60000000000002</c:v>
                </c:pt>
                <c:pt idx="1">
                  <c:v>293.27</c:v>
                </c:pt>
                <c:pt idx="2">
                  <c:v>300.52</c:v>
                </c:pt>
                <c:pt idx="3">
                  <c:v>296.14</c:v>
                </c:pt>
                <c:pt idx="4">
                  <c:v>283.17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1836272"/>
        <c:axId val="1581831376"/>
      </c:lineChart>
      <c:dateAx>
        <c:axId val="1581836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81831376"/>
        <c:crosses val="autoZero"/>
        <c:auto val="1"/>
        <c:lblOffset val="100"/>
        <c:baseTimeUnit val="years"/>
      </c:dateAx>
      <c:valAx>
        <c:axId val="158183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81836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【914.53】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S1" zoomScaleNormal="100" workbookViewId="0">
      <selection activeCell="AD9" sqref="AD9:AJ9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75" t="str">
        <f>データ!H6</f>
        <v>徳島県　海陽町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農業集落排水</v>
      </c>
      <c r="Q8" s="72"/>
      <c r="R8" s="72"/>
      <c r="S8" s="72"/>
      <c r="T8" s="72"/>
      <c r="U8" s="72"/>
      <c r="V8" s="72"/>
      <c r="W8" s="72" t="str">
        <f>データ!L6</f>
        <v>F2</v>
      </c>
      <c r="X8" s="72"/>
      <c r="Y8" s="72"/>
      <c r="Z8" s="72"/>
      <c r="AA8" s="72"/>
      <c r="AB8" s="72"/>
      <c r="AC8" s="72"/>
      <c r="AD8" s="73" t="s">
        <v>124</v>
      </c>
      <c r="AE8" s="73"/>
      <c r="AF8" s="73"/>
      <c r="AG8" s="73"/>
      <c r="AH8" s="73"/>
      <c r="AI8" s="73"/>
      <c r="AJ8" s="73"/>
      <c r="AK8" s="4"/>
      <c r="AL8" s="67">
        <f>データ!S6</f>
        <v>9851</v>
      </c>
      <c r="AM8" s="67"/>
      <c r="AN8" s="67"/>
      <c r="AO8" s="67"/>
      <c r="AP8" s="67"/>
      <c r="AQ8" s="67"/>
      <c r="AR8" s="67"/>
      <c r="AS8" s="67"/>
      <c r="AT8" s="66">
        <f>データ!T6</f>
        <v>327.64999999999998</v>
      </c>
      <c r="AU8" s="66"/>
      <c r="AV8" s="66"/>
      <c r="AW8" s="66"/>
      <c r="AX8" s="66"/>
      <c r="AY8" s="66"/>
      <c r="AZ8" s="66"/>
      <c r="BA8" s="66"/>
      <c r="BB8" s="66">
        <f>データ!U6</f>
        <v>30.07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8.5500000000000007</v>
      </c>
      <c r="Q10" s="66"/>
      <c r="R10" s="66"/>
      <c r="S10" s="66"/>
      <c r="T10" s="66"/>
      <c r="U10" s="66"/>
      <c r="V10" s="66"/>
      <c r="W10" s="66">
        <f>データ!Q6</f>
        <v>100</v>
      </c>
      <c r="X10" s="66"/>
      <c r="Y10" s="66"/>
      <c r="Z10" s="66"/>
      <c r="AA10" s="66"/>
      <c r="AB10" s="66"/>
      <c r="AC10" s="66"/>
      <c r="AD10" s="67">
        <f>データ!R6</f>
        <v>2590</v>
      </c>
      <c r="AE10" s="67"/>
      <c r="AF10" s="67"/>
      <c r="AG10" s="67"/>
      <c r="AH10" s="67"/>
      <c r="AI10" s="67"/>
      <c r="AJ10" s="67"/>
      <c r="AK10" s="2"/>
      <c r="AL10" s="67">
        <f>データ!V6</f>
        <v>836</v>
      </c>
      <c r="AM10" s="67"/>
      <c r="AN10" s="67"/>
      <c r="AO10" s="67"/>
      <c r="AP10" s="67"/>
      <c r="AQ10" s="67"/>
      <c r="AR10" s="67"/>
      <c r="AS10" s="67"/>
      <c r="AT10" s="66">
        <f>データ!W6</f>
        <v>0.75</v>
      </c>
      <c r="AU10" s="66"/>
      <c r="AV10" s="66"/>
      <c r="AW10" s="66"/>
      <c r="AX10" s="66"/>
      <c r="AY10" s="66"/>
      <c r="AZ10" s="66"/>
      <c r="BA10" s="66"/>
      <c r="BB10" s="66">
        <f>データ!X6</f>
        <v>1114.67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121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122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123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【914.53】</v>
      </c>
      <c r="I86" s="26" t="str">
        <f>データ!CA6</f>
        <v>【55.73】</v>
      </c>
      <c r="J86" s="26" t="str">
        <f>データ!CL6</f>
        <v>【276.78】</v>
      </c>
      <c r="K86" s="26" t="str">
        <f>データ!CW6</f>
        <v>【59.15】</v>
      </c>
      <c r="L86" s="26" t="str">
        <f>データ!DH6</f>
        <v>【85.01】</v>
      </c>
      <c r="M86" s="26" t="s">
        <v>55</v>
      </c>
      <c r="N86" s="26" t="s">
        <v>55</v>
      </c>
      <c r="O86" s="26" t="str">
        <f>データ!EO6</f>
        <v>【1.58】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7" t="s">
        <v>65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>
      <c r="A6" s="28" t="s">
        <v>108</v>
      </c>
      <c r="B6" s="33">
        <f>B7</f>
        <v>2016</v>
      </c>
      <c r="C6" s="33">
        <f t="shared" ref="C6:X6" si="3">C7</f>
        <v>363880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徳島県　海陽町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8.5500000000000007</v>
      </c>
      <c r="Q6" s="34">
        <f t="shared" si="3"/>
        <v>100</v>
      </c>
      <c r="R6" s="34">
        <f t="shared" si="3"/>
        <v>2590</v>
      </c>
      <c r="S6" s="34">
        <f t="shared" si="3"/>
        <v>9851</v>
      </c>
      <c r="T6" s="34">
        <f t="shared" si="3"/>
        <v>327.64999999999998</v>
      </c>
      <c r="U6" s="34">
        <f t="shared" si="3"/>
        <v>30.07</v>
      </c>
      <c r="V6" s="34">
        <f t="shared" si="3"/>
        <v>836</v>
      </c>
      <c r="W6" s="34">
        <f t="shared" si="3"/>
        <v>0.75</v>
      </c>
      <c r="X6" s="34">
        <f t="shared" si="3"/>
        <v>1114.67</v>
      </c>
      <c r="Y6" s="35">
        <f>IF(Y7="",NA(),Y7)</f>
        <v>96.87</v>
      </c>
      <c r="Z6" s="35">
        <f t="shared" ref="Z6:AH6" si="4">IF(Z7="",NA(),Z7)</f>
        <v>97.5</v>
      </c>
      <c r="AA6" s="35">
        <f t="shared" si="4"/>
        <v>100.61</v>
      </c>
      <c r="AB6" s="35">
        <f t="shared" si="4"/>
        <v>101.55</v>
      </c>
      <c r="AC6" s="35">
        <f t="shared" si="4"/>
        <v>103.11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5">
        <f t="shared" si="7"/>
        <v>17.2</v>
      </c>
      <c r="BJ6" s="34">
        <f t="shared" si="7"/>
        <v>0</v>
      </c>
      <c r="BK6" s="35">
        <f t="shared" si="7"/>
        <v>1197.82</v>
      </c>
      <c r="BL6" s="35">
        <f t="shared" si="7"/>
        <v>1126.77</v>
      </c>
      <c r="BM6" s="35">
        <f t="shared" si="7"/>
        <v>1044.8</v>
      </c>
      <c r="BN6" s="35">
        <f t="shared" si="7"/>
        <v>1081.8</v>
      </c>
      <c r="BO6" s="35">
        <f t="shared" si="7"/>
        <v>974.93</v>
      </c>
      <c r="BP6" s="34" t="str">
        <f>IF(BP7="","",IF(BP7="-","【-】","【"&amp;SUBSTITUTE(TEXT(BP7,"#,##0.00"),"-","△")&amp;"】"))</f>
        <v>【914.53】</v>
      </c>
      <c r="BQ6" s="35">
        <f>IF(BQ7="",NA(),BQ7)</f>
        <v>48.54</v>
      </c>
      <c r="BR6" s="35">
        <f t="shared" ref="BR6:BZ6" si="8">IF(BR7="",NA(),BR7)</f>
        <v>50.95</v>
      </c>
      <c r="BS6" s="35">
        <f t="shared" si="8"/>
        <v>42.54</v>
      </c>
      <c r="BT6" s="35">
        <f t="shared" si="8"/>
        <v>44</v>
      </c>
      <c r="BU6" s="35">
        <f t="shared" si="8"/>
        <v>37.299999999999997</v>
      </c>
      <c r="BV6" s="35">
        <f t="shared" si="8"/>
        <v>51.03</v>
      </c>
      <c r="BW6" s="35">
        <f t="shared" si="8"/>
        <v>50.9</v>
      </c>
      <c r="BX6" s="35">
        <f t="shared" si="8"/>
        <v>50.82</v>
      </c>
      <c r="BY6" s="35">
        <f t="shared" si="8"/>
        <v>52.19</v>
      </c>
      <c r="BZ6" s="35">
        <f t="shared" si="8"/>
        <v>55.32</v>
      </c>
      <c r="CA6" s="34" t="str">
        <f>IF(CA7="","",IF(CA7="-","【-】","【"&amp;SUBSTITUTE(TEXT(CA7,"#,##0.00"),"-","△")&amp;"】"))</f>
        <v>【55.73】</v>
      </c>
      <c r="CB6" s="35">
        <f>IF(CB7="",NA(),CB7)</f>
        <v>211.86</v>
      </c>
      <c r="CC6" s="35">
        <f t="shared" ref="CC6:CK6" si="9">IF(CC7="",NA(),CC7)</f>
        <v>213.88</v>
      </c>
      <c r="CD6" s="35">
        <f t="shared" si="9"/>
        <v>252.16</v>
      </c>
      <c r="CE6" s="35">
        <f t="shared" si="9"/>
        <v>238.01</v>
      </c>
      <c r="CF6" s="35">
        <f t="shared" si="9"/>
        <v>282.69</v>
      </c>
      <c r="CG6" s="35">
        <f t="shared" si="9"/>
        <v>289.60000000000002</v>
      </c>
      <c r="CH6" s="35">
        <f t="shared" si="9"/>
        <v>293.27</v>
      </c>
      <c r="CI6" s="35">
        <f t="shared" si="9"/>
        <v>300.52</v>
      </c>
      <c r="CJ6" s="35">
        <f t="shared" si="9"/>
        <v>296.14</v>
      </c>
      <c r="CK6" s="35">
        <f t="shared" si="9"/>
        <v>283.17</v>
      </c>
      <c r="CL6" s="34" t="str">
        <f>IF(CL7="","",IF(CL7="-","【-】","【"&amp;SUBSTITUTE(TEXT(CL7,"#,##0.00"),"-","△")&amp;"】"))</f>
        <v>【276.78】</v>
      </c>
      <c r="CM6" s="35">
        <f>IF(CM7="",NA(),CM7)</f>
        <v>67.61</v>
      </c>
      <c r="CN6" s="35">
        <f t="shared" ref="CN6:CV6" si="10">IF(CN7="",NA(),CN7)</f>
        <v>63.94</v>
      </c>
      <c r="CO6" s="35">
        <f t="shared" si="10"/>
        <v>64.790000000000006</v>
      </c>
      <c r="CP6" s="35">
        <f t="shared" si="10"/>
        <v>65.349999999999994</v>
      </c>
      <c r="CQ6" s="35">
        <f t="shared" si="10"/>
        <v>56.62</v>
      </c>
      <c r="CR6" s="35">
        <f t="shared" si="10"/>
        <v>54.74</v>
      </c>
      <c r="CS6" s="35">
        <f t="shared" si="10"/>
        <v>53.78</v>
      </c>
      <c r="CT6" s="35">
        <f t="shared" si="10"/>
        <v>53.24</v>
      </c>
      <c r="CU6" s="35">
        <f t="shared" si="10"/>
        <v>52.31</v>
      </c>
      <c r="CV6" s="35">
        <f t="shared" si="10"/>
        <v>60.65</v>
      </c>
      <c r="CW6" s="34" t="str">
        <f>IF(CW7="","",IF(CW7="-","【-】","【"&amp;SUBSTITUTE(TEXT(CW7,"#,##0.00"),"-","△")&amp;"】"))</f>
        <v>【59.15】</v>
      </c>
      <c r="CX6" s="35">
        <f>IF(CX7="",NA(),CX7)</f>
        <v>81.28</v>
      </c>
      <c r="CY6" s="35">
        <f t="shared" ref="CY6:DG6" si="11">IF(CY7="",NA(),CY7)</f>
        <v>81.84</v>
      </c>
      <c r="CZ6" s="35">
        <f t="shared" si="11"/>
        <v>83.27</v>
      </c>
      <c r="DA6" s="35">
        <f t="shared" si="11"/>
        <v>81.13</v>
      </c>
      <c r="DB6" s="35">
        <f t="shared" si="11"/>
        <v>80.62</v>
      </c>
      <c r="DC6" s="35">
        <f t="shared" si="11"/>
        <v>83.88</v>
      </c>
      <c r="DD6" s="35">
        <f t="shared" si="11"/>
        <v>84.06</v>
      </c>
      <c r="DE6" s="35">
        <f t="shared" si="11"/>
        <v>84.07</v>
      </c>
      <c r="DF6" s="35">
        <f t="shared" si="11"/>
        <v>84.32</v>
      </c>
      <c r="DG6" s="35">
        <f t="shared" si="11"/>
        <v>84.58</v>
      </c>
      <c r="DH6" s="34" t="str">
        <f>IF(DH7="","",IF(DH7="-","【-】","【"&amp;SUBSTITUTE(TEXT(DH7,"#,##0.00"),"-","△")&amp;"】"))</f>
        <v>【85.01】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0.04</v>
      </c>
      <c r="EK6" s="35">
        <f t="shared" si="14"/>
        <v>0.03</v>
      </c>
      <c r="EL6" s="35">
        <f t="shared" si="14"/>
        <v>0.02</v>
      </c>
      <c r="EM6" s="35">
        <f t="shared" si="14"/>
        <v>0.01</v>
      </c>
      <c r="EN6" s="35">
        <f t="shared" si="14"/>
        <v>2.0499999999999998</v>
      </c>
      <c r="EO6" s="34" t="str">
        <f>IF(EO7="","",IF(EO7="-","【-】","【"&amp;SUBSTITUTE(TEXT(EO7,"#,##0.00"),"-","△")&amp;"】"))</f>
        <v>【1.58】</v>
      </c>
    </row>
    <row r="7" spans="1:145" s="36" customFormat="1">
      <c r="A7" s="28"/>
      <c r="B7" s="37">
        <v>2016</v>
      </c>
      <c r="C7" s="37">
        <v>363880</v>
      </c>
      <c r="D7" s="37">
        <v>47</v>
      </c>
      <c r="E7" s="37">
        <v>17</v>
      </c>
      <c r="F7" s="37">
        <v>5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8.5500000000000007</v>
      </c>
      <c r="Q7" s="38">
        <v>100</v>
      </c>
      <c r="R7" s="38">
        <v>2590</v>
      </c>
      <c r="S7" s="38">
        <v>9851</v>
      </c>
      <c r="T7" s="38">
        <v>327.64999999999998</v>
      </c>
      <c r="U7" s="38">
        <v>30.07</v>
      </c>
      <c r="V7" s="38">
        <v>836</v>
      </c>
      <c r="W7" s="38">
        <v>0.75</v>
      </c>
      <c r="X7" s="38">
        <v>1114.67</v>
      </c>
      <c r="Y7" s="38">
        <v>96.87</v>
      </c>
      <c r="Z7" s="38">
        <v>97.5</v>
      </c>
      <c r="AA7" s="38">
        <v>100.61</v>
      </c>
      <c r="AB7" s="38">
        <v>101.55</v>
      </c>
      <c r="AC7" s="38">
        <v>103.11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17.2</v>
      </c>
      <c r="BJ7" s="38">
        <v>0</v>
      </c>
      <c r="BK7" s="38">
        <v>1197.82</v>
      </c>
      <c r="BL7" s="38">
        <v>1126.77</v>
      </c>
      <c r="BM7" s="38">
        <v>1044.8</v>
      </c>
      <c r="BN7" s="38">
        <v>1081.8</v>
      </c>
      <c r="BO7" s="38">
        <v>974.93</v>
      </c>
      <c r="BP7" s="38">
        <v>914.53</v>
      </c>
      <c r="BQ7" s="38">
        <v>48.54</v>
      </c>
      <c r="BR7" s="38">
        <v>50.95</v>
      </c>
      <c r="BS7" s="38">
        <v>42.54</v>
      </c>
      <c r="BT7" s="38">
        <v>44</v>
      </c>
      <c r="BU7" s="38">
        <v>37.299999999999997</v>
      </c>
      <c r="BV7" s="38">
        <v>51.03</v>
      </c>
      <c r="BW7" s="38">
        <v>50.9</v>
      </c>
      <c r="BX7" s="38">
        <v>50.82</v>
      </c>
      <c r="BY7" s="38">
        <v>52.19</v>
      </c>
      <c r="BZ7" s="38">
        <v>55.32</v>
      </c>
      <c r="CA7" s="38">
        <v>55.73</v>
      </c>
      <c r="CB7" s="38">
        <v>211.86</v>
      </c>
      <c r="CC7" s="38">
        <v>213.88</v>
      </c>
      <c r="CD7" s="38">
        <v>252.16</v>
      </c>
      <c r="CE7" s="38">
        <v>238.01</v>
      </c>
      <c r="CF7" s="38">
        <v>282.69</v>
      </c>
      <c r="CG7" s="38">
        <v>289.60000000000002</v>
      </c>
      <c r="CH7" s="38">
        <v>293.27</v>
      </c>
      <c r="CI7" s="38">
        <v>300.52</v>
      </c>
      <c r="CJ7" s="38">
        <v>296.14</v>
      </c>
      <c r="CK7" s="38">
        <v>283.17</v>
      </c>
      <c r="CL7" s="38">
        <v>276.77999999999997</v>
      </c>
      <c r="CM7" s="38">
        <v>67.61</v>
      </c>
      <c r="CN7" s="38">
        <v>63.94</v>
      </c>
      <c r="CO7" s="38">
        <v>64.790000000000006</v>
      </c>
      <c r="CP7" s="38">
        <v>65.349999999999994</v>
      </c>
      <c r="CQ7" s="38">
        <v>56.62</v>
      </c>
      <c r="CR7" s="38">
        <v>54.74</v>
      </c>
      <c r="CS7" s="38">
        <v>53.78</v>
      </c>
      <c r="CT7" s="38">
        <v>53.24</v>
      </c>
      <c r="CU7" s="38">
        <v>52.31</v>
      </c>
      <c r="CV7" s="38">
        <v>60.65</v>
      </c>
      <c r="CW7" s="38">
        <v>59.15</v>
      </c>
      <c r="CX7" s="38">
        <v>81.28</v>
      </c>
      <c r="CY7" s="38">
        <v>81.84</v>
      </c>
      <c r="CZ7" s="38">
        <v>83.27</v>
      </c>
      <c r="DA7" s="38">
        <v>81.13</v>
      </c>
      <c r="DB7" s="38">
        <v>80.62</v>
      </c>
      <c r="DC7" s="38">
        <v>83.88</v>
      </c>
      <c r="DD7" s="38">
        <v>84.06</v>
      </c>
      <c r="DE7" s="38">
        <v>84.07</v>
      </c>
      <c r="DF7" s="38">
        <v>84.32</v>
      </c>
      <c r="DG7" s="38">
        <v>84.58</v>
      </c>
      <c r="DH7" s="38">
        <v>85.01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0.04</v>
      </c>
      <c r="EK7" s="38">
        <v>0.03</v>
      </c>
      <c r="EL7" s="38">
        <v>0.02</v>
      </c>
      <c r="EM7" s="38">
        <v>0.01</v>
      </c>
      <c r="EN7" s="38">
        <v>2.0499999999999998</v>
      </c>
      <c r="EO7" s="38">
        <v>1.58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dcterms:created xsi:type="dcterms:W3CDTF">2017-12-25T02:32:27Z</dcterms:created>
  <dcterms:modified xsi:type="dcterms:W3CDTF">2018-02-09T02:32:28Z</dcterms:modified>
  <cp:category/>
</cp:coreProperties>
</file>