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186\Documents\デスクトップ(新)\各種書類2\H29各種提出書類\総務課\公営企業に係る「経営比較分析表」の分析等について\"/>
    </mc:Choice>
  </mc:AlternateContent>
  <workbookProtection workbookPassword="B319" lockStructure="1"/>
  <bookViews>
    <workbookView xWindow="0" yWindow="0" windowWidth="28800" windowHeight="11910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<sst xmlns="http://schemas.openxmlformats.org/spreadsheetml/2006/main" count="237" uniqueCount="123">
  <si>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</si>
  <si>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</si>
  <si>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</si>
  <si>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</si>
  <si>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</si>
  <si>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2">
      <t>カンリ</t>
    </rPh>
    <rPh sb="2" eb="3">
      <t>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</si>
  <si>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</si>
  <si>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</si>
  <si>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</si>
  <si>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</si>
  <si>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</si>
  <si>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</si>
  <si>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</si>
  <si>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</si>
  <si>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</si>
  <si>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</si>
  <si>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</si>
  <si>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</si>
  <si>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</si>
  <si>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</si>
  <si>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</si>
  <si>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</si>
  <si>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</si>
  <si>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</si>
  <si>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</si>
  <si>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</si>
  <si>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</si>
  <si>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</si>
  <si>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</si>
  <si>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</si>
  <si>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</si>
  <si>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</si>
  <si>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</si>
  <si>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</si>
  <si>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</si>
  <si>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</si>
  <si>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</si>
  <si>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</si>
  <si>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</si>
  <si>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</si>
  <si>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5">
      <t>コウシン</t>
    </rPh>
    <rPh sb="55" eb="56">
      <t>リツ</t>
    </rPh>
    <rPh sb="62" eb="64">
      <t>ヘイセイ</t>
    </rPh>
    <rPh sb="66" eb="68">
      <t>ネンド</t>
    </rPh>
    <rPh sb="69" eb="71">
      <t>ジギョウ</t>
    </rPh>
    <rPh sb="71" eb="72">
      <t>スウ</t>
    </rPh>
    <rPh sb="73" eb="74">
      <t>モト</t>
    </rPh>
    <rPh sb="75" eb="77">
      <t>ルイジ</t>
    </rPh>
    <rPh sb="77" eb="79">
      <t>ダンタイ</t>
    </rPh>
    <rPh sb="79" eb="81">
      <t>ヘイキン</t>
    </rPh>
    <rPh sb="81" eb="82">
      <t>アタイ</t>
    </rPh>
    <rPh sb="83" eb="85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</si>
  <si>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</si>
  <si>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</si>
  <si>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</si>
  <si>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</si>
  <si>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</si>
  <si>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</si>
  <si>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</si>
  <si>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</si>
  <si>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</si>
  <si>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</si>
  <si>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</si>
  <si>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</si>
  <si>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</si>
  <si>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水道事業(法非適用)</t>
    <rPh sb="0" eb="2">
      <t>スイドウ</t>
    </rPh>
    <rPh sb="2" eb="4">
      <t>ジギョウ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</si>
  <si>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</si>
  <si>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</si>
  <si>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</si>
  <si>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</si>
  <si>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</si>
  <si>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</si>
  <si>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</si>
  <si>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</si>
  <si>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</si>
  <si>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</si>
  <si>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</si>
  <si>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</si>
  <si>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</si>
  <si>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</si>
  <si>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</si>
  <si>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</si>
  <si>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</si>
  <si>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</si>
  <si>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</si>
  <si>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</si>
  <si>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</si>
  <si>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</si>
  <si>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</si>
  <si>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</si>
  <si>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</si>
  <si>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</si>
  <si>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</si>
  <si>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</si>
  <si>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</si>
  <si>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管理者の情報</t>
    <rPh sb="0" eb="3">
      <t>カンリシャ</t>
    </rPh>
    <rPh sb="4" eb="6">
      <t>ジョウホウ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</si>
  <si>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</si>
  <si>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</si>
  <si>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</si>
  <si>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</si>
  <si>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</si>
  <si>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</si>
  <si>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</si>
  <si>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</si>
  <si>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</si>
  <si>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</si>
  <si>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</si>
  <si>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</si>
  <si>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</si>
  <si>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</si>
  <si>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</si>
  <si>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</si>
  <si>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</si>
  <si>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</si>
  <si>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</si>
  <si>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</si>
  <si>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</si>
  <si>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</si>
  <si>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つるぎ町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</si>
  <si>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</si>
  <si>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</si>
  <si>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</si>
  <si>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</si>
  <si>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</si>
  <si>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</si>
  <si>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</si>
  <si>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</si>
  <si>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</si>
  <si>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</si>
  <si>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</si>
  <si>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</si>
  <si>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・管路更新の必要性が高いことは認識しているが、今年度も電機設備の修繕、ポンプ等のメンテナンス、水源地に非常用発電機を2基設置するなどに投資したため管路更新が先送りになっている。検討が必要。</t>
    <rPh sb="1" eb="3">
      <t>カンロ</t>
    </rPh>
    <rPh sb="3" eb="5">
      <t>コウシン</t>
    </rPh>
    <rPh sb="6" eb="9">
      <t>ヒツヨウセイ</t>
    </rPh>
    <rPh sb="10" eb="11">
      <t>タカ</t>
    </rPh>
    <rPh sb="15" eb="17">
      <t>ニンシキ</t>
    </rPh>
    <rPh sb="23" eb="26">
      <t>コンネンド</t>
    </rPh>
    <rPh sb="27" eb="29">
      <t>デンキ</t>
    </rPh>
    <rPh sb="29" eb="31">
      <t>セツビ</t>
    </rPh>
    <rPh sb="32" eb="34">
      <t>シュウゼン</t>
    </rPh>
    <rPh sb="38" eb="39">
      <t>トウ</t>
    </rPh>
    <rPh sb="47" eb="50">
      <t>スイゲンチ</t>
    </rPh>
    <rPh sb="51" eb="54">
      <t>ヒジョウヨウ</t>
    </rPh>
    <rPh sb="54" eb="57">
      <t>ハツデンキ</t>
    </rPh>
    <rPh sb="59" eb="60">
      <t>キ</t>
    </rPh>
    <rPh sb="60" eb="62">
      <t>セッチ</t>
    </rPh>
    <rPh sb="67" eb="69">
      <t>トウシ</t>
    </rPh>
    <rPh sb="73" eb="75">
      <t>カンロ</t>
    </rPh>
    <rPh sb="75" eb="77">
      <t>コウシン</t>
    </rPh>
    <rPh sb="78" eb="80">
      <t>サキオク</t>
    </rPh>
    <rPh sb="88" eb="90">
      <t>ケントウ</t>
    </rPh>
    <rPh sb="91" eb="93">
      <t>ヒツヨウ</t>
    </rPh>
    <phoneticPr fontId="4"/>
  </si>
  <si>
    <t>・平成２９年度から上水道に統合されるが、老朽化対策、適切な施設規模の整理、投資財源の確保等、引き続き上水道で進めている経営戦略策定の中に入れて検討する。</t>
    <rPh sb="1" eb="3">
      <t>ヘイセイ</t>
    </rPh>
    <rPh sb="5" eb="6">
      <t>ネン</t>
    </rPh>
    <rPh sb="6" eb="7">
      <t>ド</t>
    </rPh>
    <rPh sb="9" eb="12">
      <t>ジョウスイドウ</t>
    </rPh>
    <rPh sb="13" eb="15">
      <t>トウゴウ</t>
    </rPh>
    <rPh sb="20" eb="23">
      <t>ロウキュウカ</t>
    </rPh>
    <rPh sb="23" eb="25">
      <t>タイサク</t>
    </rPh>
    <rPh sb="26" eb="28">
      <t>テキセツ</t>
    </rPh>
    <rPh sb="29" eb="31">
      <t>シセツ</t>
    </rPh>
    <rPh sb="31" eb="33">
      <t>キボ</t>
    </rPh>
    <rPh sb="34" eb="36">
      <t>セイリ</t>
    </rPh>
    <rPh sb="37" eb="39">
      <t>トウシ</t>
    </rPh>
    <rPh sb="39" eb="41">
      <t>ザイゲン</t>
    </rPh>
    <rPh sb="42" eb="44">
      <t>カクホ</t>
    </rPh>
    <rPh sb="44" eb="45">
      <t>トウ</t>
    </rPh>
    <rPh sb="46" eb="47">
      <t>ヒ</t>
    </rPh>
    <rPh sb="48" eb="49">
      <t>ツヅ</t>
    </rPh>
    <rPh sb="50" eb="53">
      <t>ジョウスイドウ</t>
    </rPh>
    <rPh sb="54" eb="55">
      <t>スス</t>
    </rPh>
    <rPh sb="59" eb="61">
      <t>ケイエイ</t>
    </rPh>
    <rPh sb="61" eb="63">
      <t>センリャク</t>
    </rPh>
    <rPh sb="63" eb="65">
      <t>サクテイ</t>
    </rPh>
    <rPh sb="66" eb="67">
      <t>ナカ</t>
    </rPh>
    <rPh sb="68" eb="69">
      <t>イ</t>
    </rPh>
    <rPh sb="71" eb="73">
      <t>ケントウ</t>
    </rPh>
    <phoneticPr fontId="4"/>
  </si>
  <si>
    <t>・企業債残高対給水収益比率においては、新規企業債を発行しているため、指標数値が上がっている。
・料金回収率だが、一般会計からの基準外操入金が増額したため数値が下がった。
・例年いえることだが、施設利用率が平均値と比較して低い数値となっている。施設の適正規模を判断するための調査も含め、検討する必要がある。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rPh sb="19" eb="21">
      <t>シンキ</t>
    </rPh>
    <rPh sb="21" eb="24">
      <t>キギョウサイ</t>
    </rPh>
    <rPh sb="25" eb="27">
      <t>ハッコウ</t>
    </rPh>
    <rPh sb="34" eb="36">
      <t>シヒョウ</t>
    </rPh>
    <rPh sb="36" eb="38">
      <t>スウチ</t>
    </rPh>
    <rPh sb="39" eb="40">
      <t>ア</t>
    </rPh>
    <rPh sb="49" eb="51">
      <t>リョウキン</t>
    </rPh>
    <rPh sb="51" eb="54">
      <t>カイシュウリツ</t>
    </rPh>
    <rPh sb="57" eb="59">
      <t>イッパン</t>
    </rPh>
    <rPh sb="59" eb="61">
      <t>カイケイ</t>
    </rPh>
    <rPh sb="64" eb="67">
      <t>キジュンガイ</t>
    </rPh>
    <rPh sb="67" eb="68">
      <t>ミサオ</t>
    </rPh>
    <rPh sb="68" eb="70">
      <t>ニュウキン</t>
    </rPh>
    <rPh sb="69" eb="70">
      <t>キン</t>
    </rPh>
    <rPh sb="71" eb="73">
      <t>ゾウガク</t>
    </rPh>
    <rPh sb="77" eb="79">
      <t>スウチ</t>
    </rPh>
    <rPh sb="80" eb="81">
      <t>サ</t>
    </rPh>
    <rPh sb="88" eb="90">
      <t>レイネン</t>
    </rPh>
    <rPh sb="98" eb="100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</si>
</sst>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0" fontId="2" fillId="2" borderId="2" xfId="1" applyFill="1" applyBorder="1">
      <alignment vertical="center"/>
    </xf>
    <xf numFmtId="179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0.06</c:v>
                </c:pt>
                <c:pt idx="2">
                  <c:v>0.22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08264"/>
        <c:axId val="21801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0.7</c:v>
                </c:pt>
                <c:pt idx="2">
                  <c:v>0.91</c:v>
                </c:pt>
                <c:pt idx="3">
                  <c:v>1.26</c:v>
                </c:pt>
                <c:pt idx="4">
                  <c:v>0.78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508264"/>
        <c:axId val="218011328"/>
      </c:lineChart>
      <c:dateAx>
        <c:axId val="21750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011328"/>
        <c:crosses val="autoZero"/>
        <c:auto val="1"/>
        <c:lblOffset val="100"/>
        <c:baseTimeUnit val="years"/>
      </c:dateAx>
      <c:valAx>
        <c:axId val="21801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50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33.119999999999997</c:v>
                </c:pt>
                <c:pt idx="1">
                  <c:v>31.86</c:v>
                </c:pt>
                <c:pt idx="2">
                  <c:v>30.84</c:v>
                </c:pt>
                <c:pt idx="3">
                  <c:v>30.73</c:v>
                </c:pt>
                <c:pt idx="4">
                  <c:v>30.83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06272"/>
        <c:axId val="21860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51.11</c:v>
                </c:pt>
                <c:pt idx="1">
                  <c:v>50.49</c:v>
                </c:pt>
                <c:pt idx="2">
                  <c:v>48.36</c:v>
                </c:pt>
                <c:pt idx="3">
                  <c:v>48.7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06272"/>
        <c:axId val="218606664"/>
      </c:lineChart>
      <c:dateAx>
        <c:axId val="21860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606664"/>
        <c:crosses val="autoZero"/>
        <c:auto val="1"/>
        <c:lblOffset val="100"/>
        <c:baseTimeUnit val="years"/>
      </c:dateAx>
      <c:valAx>
        <c:axId val="21860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60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89.31</c:v>
                </c:pt>
                <c:pt idx="1">
                  <c:v>89.3</c:v>
                </c:pt>
                <c:pt idx="2">
                  <c:v>89.31</c:v>
                </c:pt>
                <c:pt idx="3">
                  <c:v>89.31</c:v>
                </c:pt>
                <c:pt idx="4">
                  <c:v>89.31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607840"/>
        <c:axId val="21860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74.16</c:v>
                </c:pt>
                <c:pt idx="1">
                  <c:v>74.209999999999994</c:v>
                </c:pt>
                <c:pt idx="2">
                  <c:v>75.239999999999995</c:v>
                </c:pt>
                <c:pt idx="3">
                  <c:v>74.959999999999994</c:v>
                </c:pt>
                <c:pt idx="4">
                  <c:v>74.63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07840"/>
        <c:axId val="218608232"/>
      </c:lineChart>
      <c:dateAx>
        <c:axId val="21860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608232"/>
        <c:crosses val="autoZero"/>
        <c:auto val="1"/>
        <c:lblOffset val="100"/>
        <c:baseTimeUnit val="years"/>
      </c:dateAx>
      <c:valAx>
        <c:axId val="21860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60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88.48</c:v>
                </c:pt>
                <c:pt idx="1">
                  <c:v>91.17</c:v>
                </c:pt>
                <c:pt idx="2">
                  <c:v>98.94</c:v>
                </c:pt>
                <c:pt idx="3">
                  <c:v>75.569999999999993</c:v>
                </c:pt>
                <c:pt idx="4">
                  <c:v>86.29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21408"/>
        <c:axId val="2183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70.760000000000005</c:v>
                </c:pt>
                <c:pt idx="1">
                  <c:v>71.66</c:v>
                </c:pt>
                <c:pt idx="2">
                  <c:v>73.06</c:v>
                </c:pt>
                <c:pt idx="3">
                  <c:v>72.03</c:v>
                </c:pt>
                <c:pt idx="4">
                  <c:v>72.11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321408"/>
        <c:axId val="218321792"/>
      </c:lineChart>
      <c:dateAx>
        <c:axId val="21832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321792"/>
        <c:crosses val="autoZero"/>
        <c:auto val="1"/>
        <c:lblOffset val="100"/>
        <c:baseTimeUnit val="years"/>
      </c:dateAx>
      <c:valAx>
        <c:axId val="2183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32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406328"/>
        <c:axId val="218406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406328"/>
        <c:axId val="218406712"/>
      </c:lineChart>
      <c:dateAx>
        <c:axId val="218406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406712"/>
        <c:crosses val="autoZero"/>
        <c:auto val="1"/>
        <c:lblOffset val="100"/>
        <c:baseTimeUnit val="years"/>
      </c:dateAx>
      <c:valAx>
        <c:axId val="218406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406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97064"/>
        <c:axId val="218097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097064"/>
        <c:axId val="218097448"/>
      </c:lineChart>
      <c:dateAx>
        <c:axId val="218097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097448"/>
        <c:crosses val="autoZero"/>
        <c:auto val="1"/>
        <c:lblOffset val="100"/>
        <c:baseTimeUnit val="years"/>
      </c:dateAx>
      <c:valAx>
        <c:axId val="218097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097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6584"/>
        <c:axId val="1345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6584"/>
        <c:axId val="134526976"/>
      </c:lineChart>
      <c:dateAx>
        <c:axId val="134526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26976"/>
        <c:crosses val="autoZero"/>
        <c:auto val="1"/>
        <c:lblOffset val="100"/>
        <c:baseTimeUnit val="years"/>
      </c:dateAx>
      <c:valAx>
        <c:axId val="1345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26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8152"/>
        <c:axId val="21822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8152"/>
        <c:axId val="218227600"/>
      </c:lineChart>
      <c:dateAx>
        <c:axId val="134528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27600"/>
        <c:crosses val="autoZero"/>
        <c:auto val="1"/>
        <c:lblOffset val="100"/>
        <c:baseTimeUnit val="years"/>
      </c:dateAx>
      <c:valAx>
        <c:axId val="21822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2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296.10000000000002</c:v>
                </c:pt>
                <c:pt idx="1">
                  <c:v>281.79000000000002</c:v>
                </c:pt>
                <c:pt idx="2">
                  <c:v>257.72000000000003</c:v>
                </c:pt>
                <c:pt idx="3">
                  <c:v>234.34</c:v>
                </c:pt>
                <c:pt idx="4">
                  <c:v>312.99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5800"/>
        <c:axId val="134525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1496.15</c:v>
                </c:pt>
                <c:pt idx="1">
                  <c:v>1462.56</c:v>
                </c:pt>
                <c:pt idx="2">
                  <c:v>1486.62</c:v>
                </c:pt>
                <c:pt idx="3">
                  <c:v>1510.14</c:v>
                </c:pt>
                <c:pt idx="4">
                  <c:v>1595.62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5800"/>
        <c:axId val="134525408"/>
      </c:lineChart>
      <c:dateAx>
        <c:axId val="134525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4525408"/>
        <c:crosses val="autoZero"/>
        <c:auto val="1"/>
        <c:lblOffset val="100"/>
        <c:baseTimeUnit val="years"/>
      </c:dateAx>
      <c:valAx>
        <c:axId val="134525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25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37.75</c:v>
                </c:pt>
                <c:pt idx="1">
                  <c:v>34.76</c:v>
                </c:pt>
                <c:pt idx="2">
                  <c:v>36.94</c:v>
                </c:pt>
                <c:pt idx="3">
                  <c:v>43.57</c:v>
                </c:pt>
                <c:pt idx="4">
                  <c:v>36.659999999999997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526192"/>
        <c:axId val="218228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33.01</c:v>
                </c:pt>
                <c:pt idx="1">
                  <c:v>32.39</c:v>
                </c:pt>
                <c:pt idx="2">
                  <c:v>24.39</c:v>
                </c:pt>
                <c:pt idx="3">
                  <c:v>22.67</c:v>
                </c:pt>
                <c:pt idx="4">
                  <c:v>37.92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26192"/>
        <c:axId val="218228776"/>
      </c:lineChart>
      <c:dateAx>
        <c:axId val="13452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28776"/>
        <c:crosses val="autoZero"/>
        <c:auto val="1"/>
        <c:lblOffset val="100"/>
        <c:baseTimeUnit val="years"/>
      </c:dateAx>
      <c:valAx>
        <c:axId val="218228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452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453.98</c:v>
                </c:pt>
                <c:pt idx="1">
                  <c:v>492.54</c:v>
                </c:pt>
                <c:pt idx="2">
                  <c:v>470.06</c:v>
                </c:pt>
                <c:pt idx="3">
                  <c:v>397.36</c:v>
                </c:pt>
                <c:pt idx="4">
                  <c:v>437.53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29952"/>
        <c:axId val="21823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523.08000000000004</c:v>
                </c:pt>
                <c:pt idx="1">
                  <c:v>530.83000000000004</c:v>
                </c:pt>
                <c:pt idx="2">
                  <c:v>734.18</c:v>
                </c:pt>
                <c:pt idx="3">
                  <c:v>789.62</c:v>
                </c:pt>
                <c:pt idx="4">
                  <c:v>423.18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29952"/>
        <c:axId val="218230344"/>
      </c:lineChart>
      <c:dateAx>
        <c:axId val="21822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30344"/>
        <c:crosses val="autoZero"/>
        <c:auto val="1"/>
        <c:lblOffset val="100"/>
        <c:baseTimeUnit val="years"/>
      </c:dateAx>
      <c:valAx>
        <c:axId val="21823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2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【1,280.76】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R1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</row>
    <row r="3" spans="1:78" ht="9.75" customHeight="1">
      <c r="A3" s="2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</row>
    <row r="4" spans="1:78" ht="9.75" customHeight="1">
      <c r="A4" s="2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6" t="str">
        <f>データ!H6</f>
        <v>徳島県　つるぎ町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4" t="s">
        <v>119</v>
      </c>
      <c r="AE8" s="74"/>
      <c r="AF8" s="74"/>
      <c r="AG8" s="74"/>
      <c r="AH8" s="74"/>
      <c r="AI8" s="74"/>
      <c r="AJ8" s="74"/>
      <c r="AK8" s="2"/>
      <c r="AL8" s="67">
        <f>データ!$R$6</f>
        <v>9580</v>
      </c>
      <c r="AM8" s="67"/>
      <c r="AN8" s="67"/>
      <c r="AO8" s="67"/>
      <c r="AP8" s="67"/>
      <c r="AQ8" s="67"/>
      <c r="AR8" s="67"/>
      <c r="AS8" s="67"/>
      <c r="AT8" s="66">
        <f>データ!$S$6</f>
        <v>194.84</v>
      </c>
      <c r="AU8" s="66"/>
      <c r="AV8" s="66"/>
      <c r="AW8" s="66"/>
      <c r="AX8" s="66"/>
      <c r="AY8" s="66"/>
      <c r="AZ8" s="66"/>
      <c r="BA8" s="66"/>
      <c r="BB8" s="66">
        <f>データ!$T$6</f>
        <v>49.17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4"/>
      <c r="BK9" s="4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15.6</v>
      </c>
      <c r="Q10" s="66"/>
      <c r="R10" s="66"/>
      <c r="S10" s="66"/>
      <c r="T10" s="66"/>
      <c r="U10" s="66"/>
      <c r="V10" s="66"/>
      <c r="W10" s="67">
        <f>データ!$Q$6</f>
        <v>2910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1472</v>
      </c>
      <c r="AM10" s="67"/>
      <c r="AN10" s="67"/>
      <c r="AO10" s="67"/>
      <c r="AP10" s="67"/>
      <c r="AQ10" s="67"/>
      <c r="AR10" s="67"/>
      <c r="AS10" s="67"/>
      <c r="AT10" s="66">
        <f>データ!$V$6</f>
        <v>3.64</v>
      </c>
      <c r="AU10" s="66"/>
      <c r="AV10" s="66"/>
      <c r="AW10" s="66"/>
      <c r="AX10" s="66"/>
      <c r="AY10" s="66"/>
      <c r="AZ10" s="66"/>
      <c r="BA10" s="66"/>
      <c r="BB10" s="66">
        <f>データ!$W$6</f>
        <v>404.4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122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">
        <v>120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">
        <v>121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【76.78】</v>
      </c>
      <c r="F85" s="27" t="s">
        <v>53</v>
      </c>
      <c r="G85" s="27" t="s">
        <v>53</v>
      </c>
      <c r="H85" s="27" t="str">
        <f>データ!BO6</f>
        <v>【1,280.76】</v>
      </c>
      <c r="I85" s="27" t="str">
        <f>データ!BZ6</f>
        <v>【53.06】</v>
      </c>
      <c r="J85" s="27" t="str">
        <f>データ!CK6</f>
        <v>【314.83】</v>
      </c>
      <c r="K85" s="27" t="str">
        <f>データ!CV6</f>
        <v>【56.28】</v>
      </c>
      <c r="L85" s="27" t="str">
        <f>データ!DG6</f>
        <v>【74.94】</v>
      </c>
      <c r="M85" s="27" t="s">
        <v>53</v>
      </c>
      <c r="N85" s="27" t="s">
        <v>53</v>
      </c>
      <c r="O85" s="27" t="str">
        <f>データ!EN6</f>
        <v>【0.59】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56</v>
      </c>
      <c r="B3" s="30" t="s">
        <v>57</v>
      </c>
      <c r="C3" s="30" t="s">
        <v>58</v>
      </c>
      <c r="D3" s="30" t="s">
        <v>59</v>
      </c>
      <c r="E3" s="30" t="s">
        <v>60</v>
      </c>
      <c r="F3" s="30" t="s">
        <v>61</v>
      </c>
      <c r="G3" s="30" t="s">
        <v>62</v>
      </c>
      <c r="H3" s="78" t="s">
        <v>63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/>
      <c r="X3" s="84" t="s">
        <v>64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65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>
      <c r="A4" s="29" t="s">
        <v>66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77" t="s">
        <v>67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69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70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71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72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73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74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75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76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77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>
      <c r="A5" s="29" t="s">
        <v>78</v>
      </c>
      <c r="B5" s="32"/>
      <c r="C5" s="32"/>
      <c r="D5" s="32"/>
      <c r="E5" s="32"/>
      <c r="F5" s="32"/>
      <c r="G5" s="32"/>
      <c r="H5" s="33" t="s">
        <v>79</v>
      </c>
      <c r="I5" s="33" t="s">
        <v>80</v>
      </c>
      <c r="J5" s="33" t="s">
        <v>81</v>
      </c>
      <c r="K5" s="33" t="s">
        <v>82</v>
      </c>
      <c r="L5" s="33" t="s">
        <v>83</v>
      </c>
      <c r="M5" s="33" t="s">
        <v>84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41</v>
      </c>
      <c r="AI5" s="33" t="s">
        <v>95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95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95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95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95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95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95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95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95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95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</row>
    <row r="6" spans="1:144" s="37" customFormat="1">
      <c r="A6" s="29" t="s">
        <v>106</v>
      </c>
      <c r="B6" s="34">
        <f>B7</f>
        <v>2016</v>
      </c>
      <c r="C6" s="34">
        <f t="shared" ref="C6:W6" si="3">C7</f>
        <v>364681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徳島県　つるぎ町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>
        <f t="shared" si="3"/>
        <v>0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15.6</v>
      </c>
      <c r="Q6" s="35">
        <f t="shared" si="3"/>
        <v>2910</v>
      </c>
      <c r="R6" s="35">
        <f t="shared" si="3"/>
        <v>9580</v>
      </c>
      <c r="S6" s="35">
        <f t="shared" si="3"/>
        <v>194.84</v>
      </c>
      <c r="T6" s="35">
        <f t="shared" si="3"/>
        <v>49.17</v>
      </c>
      <c r="U6" s="35">
        <f t="shared" si="3"/>
        <v>1472</v>
      </c>
      <c r="V6" s="35">
        <f t="shared" si="3"/>
        <v>3.64</v>
      </c>
      <c r="W6" s="35">
        <f t="shared" si="3"/>
        <v>404.4</v>
      </c>
      <c r="X6" s="36">
        <f>IF(X7="",NA(),X7)</f>
        <v>88.48</v>
      </c>
      <c r="Y6" s="36">
        <f t="shared" ref="Y6:AG6" si="4">IF(Y7="",NA(),Y7)</f>
        <v>91.17</v>
      </c>
      <c r="Z6" s="36">
        <f t="shared" si="4"/>
        <v>98.94</v>
      </c>
      <c r="AA6" s="36">
        <f t="shared" si="4"/>
        <v>75.569999999999993</v>
      </c>
      <c r="AB6" s="36">
        <f t="shared" si="4"/>
        <v>86.29</v>
      </c>
      <c r="AC6" s="36">
        <f t="shared" si="4"/>
        <v>70.760000000000005</v>
      </c>
      <c r="AD6" s="36">
        <f t="shared" si="4"/>
        <v>71.66</v>
      </c>
      <c r="AE6" s="36">
        <f t="shared" si="4"/>
        <v>73.06</v>
      </c>
      <c r="AF6" s="36">
        <f t="shared" si="4"/>
        <v>72.03</v>
      </c>
      <c r="AG6" s="36">
        <f t="shared" si="4"/>
        <v>72.11</v>
      </c>
      <c r="AH6" s="35" t="str">
        <f>IF(AH7="","",IF(AH7="-","【-】","【"&amp;SUBSTITUTE(TEXT(AH7,"#,##0.00"),"-","△")&amp;"】"))</f>
        <v>【76.78】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296.10000000000002</v>
      </c>
      <c r="BF6" s="36">
        <f t="shared" ref="BF6:BN6" si="7">IF(BF7="",NA(),BF7)</f>
        <v>281.79000000000002</v>
      </c>
      <c r="BG6" s="36">
        <f t="shared" si="7"/>
        <v>257.72000000000003</v>
      </c>
      <c r="BH6" s="36">
        <f t="shared" si="7"/>
        <v>234.34</v>
      </c>
      <c r="BI6" s="36">
        <f t="shared" si="7"/>
        <v>312.99</v>
      </c>
      <c r="BJ6" s="36">
        <f t="shared" si="7"/>
        <v>1496.15</v>
      </c>
      <c r="BK6" s="36">
        <f t="shared" si="7"/>
        <v>1462.56</v>
      </c>
      <c r="BL6" s="36">
        <f t="shared" si="7"/>
        <v>1486.62</v>
      </c>
      <c r="BM6" s="36">
        <f t="shared" si="7"/>
        <v>1510.14</v>
      </c>
      <c r="BN6" s="36">
        <f t="shared" si="7"/>
        <v>1595.62</v>
      </c>
      <c r="BO6" s="35" t="str">
        <f>IF(BO7="","",IF(BO7="-","【-】","【"&amp;SUBSTITUTE(TEXT(BO7,"#,##0.00"),"-","△")&amp;"】"))</f>
        <v>【1,280.76】</v>
      </c>
      <c r="BP6" s="36">
        <f>IF(BP7="",NA(),BP7)</f>
        <v>37.75</v>
      </c>
      <c r="BQ6" s="36">
        <f t="shared" ref="BQ6:BY6" si="8">IF(BQ7="",NA(),BQ7)</f>
        <v>34.76</v>
      </c>
      <c r="BR6" s="36">
        <f t="shared" si="8"/>
        <v>36.94</v>
      </c>
      <c r="BS6" s="36">
        <f t="shared" si="8"/>
        <v>43.57</v>
      </c>
      <c r="BT6" s="36">
        <f t="shared" si="8"/>
        <v>36.659999999999997</v>
      </c>
      <c r="BU6" s="36">
        <f t="shared" si="8"/>
        <v>33.01</v>
      </c>
      <c r="BV6" s="36">
        <f t="shared" si="8"/>
        <v>32.39</v>
      </c>
      <c r="BW6" s="36">
        <f t="shared" si="8"/>
        <v>24.39</v>
      </c>
      <c r="BX6" s="36">
        <f t="shared" si="8"/>
        <v>22.67</v>
      </c>
      <c r="BY6" s="36">
        <f t="shared" si="8"/>
        <v>37.92</v>
      </c>
      <c r="BZ6" s="35" t="str">
        <f>IF(BZ7="","",IF(BZ7="-","【-】","【"&amp;SUBSTITUTE(TEXT(BZ7,"#,##0.00"),"-","△")&amp;"】"))</f>
        <v>【53.06】</v>
      </c>
      <c r="CA6" s="36">
        <f>IF(CA7="",NA(),CA7)</f>
        <v>453.98</v>
      </c>
      <c r="CB6" s="36">
        <f t="shared" ref="CB6:CJ6" si="9">IF(CB7="",NA(),CB7)</f>
        <v>492.54</v>
      </c>
      <c r="CC6" s="36">
        <f t="shared" si="9"/>
        <v>470.06</v>
      </c>
      <c r="CD6" s="36">
        <f t="shared" si="9"/>
        <v>397.36</v>
      </c>
      <c r="CE6" s="36">
        <f t="shared" si="9"/>
        <v>437.53</v>
      </c>
      <c r="CF6" s="36">
        <f t="shared" si="9"/>
        <v>523.08000000000004</v>
      </c>
      <c r="CG6" s="36">
        <f t="shared" si="9"/>
        <v>530.83000000000004</v>
      </c>
      <c r="CH6" s="36">
        <f t="shared" si="9"/>
        <v>734.18</v>
      </c>
      <c r="CI6" s="36">
        <f t="shared" si="9"/>
        <v>789.62</v>
      </c>
      <c r="CJ6" s="36">
        <f t="shared" si="9"/>
        <v>423.18</v>
      </c>
      <c r="CK6" s="35" t="str">
        <f>IF(CK7="","",IF(CK7="-","【-】","【"&amp;SUBSTITUTE(TEXT(CK7,"#,##0.00"),"-","△")&amp;"】"))</f>
        <v>【314.83】</v>
      </c>
      <c r="CL6" s="36">
        <f>IF(CL7="",NA(),CL7)</f>
        <v>33.119999999999997</v>
      </c>
      <c r="CM6" s="36">
        <f t="shared" ref="CM6:CU6" si="10">IF(CM7="",NA(),CM7)</f>
        <v>31.86</v>
      </c>
      <c r="CN6" s="36">
        <f t="shared" si="10"/>
        <v>30.84</v>
      </c>
      <c r="CO6" s="36">
        <f t="shared" si="10"/>
        <v>30.73</v>
      </c>
      <c r="CP6" s="36">
        <f t="shared" si="10"/>
        <v>30.83</v>
      </c>
      <c r="CQ6" s="36">
        <f t="shared" si="10"/>
        <v>51.11</v>
      </c>
      <c r="CR6" s="36">
        <f t="shared" si="10"/>
        <v>50.49</v>
      </c>
      <c r="CS6" s="36">
        <f t="shared" si="10"/>
        <v>48.36</v>
      </c>
      <c r="CT6" s="36">
        <f t="shared" si="10"/>
        <v>48.7</v>
      </c>
      <c r="CU6" s="36">
        <f t="shared" si="10"/>
        <v>46.9</v>
      </c>
      <c r="CV6" s="35" t="str">
        <f>IF(CV7="","",IF(CV7="-","【-】","【"&amp;SUBSTITUTE(TEXT(CV7,"#,##0.00"),"-","△")&amp;"】"))</f>
        <v>【56.28】</v>
      </c>
      <c r="CW6" s="36">
        <f>IF(CW7="",NA(),CW7)</f>
        <v>89.31</v>
      </c>
      <c r="CX6" s="36">
        <f t="shared" ref="CX6:DF6" si="11">IF(CX7="",NA(),CX7)</f>
        <v>89.3</v>
      </c>
      <c r="CY6" s="36">
        <f t="shared" si="11"/>
        <v>89.31</v>
      </c>
      <c r="CZ6" s="36">
        <f t="shared" si="11"/>
        <v>89.31</v>
      </c>
      <c r="DA6" s="36">
        <f t="shared" si="11"/>
        <v>89.31</v>
      </c>
      <c r="DB6" s="36">
        <f t="shared" si="11"/>
        <v>74.16</v>
      </c>
      <c r="DC6" s="36">
        <f t="shared" si="11"/>
        <v>74.209999999999994</v>
      </c>
      <c r="DD6" s="36">
        <f t="shared" si="11"/>
        <v>75.239999999999995</v>
      </c>
      <c r="DE6" s="36">
        <f t="shared" si="11"/>
        <v>74.959999999999994</v>
      </c>
      <c r="DF6" s="36">
        <f t="shared" si="11"/>
        <v>74.63</v>
      </c>
      <c r="DG6" s="35" t="str">
        <f>IF(DG7="","",IF(DG7="-","【-】","【"&amp;SUBSTITUTE(TEXT(DG7,"#,##0.00"),"-","△")&amp;"】"))</f>
        <v>【74.94】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0.06</v>
      </c>
      <c r="EF6" s="36">
        <f t="shared" si="14"/>
        <v>0.22</v>
      </c>
      <c r="EG6" s="35">
        <f t="shared" si="14"/>
        <v>0</v>
      </c>
      <c r="EH6" s="35">
        <f t="shared" si="14"/>
        <v>0</v>
      </c>
      <c r="EI6" s="36">
        <f t="shared" si="14"/>
        <v>0.37</v>
      </c>
      <c r="EJ6" s="36">
        <f t="shared" si="14"/>
        <v>0.7</v>
      </c>
      <c r="EK6" s="36">
        <f t="shared" si="14"/>
        <v>0.91</v>
      </c>
      <c r="EL6" s="36">
        <f t="shared" si="14"/>
        <v>1.26</v>
      </c>
      <c r="EM6" s="36">
        <f t="shared" si="14"/>
        <v>0.78</v>
      </c>
      <c r="EN6" s="35" t="str">
        <f>IF(EN7="","",IF(EN7="-","【-】","【"&amp;SUBSTITUTE(TEXT(EN7,"#,##0.00"),"-","△")&amp;"】"))</f>
        <v>【0.59】</v>
      </c>
    </row>
    <row r="7" spans="1:144" s="37" customFormat="1">
      <c r="A7" s="29"/>
      <c r="B7" s="38">
        <v>2016</v>
      </c>
      <c r="C7" s="38">
        <v>364681</v>
      </c>
      <c r="D7" s="38">
        <v>47</v>
      </c>
      <c r="E7" s="38">
        <v>1</v>
      </c>
      <c r="F7" s="38">
        <v>0</v>
      </c>
      <c r="G7" s="38">
        <v>0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/>
      <c r="N7" s="39" t="s">
        <v>112</v>
      </c>
      <c r="O7" s="39" t="s">
        <v>113</v>
      </c>
      <c r="P7" s="39">
        <v>15.6</v>
      </c>
      <c r="Q7" s="39">
        <v>2910</v>
      </c>
      <c r="R7" s="39">
        <v>9580</v>
      </c>
      <c r="S7" s="39">
        <v>194.84</v>
      </c>
      <c r="T7" s="39">
        <v>49.17</v>
      </c>
      <c r="U7" s="39">
        <v>1472</v>
      </c>
      <c r="V7" s="39">
        <v>3.64</v>
      </c>
      <c r="W7" s="39">
        <v>404.4</v>
      </c>
      <c r="X7" s="39">
        <v>88.48</v>
      </c>
      <c r="Y7" s="39">
        <v>91.17</v>
      </c>
      <c r="Z7" s="39">
        <v>98.94</v>
      </c>
      <c r="AA7" s="39">
        <v>75.569999999999993</v>
      </c>
      <c r="AB7" s="39">
        <v>86.29</v>
      </c>
      <c r="AC7" s="39">
        <v>70.760000000000005</v>
      </c>
      <c r="AD7" s="39">
        <v>71.66</v>
      </c>
      <c r="AE7" s="39">
        <v>73.06</v>
      </c>
      <c r="AF7" s="39">
        <v>72.03</v>
      </c>
      <c r="AG7" s="39">
        <v>72.11</v>
      </c>
      <c r="AH7" s="39">
        <v>76.78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296.10000000000002</v>
      </c>
      <c r="BF7" s="39">
        <v>281.79000000000002</v>
      </c>
      <c r="BG7" s="39">
        <v>257.72000000000003</v>
      </c>
      <c r="BH7" s="39">
        <v>234.34</v>
      </c>
      <c r="BI7" s="39">
        <v>312.99</v>
      </c>
      <c r="BJ7" s="39">
        <v>1496.15</v>
      </c>
      <c r="BK7" s="39">
        <v>1462.56</v>
      </c>
      <c r="BL7" s="39">
        <v>1486.62</v>
      </c>
      <c r="BM7" s="39">
        <v>1510.14</v>
      </c>
      <c r="BN7" s="39">
        <v>1595.62</v>
      </c>
      <c r="BO7" s="39">
        <v>1280.76</v>
      </c>
      <c r="BP7" s="39">
        <v>37.75</v>
      </c>
      <c r="BQ7" s="39">
        <v>34.76</v>
      </c>
      <c r="BR7" s="39">
        <v>36.94</v>
      </c>
      <c r="BS7" s="39">
        <v>43.57</v>
      </c>
      <c r="BT7" s="39">
        <v>36.659999999999997</v>
      </c>
      <c r="BU7" s="39">
        <v>33.01</v>
      </c>
      <c r="BV7" s="39">
        <v>32.39</v>
      </c>
      <c r="BW7" s="39">
        <v>24.39</v>
      </c>
      <c r="BX7" s="39">
        <v>22.67</v>
      </c>
      <c r="BY7" s="39">
        <v>37.92</v>
      </c>
      <c r="BZ7" s="39">
        <v>53.06</v>
      </c>
      <c r="CA7" s="39">
        <v>453.98</v>
      </c>
      <c r="CB7" s="39">
        <v>492.54</v>
      </c>
      <c r="CC7" s="39">
        <v>470.06</v>
      </c>
      <c r="CD7" s="39">
        <v>397.36</v>
      </c>
      <c r="CE7" s="39">
        <v>437.53</v>
      </c>
      <c r="CF7" s="39">
        <v>523.08000000000004</v>
      </c>
      <c r="CG7" s="39">
        <v>530.83000000000004</v>
      </c>
      <c r="CH7" s="39">
        <v>734.18</v>
      </c>
      <c r="CI7" s="39">
        <v>789.62</v>
      </c>
      <c r="CJ7" s="39">
        <v>423.18</v>
      </c>
      <c r="CK7" s="39">
        <v>314.83</v>
      </c>
      <c r="CL7" s="39">
        <v>33.119999999999997</v>
      </c>
      <c r="CM7" s="39">
        <v>31.86</v>
      </c>
      <c r="CN7" s="39">
        <v>30.84</v>
      </c>
      <c r="CO7" s="39">
        <v>30.73</v>
      </c>
      <c r="CP7" s="39">
        <v>30.83</v>
      </c>
      <c r="CQ7" s="39">
        <v>51.11</v>
      </c>
      <c r="CR7" s="39">
        <v>50.49</v>
      </c>
      <c r="CS7" s="39">
        <v>48.36</v>
      </c>
      <c r="CT7" s="39">
        <v>48.7</v>
      </c>
      <c r="CU7" s="39">
        <v>46.9</v>
      </c>
      <c r="CV7" s="39">
        <v>56.28</v>
      </c>
      <c r="CW7" s="39">
        <v>89.31</v>
      </c>
      <c r="CX7" s="39">
        <v>89.3</v>
      </c>
      <c r="CY7" s="39">
        <v>89.31</v>
      </c>
      <c r="CZ7" s="39">
        <v>89.31</v>
      </c>
      <c r="DA7" s="39">
        <v>89.31</v>
      </c>
      <c r="DB7" s="39">
        <v>74.16</v>
      </c>
      <c r="DC7" s="39">
        <v>74.209999999999994</v>
      </c>
      <c r="DD7" s="39">
        <v>75.239999999999995</v>
      </c>
      <c r="DE7" s="39">
        <v>74.959999999999994</v>
      </c>
      <c r="DF7" s="39">
        <v>74.63</v>
      </c>
      <c r="DG7" s="39">
        <v>74.94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0.06</v>
      </c>
      <c r="EF7" s="39">
        <v>0.22</v>
      </c>
      <c r="EG7" s="39">
        <v>0</v>
      </c>
      <c r="EH7" s="39">
        <v>0</v>
      </c>
      <c r="EI7" s="39">
        <v>0.37</v>
      </c>
      <c r="EJ7" s="39">
        <v>0.7</v>
      </c>
      <c r="EK7" s="39">
        <v>0.91</v>
      </c>
      <c r="EL7" s="39">
        <v>1.26</v>
      </c>
      <c r="EM7" s="39">
        <v>0.78</v>
      </c>
      <c r="EN7" s="39">
        <v>0.59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57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cp:lastPrinted>2018-02-08T07:14:49Z</cp:lastPrinted>
  <dcterms:created xsi:type="dcterms:W3CDTF">2017-12-25T01:46:44Z</dcterms:created>
  <dcterms:modified xsi:type="dcterms:W3CDTF">2018-02-08T07:14:56Z</dcterms:modified>
  <cp:category/>
</cp:coreProperties>
</file>