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worksheets/sheet22.xml" ContentType="application/vnd.openxmlformats-officedocument.spreadsheetml.worksheet+xml"/>
  <Override PartName="/xl/drawings/drawing6.xml" ContentType="application/vnd.openxmlformats-officedocument.drawing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2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tabRatio="659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  <sheet name="表12" sheetId="12" r:id="rId12"/>
    <sheet name="表13" sheetId="13" r:id="rId13"/>
    <sheet name="表14" sheetId="14" r:id="rId14"/>
    <sheet name="表15" sheetId="15" r:id="rId15"/>
    <sheet name="表16" sheetId="16" r:id="rId16"/>
    <sheet name="表17～19" sheetId="17" r:id="rId17"/>
    <sheet name="表20" sheetId="18" r:id="rId18"/>
    <sheet name="表21" sheetId="19" r:id="rId19"/>
    <sheet name="表22" sheetId="20" r:id="rId20"/>
    <sheet name="表23" sheetId="21" r:id="rId21"/>
    <sheet name="表24" sheetId="22" r:id="rId22"/>
    <sheet name="表25" sheetId="23" r:id="rId23"/>
    <sheet name="表26" sheetId="24" r:id="rId24"/>
  </sheets>
  <definedNames>
    <definedName name="_xlnm.Print_Area" localSheetId="0">'表1'!$B$1:$L$56</definedName>
    <definedName name="_xlnm.Print_Area" localSheetId="9">'表10'!$B$1:$T$36</definedName>
    <definedName name="_xlnm.Print_Area" localSheetId="10">'表11'!$B$1:$M$35</definedName>
    <definedName name="_xlnm.Print_Area" localSheetId="11">'表12'!$B$3:$AL$35</definedName>
    <definedName name="_xlnm.Print_Area" localSheetId="12">'表13'!$B$1:$U$16</definedName>
    <definedName name="_xlnm.Print_Area" localSheetId="13">'表14'!$B$1:$Q$15,'表14'!$S$1:$AD$15</definedName>
    <definedName name="_xlnm.Print_Area" localSheetId="14">'表15'!$B$1:$U$51</definedName>
    <definedName name="_xlnm.Print_Area" localSheetId="15">'表16'!$B$1:$S$17</definedName>
    <definedName name="_xlnm.Print_Area" localSheetId="16">'表17～19'!$B$2:$K$30</definedName>
    <definedName name="_xlnm.Print_Area" localSheetId="1">'表2'!$B$1:$S$37</definedName>
    <definedName name="_xlnm.Print_Area" localSheetId="17">'表20'!$B$2:$R$38</definedName>
    <definedName name="_xlnm.Print_Area" localSheetId="18">'表21'!$B$3:$Z$38</definedName>
    <definedName name="_xlnm.Print_Area" localSheetId="19">'表22'!$B$1:$AF$35</definedName>
    <definedName name="_xlnm.Print_Area" localSheetId="20">'表23'!$B$2:$T$98</definedName>
    <definedName name="_xlnm.Print_Area" localSheetId="21">'表24'!$B$2:$K$95</definedName>
    <definedName name="_xlnm.Print_Area" localSheetId="22">'表25'!$B$1:$X$50</definedName>
    <definedName name="_xlnm.Print_Area" localSheetId="23">'表26'!$B$1:$T$60</definedName>
    <definedName name="_xlnm.Print_Area" localSheetId="2">'表3'!$B$1:$H$36</definedName>
    <definedName name="_xlnm.Print_Area" localSheetId="3">'表4'!$B$1:$N$37</definedName>
    <definedName name="_xlnm.Print_Area" localSheetId="4">'表5'!$B$1:$Q$37</definedName>
    <definedName name="_xlnm.Print_Area" localSheetId="5">'表6'!$B$4:$AH$36</definedName>
    <definedName name="_xlnm.Print_Area" localSheetId="6">'表7'!$B$4:$W$36</definedName>
    <definedName name="_xlnm.Print_Area" localSheetId="7">'表8'!$B$1:$N$36</definedName>
    <definedName name="_xlnm.Print_Area" localSheetId="8">'表9'!$B$1:$R$37</definedName>
    <definedName name="_xlnm.Print_Titles" localSheetId="11">'表12'!$A:$B</definedName>
    <definedName name="_xlnm.Print_Titles" localSheetId="14">'表15'!$A:$C</definedName>
    <definedName name="_xlnm.Print_Titles" localSheetId="18">'表21'!$B:$B</definedName>
    <definedName name="_xlnm.Print_Titles" localSheetId="19">'表22'!$B:$B</definedName>
    <definedName name="_xlnm.Print_Titles" localSheetId="22">'表25'!$B:$C</definedName>
    <definedName name="_xlnm.Print_Titles" localSheetId="4">'表5'!$B:$B</definedName>
    <definedName name="_xlnm.Print_Titles" localSheetId="5">'表6'!$B:$B</definedName>
    <definedName name="_xlnm.Print_Titles" localSheetId="6">'表7'!$B:$B</definedName>
    <definedName name="印刷範囲" localSheetId="9">'表10'!$B$3:$Q$35</definedName>
    <definedName name="印刷範囲" localSheetId="10">'表11'!$B$3:$M$34</definedName>
    <definedName name="印刷範囲" localSheetId="13">'表14'!$B$3:$AD$15</definedName>
    <definedName name="印刷範囲" localSheetId="16">'表17～19'!$B$2:$J$30</definedName>
    <definedName name="印刷範囲" localSheetId="1">'表2'!$B$3:$S$36</definedName>
    <definedName name="印刷範囲" localSheetId="18">'表21'!$B$3:$Z$38</definedName>
    <definedName name="印刷範囲" localSheetId="19">'表22'!$B$3:$AF$35</definedName>
    <definedName name="印刷範囲" localSheetId="21">'表24'!$B$3:$K$95</definedName>
    <definedName name="印刷範囲" localSheetId="23">'表26'!$B$2:$T$60</definedName>
    <definedName name="印刷範囲">'表1'!$B$2:$L$56</definedName>
    <definedName name="印刷範囲２">'表25'!$B$3:$X$50</definedName>
  </definedNames>
  <calcPr fullCalcOnLoad="1"/>
</workbook>
</file>

<file path=xl/sharedStrings.xml><?xml version="1.0" encoding="utf-8"?>
<sst xmlns="http://schemas.openxmlformats.org/spreadsheetml/2006/main" count="1568" uniqueCount="449">
  <si>
    <t>教員数</t>
  </si>
  <si>
    <t>職員数</t>
  </si>
  <si>
    <t>教員１人</t>
  </si>
  <si>
    <t>１学級</t>
  </si>
  <si>
    <t>学校種別・年度</t>
  </si>
  <si>
    <t>学級数</t>
  </si>
  <si>
    <t>在学者数</t>
  </si>
  <si>
    <t>当たり</t>
  </si>
  <si>
    <t>計</t>
  </si>
  <si>
    <t>本校</t>
  </si>
  <si>
    <t>分校</t>
  </si>
  <si>
    <t>小学校</t>
  </si>
  <si>
    <t>中学校</t>
  </si>
  <si>
    <t>高等学校</t>
  </si>
  <si>
    <t>幼稚園</t>
  </si>
  <si>
    <t xml:space="preserve">    …</t>
  </si>
  <si>
    <t>専修学校</t>
  </si>
  <si>
    <t>各種学校</t>
  </si>
  <si>
    <t>学　　校　　数</t>
  </si>
  <si>
    <t>(本務者)</t>
  </si>
  <si>
    <t>　　…</t>
  </si>
  <si>
    <t xml:space="preserve">   2　高等学校の学級数は、公立・本科のみ。</t>
  </si>
  <si>
    <t>区　分</t>
  </si>
  <si>
    <t>本 校</t>
  </si>
  <si>
    <t>分 校</t>
  </si>
  <si>
    <t>佐那河内村</t>
  </si>
  <si>
    <t>男</t>
  </si>
  <si>
    <t>女</t>
  </si>
  <si>
    <t>１学年</t>
  </si>
  <si>
    <t>２学年</t>
  </si>
  <si>
    <t>３学年</t>
  </si>
  <si>
    <t>４学年</t>
  </si>
  <si>
    <t>５学年</t>
  </si>
  <si>
    <t>６学年</t>
  </si>
  <si>
    <t>2個学年</t>
  </si>
  <si>
    <t>病弱･</t>
  </si>
  <si>
    <t>弱  視</t>
  </si>
  <si>
    <t>難  聴</t>
  </si>
  <si>
    <t>言語障害</t>
  </si>
  <si>
    <t>身体虚弱</t>
  </si>
  <si>
    <t>小　　　学　　　校</t>
  </si>
  <si>
    <t>中　　　学　　　校</t>
  </si>
  <si>
    <t>小　　学　　校</t>
  </si>
  <si>
    <t>中　　学　　校</t>
  </si>
  <si>
    <t>教   員   数</t>
  </si>
  <si>
    <t>職   員   数</t>
  </si>
  <si>
    <t>職　 員 　数</t>
  </si>
  <si>
    <t>単　　　式　　　学　　　級</t>
  </si>
  <si>
    <t>複　式　学　級</t>
  </si>
  <si>
    <t>学　　　　級　　　　数</t>
  </si>
  <si>
    <t>　児　　　　童　　　　数</t>
  </si>
  <si>
    <t>知的障害</t>
  </si>
  <si>
    <t>１　　学　　年</t>
  </si>
  <si>
    <t>２　　学　　年</t>
  </si>
  <si>
    <t>３　　学　　年</t>
  </si>
  <si>
    <t>４　　学　　年</t>
  </si>
  <si>
    <t>５　　学　　年</t>
  </si>
  <si>
    <t>６　　学　　年</t>
  </si>
  <si>
    <t>１　　学　　年</t>
  </si>
  <si>
    <t>２　　学　　年</t>
  </si>
  <si>
    <t>３　　学　　年</t>
  </si>
  <si>
    <t>学校数</t>
  </si>
  <si>
    <t>(本務)</t>
  </si>
  <si>
    <t>本　　　　　　　　　科</t>
  </si>
  <si>
    <t>普　　通</t>
  </si>
  <si>
    <t>農　　業</t>
  </si>
  <si>
    <t>工　　業</t>
  </si>
  <si>
    <t>水　　産</t>
  </si>
  <si>
    <t>家　　庭</t>
  </si>
  <si>
    <t>看　　護</t>
  </si>
  <si>
    <t>総　　合</t>
  </si>
  <si>
    <t>そ の 他</t>
  </si>
  <si>
    <t>本　　　　科　　　　生　　　　徒　　　　数</t>
  </si>
  <si>
    <t>専攻科生徒数</t>
  </si>
  <si>
    <t>１　学　年</t>
  </si>
  <si>
    <t>２　学　年</t>
  </si>
  <si>
    <t>３　学　年</t>
  </si>
  <si>
    <t>４ 学 年</t>
  </si>
  <si>
    <t>専 攻 科</t>
  </si>
  <si>
    <t>別 　科</t>
  </si>
  <si>
    <t>１　学　年</t>
  </si>
  <si>
    <t>２　学　年</t>
  </si>
  <si>
    <t>３　学　年</t>
  </si>
  <si>
    <t>本　　　　　　　　　　　　科</t>
  </si>
  <si>
    <t>１　学　年</t>
  </si>
  <si>
    <t>２　学　年</t>
  </si>
  <si>
    <t>３　学　年</t>
  </si>
  <si>
    <t>４　学　年</t>
  </si>
  <si>
    <t>商　　業</t>
  </si>
  <si>
    <t>幼　稚　部</t>
  </si>
  <si>
    <t>小　学　部</t>
  </si>
  <si>
    <t>３歳</t>
  </si>
  <si>
    <t>４歳</t>
  </si>
  <si>
    <t>５歳</t>
  </si>
  <si>
    <t>6～</t>
  </si>
  <si>
    <t>12～</t>
  </si>
  <si>
    <t>15歳</t>
  </si>
  <si>
    <t>15～</t>
  </si>
  <si>
    <t>18歳</t>
  </si>
  <si>
    <t>18～</t>
  </si>
  <si>
    <t>21歳</t>
  </si>
  <si>
    <t>11歳</t>
  </si>
  <si>
    <t>14歳</t>
  </si>
  <si>
    <t>以上</t>
  </si>
  <si>
    <t>17歳</t>
  </si>
  <si>
    <t>20歳</t>
  </si>
  <si>
    <t>幼稚部</t>
  </si>
  <si>
    <t>1学年</t>
  </si>
  <si>
    <t>2学年</t>
  </si>
  <si>
    <t>3学年</t>
  </si>
  <si>
    <t>4学年</t>
  </si>
  <si>
    <t>5学年</t>
  </si>
  <si>
    <t>6学年</t>
  </si>
  <si>
    <t>中　学　部</t>
  </si>
  <si>
    <t>高　 　等 　　部</t>
  </si>
  <si>
    <t>区　  分</t>
  </si>
  <si>
    <t>本 　   科</t>
  </si>
  <si>
    <t>専　攻　科</t>
  </si>
  <si>
    <t>うち
国立</t>
  </si>
  <si>
    <t>小　　 学　 　部</t>
  </si>
  <si>
    <t>高　　  等　  　部</t>
  </si>
  <si>
    <t>本　　 科</t>
  </si>
  <si>
    <t>園 数</t>
  </si>
  <si>
    <t>３　歳</t>
  </si>
  <si>
    <t>４　歳</t>
  </si>
  <si>
    <t>５　歳</t>
  </si>
  <si>
    <t>昼間・その他別</t>
  </si>
  <si>
    <t>国    立</t>
  </si>
  <si>
    <t>公    立</t>
  </si>
  <si>
    <t>私    立</t>
  </si>
  <si>
    <t>工業関係</t>
  </si>
  <si>
    <t>情報処理</t>
  </si>
  <si>
    <t>看護</t>
  </si>
  <si>
    <t>医療関係</t>
  </si>
  <si>
    <t>歯科衛生</t>
  </si>
  <si>
    <t>歯科技工</t>
  </si>
  <si>
    <t>その他</t>
  </si>
  <si>
    <t>衛生関係</t>
  </si>
  <si>
    <t>調理</t>
  </si>
  <si>
    <t>商業</t>
  </si>
  <si>
    <t>家政</t>
  </si>
  <si>
    <t>家庭</t>
  </si>
  <si>
    <t>和洋裁</t>
  </si>
  <si>
    <t>在　　　　園　　　　者　　　　数</t>
  </si>
  <si>
    <t>修　　了　　者</t>
  </si>
  <si>
    <t>区　　分</t>
  </si>
  <si>
    <t>生徒数　計</t>
  </si>
  <si>
    <t>総　　計</t>
  </si>
  <si>
    <t>設置者の別</t>
  </si>
  <si>
    <t>学科</t>
  </si>
  <si>
    <t>協力校数</t>
  </si>
  <si>
    <t>実施科目数</t>
  </si>
  <si>
    <t>履修者数</t>
  </si>
  <si>
    <t>(実数)</t>
  </si>
  <si>
    <r>
      <rPr>
        <sz val="10.05"/>
        <color indexed="8"/>
        <rFont val="ＭＳ 明朝"/>
        <family val="1"/>
      </rPr>
      <t>実数(</t>
    </r>
    <r>
      <rPr>
        <sz val="10.05"/>
        <color indexed="8"/>
        <rFont val="ＭＳ 明朝"/>
        <family val="1"/>
      </rPr>
      <t>前年度)</t>
    </r>
  </si>
  <si>
    <t>延数</t>
  </si>
  <si>
    <t>県立</t>
  </si>
  <si>
    <t>定時制の併置</t>
  </si>
  <si>
    <t>区　　分</t>
  </si>
  <si>
    <t>生徒数</t>
  </si>
  <si>
    <t>特科生</t>
  </si>
  <si>
    <t>入学者数</t>
  </si>
  <si>
    <t>卒業者数</t>
  </si>
  <si>
    <t>第１８表　教員数</t>
  </si>
  <si>
    <t>校内</t>
  </si>
  <si>
    <t>校長</t>
  </si>
  <si>
    <t>教頭</t>
  </si>
  <si>
    <t>教諭</t>
  </si>
  <si>
    <t>講師</t>
  </si>
  <si>
    <t>実習助手</t>
  </si>
  <si>
    <t>技術職員</t>
  </si>
  <si>
    <t>用務員</t>
  </si>
  <si>
    <t>警備員</t>
  </si>
  <si>
    <t>単位修得者数</t>
  </si>
  <si>
    <r>
      <rPr>
        <sz val="10.05"/>
        <color indexed="8"/>
        <rFont val="ＭＳ 明朝"/>
        <family val="1"/>
      </rPr>
      <t>普通･</t>
    </r>
    <r>
      <rPr>
        <sz val="10.05"/>
        <color indexed="8"/>
        <rFont val="ＭＳ 明朝"/>
        <family val="1"/>
      </rPr>
      <t>看護</t>
    </r>
  </si>
  <si>
    <t>本　　　　 務　　　　 者</t>
  </si>
  <si>
    <t>兼　　務　　者</t>
  </si>
  <si>
    <t>その他</t>
  </si>
  <si>
    <t>講       師</t>
  </si>
  <si>
    <t>高等学校等</t>
  </si>
  <si>
    <t>高等</t>
  </si>
  <si>
    <t>進学者</t>
  </si>
  <si>
    <t>(高等課程)</t>
  </si>
  <si>
    <t>(一般課程)</t>
  </si>
  <si>
    <t>就職者</t>
  </si>
  <si>
    <t>他県への</t>
  </si>
  <si>
    <t>学校等</t>
  </si>
  <si>
    <t>就職率</t>
  </si>
  <si>
    <t>等入学者</t>
  </si>
  <si>
    <t>Ａ</t>
  </si>
  <si>
    <t>Ｂ</t>
  </si>
  <si>
    <t>Ｃ</t>
  </si>
  <si>
    <t>進学率</t>
  </si>
  <si>
    <t>(再掲)</t>
  </si>
  <si>
    <t>のうち</t>
  </si>
  <si>
    <t>（％）</t>
  </si>
  <si>
    <t>高等専</t>
  </si>
  <si>
    <t>本　　　　　　科</t>
  </si>
  <si>
    <t>門学校</t>
  </si>
  <si>
    <t>全日制</t>
  </si>
  <si>
    <t>定時制</t>
  </si>
  <si>
    <t>通信制</t>
  </si>
  <si>
    <t>第２２表　市町村別・産業別，地域別，男女別就職者数＜中学校卒業後の状況＞</t>
  </si>
  <si>
    <t>第　１　次　産　業</t>
  </si>
  <si>
    <t>第　２　次　産　業</t>
  </si>
  <si>
    <t>第　３　次　産　業</t>
  </si>
  <si>
    <t>県外</t>
  </si>
  <si>
    <t>県内</t>
  </si>
  <si>
    <t>公共職業能力</t>
  </si>
  <si>
    <t>左記以外</t>
  </si>
  <si>
    <r>
      <rPr>
        <sz val="9"/>
        <color indexed="8"/>
        <rFont val="ＭＳ 明朝"/>
        <family val="1"/>
      </rPr>
      <t>左記A</t>
    </r>
    <r>
      <rPr>
        <sz val="9"/>
        <color indexed="8"/>
        <rFont val="ＭＳ 明朝"/>
        <family val="1"/>
      </rPr>
      <t>のうち</t>
    </r>
  </si>
  <si>
    <t>　　　左記Ａ，Ｂ，Ｃ，Ｄのうち</t>
  </si>
  <si>
    <t>開発施設</t>
  </si>
  <si>
    <t>の者</t>
  </si>
  <si>
    <t>就職している者（再掲）</t>
  </si>
  <si>
    <t>等入学者</t>
  </si>
  <si>
    <t>Ｄ</t>
  </si>
  <si>
    <t>Ｅ</t>
  </si>
  <si>
    <t>Ｆ</t>
  </si>
  <si>
    <t>Ｇ</t>
  </si>
  <si>
    <t>のうち</t>
  </si>
  <si>
    <t>(専門課程)</t>
  </si>
  <si>
    <t>普通</t>
  </si>
  <si>
    <t>農業</t>
  </si>
  <si>
    <t>工業</t>
  </si>
  <si>
    <t>全</t>
  </si>
  <si>
    <t>日</t>
  </si>
  <si>
    <t>制</t>
  </si>
  <si>
    <t>大学</t>
  </si>
  <si>
    <t>短期大学</t>
  </si>
  <si>
    <t>（学部）</t>
  </si>
  <si>
    <t>（本科）</t>
  </si>
  <si>
    <t>通信教育部</t>
  </si>
  <si>
    <t>（別科）</t>
  </si>
  <si>
    <t>（専攻科）</t>
  </si>
  <si>
    <t>高等部(専攻科)</t>
  </si>
  <si>
    <t>公務</t>
  </si>
  <si>
    <t>漁業</t>
  </si>
  <si>
    <t>建設業</t>
  </si>
  <si>
    <t>製造業</t>
  </si>
  <si>
    <t xml:space="preserve"> </t>
  </si>
  <si>
    <t>上記のうち</t>
  </si>
  <si>
    <t>県外就職者</t>
  </si>
  <si>
    <t>左記Ａ，Ｂ，Ｃ，Ｄのうち</t>
  </si>
  <si>
    <t>区　分</t>
  </si>
  <si>
    <t>就職している者（再掲）</t>
  </si>
  <si>
    <t>男</t>
  </si>
  <si>
    <t>女</t>
  </si>
  <si>
    <t>区　　　分</t>
  </si>
  <si>
    <t>区　　分</t>
  </si>
  <si>
    <t>（再　　掲）</t>
  </si>
  <si>
    <t>専修学校等</t>
  </si>
  <si>
    <t>Ａのうち</t>
  </si>
  <si>
    <t>（高等課程</t>
  </si>
  <si>
    <t>又は大学等</t>
  </si>
  <si>
    <t>（高等学校等</t>
  </si>
  <si>
    <t>又は専門課</t>
  </si>
  <si>
    <t>又は大学等）</t>
  </si>
  <si>
    <t>（一般課程）</t>
  </si>
  <si>
    <t>程）進学者</t>
  </si>
  <si>
    <t>Ｄ</t>
  </si>
  <si>
    <t>Ｅ</t>
  </si>
  <si>
    <t>Ｆ</t>
  </si>
  <si>
    <t>Ｇ</t>
  </si>
  <si>
    <t>Ａ．Ｂ．Ｃ．Ｄのうち就職している者</t>
  </si>
  <si>
    <t>公共職業能</t>
  </si>
  <si>
    <t>区　 分</t>
  </si>
  <si>
    <t>A～Gの計</t>
  </si>
  <si>
    <t>力開発施設</t>
  </si>
  <si>
    <t>(他に分類されないもの)</t>
  </si>
  <si>
    <t>情　　報</t>
  </si>
  <si>
    <t>福　　祉</t>
  </si>
  <si>
    <t>情報
通信業</t>
  </si>
  <si>
    <t>医療，
福祉</t>
  </si>
  <si>
    <t>左記
以外
のもの</t>
  </si>
  <si>
    <r>
      <t>大学･短期大学</t>
    </r>
  </si>
  <si>
    <t>一時的な</t>
  </si>
  <si>
    <t>Ｇ</t>
  </si>
  <si>
    <t>Ｈ</t>
  </si>
  <si>
    <t>第１表　　　総　括　表</t>
  </si>
  <si>
    <t>東みよし町</t>
  </si>
  <si>
    <t>福祉</t>
  </si>
  <si>
    <t>定</t>
  </si>
  <si>
    <t>時</t>
  </si>
  <si>
    <t>養護助教諭</t>
  </si>
  <si>
    <t>中学部</t>
  </si>
  <si>
    <t>特別支援学校</t>
  </si>
  <si>
    <t>特別支援学校</t>
  </si>
  <si>
    <t>電気・　ガス・　熱供給・水道業</t>
  </si>
  <si>
    <t>教育，　学習支援業</t>
  </si>
  <si>
    <t>複合　サービス事業</t>
  </si>
  <si>
    <t>入学者</t>
  </si>
  <si>
    <t>主事・主事補等</t>
  </si>
  <si>
    <t>事　　務　　職　　員</t>
  </si>
  <si>
    <t>総合学科</t>
  </si>
  <si>
    <t>運輸業,郵便業</t>
  </si>
  <si>
    <t>卸売業,
小売業</t>
  </si>
  <si>
    <t>金融業,
保険業</t>
  </si>
  <si>
    <t>不動産業,物品賃貸業</t>
  </si>
  <si>
    <t>生活関連サービス業,娯楽業</t>
  </si>
  <si>
    <t>サービス業</t>
  </si>
  <si>
    <t>視覚障害</t>
  </si>
  <si>
    <t>聴覚障害</t>
  </si>
  <si>
    <t>病弱・　　　身体虚弱</t>
  </si>
  <si>
    <t>肢体　　不自由</t>
  </si>
  <si>
    <t>高等部</t>
  </si>
  <si>
    <t>鉱業,　 採石業,   砂利    採取業</t>
  </si>
  <si>
    <t>学術研究, 専門・技術サービス業</t>
  </si>
  <si>
    <t>宿泊業, 飲食サービス業</t>
  </si>
  <si>
    <t>(他に分類されるものを除く)</t>
  </si>
  <si>
    <t>【高等学校通信教育調査総括】</t>
  </si>
  <si>
    <t>第２１表　市町村別・高等学校等への進学者数＜中学校卒業後の状況＞</t>
  </si>
  <si>
    <t>統　　　計　　　表</t>
  </si>
  <si>
    <t>第１９表　職員数（本務者）</t>
  </si>
  <si>
    <t>電子計算機</t>
  </si>
  <si>
    <t>准看護</t>
  </si>
  <si>
    <t>理学・作業療法</t>
  </si>
  <si>
    <t>美容</t>
  </si>
  <si>
    <t>経理・簿記</t>
  </si>
  <si>
    <t>旅行</t>
  </si>
  <si>
    <t>情報</t>
  </si>
  <si>
    <t>ビジネス</t>
  </si>
  <si>
    <t>編物・手芸</t>
  </si>
  <si>
    <t>デザイン</t>
  </si>
  <si>
    <t>動物</t>
  </si>
  <si>
    <t>法律行政</t>
  </si>
  <si>
    <t>小　　　　　学　　　　　校</t>
  </si>
  <si>
    <t>中　　　　　学　　　　　校</t>
  </si>
  <si>
    <t>　生　　　　徒　　　　数</t>
  </si>
  <si>
    <t>第３表　市町村別・本校分校別学校数＜小学校・中学校＞</t>
  </si>
  <si>
    <t>第７表　市町村別・学年別児童数＜小学校＞</t>
  </si>
  <si>
    <t>第８表　市町村別・学年別生徒数＜中学校＞</t>
  </si>
  <si>
    <t>第１０表　市町村別・学年別生徒数＜高等学校・全日制＞</t>
  </si>
  <si>
    <t>第１１表　市町村別・学年別生徒数＜高等学校・定時制＞</t>
  </si>
  <si>
    <t>第１３表　年齢別在学者数＜特別支援学校＞</t>
  </si>
  <si>
    <t>第１４表　学年別在学者数＜特別支援学校＞</t>
  </si>
  <si>
    <t>第１４表　学年別在学者数＜特別支援学校＞（つづき）</t>
  </si>
  <si>
    <t>第２表　市町村別・幼稚園数，教員数，在園者数及び修了者数＜幼稚園＞</t>
  </si>
  <si>
    <t>第４表　市町村別・教職員数（本務者）＜小学校・中学校＞</t>
  </si>
  <si>
    <t>第５表　市町村別・編成方式別学級数（単式・複式学級）＜小学校・中学校＞</t>
  </si>
  <si>
    <t>第９表　市町村別・学校数，教員数及び学年別男女別生徒数＜高等学校・全日制＋定時制＞</t>
  </si>
  <si>
    <t>第１２表　市町村別・学科別生徒数（本科）＜高等学校・全日制＋定時制＞</t>
  </si>
  <si>
    <t>第１７表　生徒数，特科生，入学者数，卒業者数及び退学者数</t>
  </si>
  <si>
    <t>第１５表　学科別・設置者別生徒数＜専修学校＞</t>
  </si>
  <si>
    <t>第２４表　学科別・大学,短期大学等への進学者数（公立＋私立）＜高等学校卒業後の状況＞</t>
  </si>
  <si>
    <t>第２６表　特別支援学校（中学部・高等部）卒業後の状況（国立＋公立）</t>
  </si>
  <si>
    <t>第１６表　課程別・課程数及び修業年限別生徒数＜各種学校＞</t>
  </si>
  <si>
    <t>製菓・製パン</t>
  </si>
  <si>
    <t>准看護</t>
  </si>
  <si>
    <t>小　　　　学　　　　校</t>
  </si>
  <si>
    <t>中　　　　学　　　　校</t>
  </si>
  <si>
    <t>その他</t>
  </si>
  <si>
    <t>商業実務関係</t>
  </si>
  <si>
    <t xml:space="preserve">… </t>
  </si>
  <si>
    <t xml:space="preserve">… </t>
  </si>
  <si>
    <t>水産</t>
  </si>
  <si>
    <t>第２０表　市町村別・状況別卒業者数＜中学校卒業後の状況＞</t>
  </si>
  <si>
    <t>不詳・</t>
  </si>
  <si>
    <t>死亡</t>
  </si>
  <si>
    <t>第２３表　学科別・状況別卒業者数（公立＋私立）＜高等学校卒業後の状況＞</t>
  </si>
  <si>
    <t>不詳・</t>
  </si>
  <si>
    <t>死亡の者</t>
  </si>
  <si>
    <t>第２５表　学科別・産業別就職者数（公立＋私立）＜高等学校卒業後の状況＞</t>
  </si>
  <si>
    <t>社会福祉</t>
  </si>
  <si>
    <t>注 1　高等学校の生徒数は、専攻科・別科の生徒数も含む。</t>
  </si>
  <si>
    <t>注 各種学校は私立のみであり，国立・公立は該当なし</t>
  </si>
  <si>
    <t>養護職員</t>
  </si>
  <si>
    <t>(看護師等)</t>
  </si>
  <si>
    <t>就いた者</t>
  </si>
  <si>
    <t>仕事に</t>
  </si>
  <si>
    <t>左記以外
の者</t>
  </si>
  <si>
    <t>農業関係</t>
  </si>
  <si>
    <t>計</t>
  </si>
  <si>
    <t>農業</t>
  </si>
  <si>
    <t>設　　　　　置　　　　　者　　　　　別</t>
  </si>
  <si>
    <t>区　　分</t>
  </si>
  <si>
    <t>昼　　 間</t>
  </si>
  <si>
    <t>そ　 の 　他</t>
  </si>
  <si>
    <t>総　　計</t>
  </si>
  <si>
    <t>ﾌｧｯｼｮﾝﾋﾞｼﾞﾈｽ</t>
  </si>
  <si>
    <t>第６表　市町村別・編成方式別学級数及び児童生徒数（特別支援学級）＜小学校・中学校＞　　　　　</t>
  </si>
  <si>
    <t>別科</t>
  </si>
  <si>
    <t>自閉症･</t>
  </si>
  <si>
    <t>情緒障害</t>
  </si>
  <si>
    <r>
      <t>つ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る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ぎ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町</t>
    </r>
  </si>
  <si>
    <t>上　板　町</t>
  </si>
  <si>
    <t>板　野　町</t>
  </si>
  <si>
    <t>藍　住　町</t>
  </si>
  <si>
    <t>北　島　町</t>
  </si>
  <si>
    <t>松　茂　町</t>
  </si>
  <si>
    <t>海　陽　町</t>
  </si>
  <si>
    <t>美　波　町</t>
  </si>
  <si>
    <t>牟　岐　町</t>
  </si>
  <si>
    <t>那　賀　町</t>
  </si>
  <si>
    <t>神　山　町</t>
  </si>
  <si>
    <t>石　井　町</t>
  </si>
  <si>
    <t>上　勝　町</t>
  </si>
  <si>
    <t>勝　浦　町</t>
  </si>
  <si>
    <t>三　好　市</t>
  </si>
  <si>
    <t>美　馬　市</t>
  </si>
  <si>
    <t>阿　波　市</t>
  </si>
  <si>
    <r>
      <t>吉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野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川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市</t>
    </r>
  </si>
  <si>
    <t>阿　南　市</t>
  </si>
  <si>
    <r>
      <t>小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松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島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市</t>
    </r>
  </si>
  <si>
    <t>鳴　門　市</t>
  </si>
  <si>
    <t>徳　島　市</t>
  </si>
  <si>
    <t>県　　　計</t>
  </si>
  <si>
    <t>　うち国立</t>
  </si>
  <si>
    <t>　うち私立</t>
  </si>
  <si>
    <t>左記</t>
  </si>
  <si>
    <t>以外</t>
  </si>
  <si>
    <t>特別支援学</t>
  </si>
  <si>
    <t>学者(本科)</t>
  </si>
  <si>
    <t>校高等部進</t>
  </si>
  <si>
    <t>肢体</t>
  </si>
  <si>
    <t>不自由</t>
  </si>
  <si>
    <t>服飾・
家政関係</t>
  </si>
  <si>
    <t>文化・
教養関係</t>
  </si>
  <si>
    <t>修業年限１年
未満の課程</t>
  </si>
  <si>
    <t>修業年限１年
以上の課程</t>
  </si>
  <si>
    <t>計のうち昼の
課程の生徒数</t>
  </si>
  <si>
    <t>計のうち高卒以上
を入学資格とする
課程の生徒数</t>
  </si>
  <si>
    <t>課程数</t>
  </si>
  <si>
    <t>独立･
設置の別</t>
  </si>
  <si>
    <t>学校図書</t>
  </si>
  <si>
    <t>館事務員</t>
  </si>
  <si>
    <t>高等学校進学者</t>
  </si>
  <si>
    <t>男女別・地域別</t>
  </si>
  <si>
    <t>左記以外・不詳</t>
  </si>
  <si>
    <t>男女別</t>
  </si>
  <si>
    <t>地域別</t>
  </si>
  <si>
    <t>大学等
進学率</t>
  </si>
  <si>
    <t>大学等
進学者</t>
  </si>
  <si>
    <t>不詳・
死亡の者</t>
  </si>
  <si>
    <t>農業,　
林業　　</t>
  </si>
  <si>
    <t>のうち</t>
  </si>
  <si>
    <t>計</t>
  </si>
  <si>
    <t>注　私立高等学校は徳島市３校</t>
  </si>
  <si>
    <t>商業実
務関係</t>
  </si>
  <si>
    <t>教育・
社会福祉
関係</t>
  </si>
  <si>
    <t>区　  分</t>
  </si>
  <si>
    <t>うち
国立</t>
  </si>
  <si>
    <t>介護福祉</t>
  </si>
  <si>
    <t>家政関係</t>
  </si>
  <si>
    <t>和洋裁</t>
  </si>
  <si>
    <t>計</t>
  </si>
  <si>
    <t>退学者数
(前年度間)</t>
  </si>
  <si>
    <t>工業</t>
  </si>
  <si>
    <t>男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</si>
</sst>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;&quot;△&quot;#,##0"/>
    <numFmt numFmtId="180" formatCode="_ * #,##0_ ;_ * \-#,##0_ ;_ * &quot;-&quot;_ "/>
    <numFmt numFmtId="181" formatCode="_ * #,##0.0_ ;_ * \-#,##0.0_ ;_ * &quot;-&quot;_ "/>
    <numFmt numFmtId="182" formatCode="_ * #,##0_ ;_ * \-#,##0_ ;_ * &quot;-&quot;_ \ "/>
    <numFmt numFmtId="183" formatCode="\ #,##0;\-#,##0;&quot;-&quot;"/>
    <numFmt numFmtId="184" formatCode="_ * #,##0;_ * \-#,##0;_ * &quot;-&quot;"/>
    <numFmt numFmtId="185" formatCode="#,##0.0;&quot;△&quot;#,##0.0"/>
    <numFmt numFmtId="186" formatCode="0.0;&quot;△&quot;0.0"/>
    <numFmt numFmtId="187" formatCode="_ * #,##0.0_ ;_ * \-#,##0.0_ ;_ * &quot;0.0&quot;_ "/>
    <numFmt numFmtId="188" formatCode="_ * #,##0.0_ ;_ * \-#,##0.0_ ;_ &quot;0.0&quot;_ ;_ @_ "/>
    <numFmt numFmtId="189" formatCode="_ * #,##0.0_ ;_ * \-#,##0.0_ ;_ * &quot;0.0&quot;_ ;_ @_ "/>
    <numFmt numFmtId="190" formatCode=";;\-\ "/>
    <numFmt numFmtId="191" formatCode="#,##0;\-#,##0;\-\ "/>
    <numFmt numFmtId="192" formatCode="#,##0;\-#,##0;&quot;－ &quot;"/>
    <numFmt numFmtId="193" formatCode="0.0%;\-0.0%;&quot;－ &quot;"/>
    <numFmt numFmtId="194" formatCode="#,##0.0;\-#,##0.0;&quot;－ &quot;"/>
    <numFmt numFmtId="195" formatCode="_ * #,##0.0_ ;_ * \-#,##0.0_ ;_ * &quot;-&quot;_ \ "/>
    <numFmt numFmtId="196" formatCode="#,##0.0_ "/>
    <numFmt numFmtId="197" formatCode="0_);[Red]\(0\)"/>
    <numFmt numFmtId="198" formatCode="0.0_ "/>
    <numFmt numFmtId="199" formatCode="#,##0\ ;&quot;△&quot;#,##0\ ;&quot;- &quot;"/>
    <numFmt numFmtId="200" formatCode="#,##0;&quot;△&quot;#,##0;&quot;-&quot;"/>
    <numFmt numFmtId="201" formatCode="\(#,##0\);\(&quot;△&quot;#,##0\);&quot;(-)&quot;"/>
    <numFmt numFmtId="202" formatCode="#,##0_);\(#,##0\)"/>
    <numFmt numFmtId="203" formatCode="#,##0_);[Red]\(#,##0\)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05"/>
      <color indexed="8"/>
      <name val="ＭＳ 明朝"/>
      <family val="1"/>
    </font>
    <font>
      <sz val="11.95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ゴシック"/>
      <family val="3"/>
    </font>
    <font>
      <b/>
      <sz val="16"/>
      <color indexed="8"/>
      <name val="ＭＳ 明朝"/>
      <family val="1"/>
    </font>
    <font>
      <sz val="10"/>
      <color indexed="8"/>
      <name val="ＭＳ 明朝"/>
      <family val="1"/>
    </font>
    <font>
      <sz val="10.95"/>
      <color indexed="8"/>
      <name val="ＭＳ 明朝"/>
      <family val="1"/>
    </font>
    <font>
      <b/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8.75"/>
      <color indexed="8"/>
      <name val="ＭＳ 明朝"/>
      <family val="1"/>
    </font>
    <font>
      <sz val="8"/>
      <color indexed="8"/>
      <name val="ＭＳ 明朝"/>
      <family val="1"/>
    </font>
    <font>
      <sz val="7.95"/>
      <color indexed="8"/>
      <name val="ＭＳ 明朝"/>
      <family val="1"/>
    </font>
    <font>
      <b/>
      <sz val="8.75"/>
      <color indexed="8"/>
      <name val="ＭＳ 明朝"/>
      <family val="1"/>
    </font>
    <font>
      <b/>
      <sz val="8"/>
      <color indexed="8"/>
      <name val="ＭＳ 明朝"/>
      <family val="1"/>
    </font>
    <font>
      <sz val="8.15"/>
      <color indexed="8"/>
      <name val="ＭＳ 明朝"/>
      <family val="1"/>
    </font>
    <font>
      <b/>
      <sz val="10.05"/>
      <color indexed="8"/>
      <name val="ＭＳ 明朝"/>
      <family val="1"/>
    </font>
    <font>
      <sz val="8.3"/>
      <color indexed="8"/>
      <name val="ＭＳ 明朝"/>
      <family val="1"/>
    </font>
    <font>
      <sz val="7"/>
      <color indexed="8"/>
      <name val="ＭＳ 明朝"/>
      <family val="1"/>
    </font>
    <font>
      <sz val="8.5"/>
      <color indexed="8"/>
      <name val="ＭＳ 明朝"/>
      <family val="1"/>
    </font>
    <font>
      <b/>
      <sz val="8.5"/>
      <color indexed="8"/>
      <name val="ＭＳ 明朝"/>
      <family val="1"/>
    </font>
    <font>
      <b/>
      <sz val="8.3"/>
      <color indexed="8"/>
      <name val="ＭＳ 明朝"/>
      <family val="1"/>
    </font>
    <font>
      <sz val="9.45"/>
      <color indexed="8"/>
      <name val="ＭＳ 明朝"/>
      <family val="1"/>
    </font>
    <font>
      <b/>
      <sz val="9.45"/>
      <color indexed="8"/>
      <name val="ＭＳ 明朝"/>
      <family val="1"/>
    </font>
    <font>
      <sz val="13"/>
      <color indexed="8"/>
      <name val="ＭＳ 明朝"/>
      <family val="1"/>
    </font>
    <font>
      <sz val="6"/>
      <color indexed="8"/>
      <name val="ＭＳ 明朝"/>
      <family val="1"/>
    </font>
    <font>
      <sz val="12"/>
      <color indexed="8"/>
      <name val="ＭＳ 明朝"/>
      <family val="1"/>
    </font>
    <font>
      <sz val="9"/>
      <name val="ＭＳ 明朝"/>
      <family val="1"/>
    </font>
    <font>
      <sz val="10.0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536">
    <xf numFmtId="179" fontId="4" fillId="0" borderId="0" xfId="0" applyNumberFormat="1" applyFont="1" applyAlignment="1">
      <alignment horizontal="center"/>
    </xf>
    <xf numFmtId="179" fontId="4" fillId="0" borderId="0" xfId="0" applyNumberFormat="1" applyFont="1" applyFill="1" applyAlignment="1">
      <alignment horizontal="center" vertical="center"/>
    </xf>
    <xf numFmtId="179" fontId="6" fillId="0" borderId="0" xfId="0" applyNumberFormat="1" applyFont="1" applyFill="1" applyAlignment="1">
      <alignment horizontal="center"/>
    </xf>
    <xf numFmtId="182" fontId="6" fillId="0" borderId="10" xfId="0" applyNumberFormat="1" applyFont="1" applyFill="1" applyBorder="1" applyAlignment="1">
      <alignment/>
    </xf>
    <xf numFmtId="179" fontId="13" fillId="0" borderId="0" xfId="0" applyNumberFormat="1" applyFont="1" applyFill="1" applyAlignment="1">
      <alignment horizontal="center"/>
    </xf>
    <xf numFmtId="179" fontId="6" fillId="0" borderId="11" xfId="0" applyNumberFormat="1" applyFont="1" applyFill="1" applyBorder="1" applyAlignment="1">
      <alignment horizontal="center" vertical="center"/>
    </xf>
    <xf numFmtId="180" fontId="13" fillId="0" borderId="12" xfId="0" applyNumberFormat="1" applyFont="1" applyFill="1" applyBorder="1" applyAlignment="1">
      <alignment horizontal="right"/>
    </xf>
    <xf numFmtId="180" fontId="6" fillId="0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79" fontId="6" fillId="0" borderId="0" xfId="0" applyNumberFormat="1" applyFont="1" applyFill="1" applyAlignment="1">
      <alignment horizontal="center" vertical="center"/>
    </xf>
    <xf numFmtId="180" fontId="20" fillId="0" borderId="0" xfId="0" applyNumberFormat="1" applyFont="1" applyFill="1" applyBorder="1" applyAlignment="1">
      <alignment horizontal="center"/>
    </xf>
    <xf numFmtId="179" fontId="4" fillId="0" borderId="13" xfId="0" applyNumberFormat="1" applyFont="1" applyFill="1" applyBorder="1" applyAlignment="1">
      <alignment horizontal="center" vertical="center"/>
    </xf>
    <xf numFmtId="179" fontId="4" fillId="0" borderId="14" xfId="0" applyNumberFormat="1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179" fontId="9" fillId="0" borderId="16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top"/>
    </xf>
    <xf numFmtId="179" fontId="4" fillId="0" borderId="0" xfId="0" applyNumberFormat="1" applyFont="1" applyFill="1" applyAlignment="1">
      <alignment horizontal="center" vertical="top"/>
    </xf>
    <xf numFmtId="179" fontId="6" fillId="0" borderId="16" xfId="0" applyNumberFormat="1" applyFont="1" applyFill="1" applyBorder="1" applyAlignment="1">
      <alignment horizontal="center" vertical="center"/>
    </xf>
    <xf numFmtId="179" fontId="4" fillId="0" borderId="17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Alignment="1">
      <alignment vertical="center"/>
    </xf>
    <xf numFmtId="179" fontId="10" fillId="0" borderId="0" xfId="0" applyNumberFormat="1" applyFont="1" applyFill="1" applyAlignment="1">
      <alignment/>
    </xf>
    <xf numFmtId="179" fontId="6" fillId="0" borderId="10" xfId="0" applyNumberFormat="1" applyFont="1" applyFill="1" applyBorder="1" applyAlignment="1">
      <alignment horizontal="distributed"/>
    </xf>
    <xf numFmtId="182" fontId="6" fillId="0" borderId="10" xfId="0" applyNumberFormat="1" applyFont="1" applyFill="1" applyBorder="1" applyAlignment="1">
      <alignment horizontal="right"/>
    </xf>
    <xf numFmtId="179" fontId="9" fillId="0" borderId="13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Alignment="1">
      <alignment horizontal="center" vertical="center"/>
    </xf>
    <xf numFmtId="179" fontId="9" fillId="0" borderId="18" xfId="0" applyNumberFormat="1" applyFont="1" applyFill="1" applyBorder="1" applyAlignment="1">
      <alignment horizontal="center" vertical="center"/>
    </xf>
    <xf numFmtId="182" fontId="9" fillId="0" borderId="17" xfId="0" applyNumberFormat="1" applyFont="1" applyFill="1" applyBorder="1" applyAlignment="1">
      <alignment horizontal="center"/>
    </xf>
    <xf numFmtId="179" fontId="9" fillId="0" borderId="12" xfId="0" applyNumberFormat="1" applyFont="1" applyFill="1" applyBorder="1" applyAlignment="1">
      <alignment horizontal="distributed"/>
    </xf>
    <xf numFmtId="182" fontId="9" fillId="0" borderId="19" xfId="0" applyNumberFormat="1" applyFont="1" applyFill="1" applyBorder="1" applyAlignment="1">
      <alignment/>
    </xf>
    <xf numFmtId="182" fontId="9" fillId="0" borderId="12" xfId="0" applyNumberFormat="1" applyFont="1" applyFill="1" applyBorder="1" applyAlignment="1">
      <alignment/>
    </xf>
    <xf numFmtId="182" fontId="9" fillId="0" borderId="10" xfId="0" applyNumberFormat="1" applyFont="1" applyFill="1" applyBorder="1" applyAlignment="1">
      <alignment/>
    </xf>
    <xf numFmtId="182" fontId="9" fillId="0" borderId="12" xfId="0" applyNumberFormat="1" applyFont="1" applyFill="1" applyBorder="1" applyAlignment="1">
      <alignment horizontal="center"/>
    </xf>
    <xf numFmtId="179" fontId="6" fillId="0" borderId="0" xfId="0" applyNumberFormat="1" applyFont="1" applyFill="1" applyAlignment="1">
      <alignment/>
    </xf>
    <xf numFmtId="179" fontId="6" fillId="0" borderId="0" xfId="0" applyNumberFormat="1" applyFont="1" applyFill="1" applyAlignment="1">
      <alignment horizontal="center" shrinkToFit="1"/>
    </xf>
    <xf numFmtId="179" fontId="6" fillId="0" borderId="16" xfId="0" applyNumberFormat="1" applyFont="1" applyFill="1" applyBorder="1" applyAlignment="1">
      <alignment horizontal="center" vertical="center" shrinkToFit="1"/>
    </xf>
    <xf numFmtId="179" fontId="6" fillId="0" borderId="20" xfId="0" applyNumberFormat="1" applyFont="1" applyFill="1" applyBorder="1" applyAlignment="1">
      <alignment horizontal="distributed" shrinkToFit="1"/>
    </xf>
    <xf numFmtId="182" fontId="6" fillId="0" borderId="17" xfId="0" applyNumberFormat="1" applyFont="1" applyFill="1" applyBorder="1" applyAlignment="1">
      <alignment shrinkToFit="1"/>
    </xf>
    <xf numFmtId="179" fontId="6" fillId="0" borderId="12" xfId="0" applyNumberFormat="1" applyFont="1" applyFill="1" applyBorder="1" applyAlignment="1">
      <alignment horizontal="distributed" shrinkToFit="1"/>
    </xf>
    <xf numFmtId="182" fontId="6" fillId="0" borderId="19" xfId="0" applyNumberFormat="1" applyFont="1" applyFill="1" applyBorder="1" applyAlignment="1">
      <alignment/>
    </xf>
    <xf numFmtId="182" fontId="6" fillId="0" borderId="12" xfId="0" applyNumberFormat="1" applyFont="1" applyFill="1" applyBorder="1" applyAlignment="1">
      <alignment/>
    </xf>
    <xf numFmtId="179" fontId="6" fillId="0" borderId="12" xfId="0" applyNumberFormat="1" applyFont="1" applyFill="1" applyBorder="1" applyAlignment="1">
      <alignment horizontal="distributed"/>
    </xf>
    <xf numFmtId="182" fontId="6" fillId="0" borderId="12" xfId="0" applyNumberFormat="1" applyFont="1" applyFill="1" applyBorder="1" applyAlignment="1">
      <alignment horizontal="right"/>
    </xf>
    <xf numFmtId="179" fontId="13" fillId="0" borderId="12" xfId="0" applyNumberFormat="1" applyFont="1" applyFill="1" applyBorder="1" applyAlignment="1">
      <alignment horizontal="distributed"/>
    </xf>
    <xf numFmtId="180" fontId="13" fillId="0" borderId="19" xfId="0" applyNumberFormat="1" applyFont="1" applyFill="1" applyBorder="1" applyAlignment="1">
      <alignment horizontal="center"/>
    </xf>
    <xf numFmtId="180" fontId="13" fillId="0" borderId="12" xfId="0" applyNumberFormat="1" applyFont="1" applyFill="1" applyBorder="1" applyAlignment="1">
      <alignment horizontal="center"/>
    </xf>
    <xf numFmtId="179" fontId="13" fillId="0" borderId="0" xfId="0" applyNumberFormat="1" applyFont="1" applyFill="1" applyAlignment="1">
      <alignment/>
    </xf>
    <xf numFmtId="179" fontId="6" fillId="0" borderId="12" xfId="0" applyNumberFormat="1" applyFont="1" applyFill="1" applyBorder="1" applyAlignment="1">
      <alignment horizontal="center"/>
    </xf>
    <xf numFmtId="180" fontId="6" fillId="0" borderId="19" xfId="0" applyNumberFormat="1" applyFont="1" applyFill="1" applyBorder="1" applyAlignment="1">
      <alignment horizontal="center"/>
    </xf>
    <xf numFmtId="180" fontId="6" fillId="0" borderId="12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79" fontId="18" fillId="0" borderId="0" xfId="0" applyNumberFormat="1" applyFont="1" applyFill="1" applyAlignment="1">
      <alignment horizontal="center"/>
    </xf>
    <xf numFmtId="179" fontId="6" fillId="0" borderId="16" xfId="0" applyNumberFormat="1" applyFont="1" applyFill="1" applyBorder="1" applyAlignment="1">
      <alignment vertical="center" shrinkToFit="1"/>
    </xf>
    <xf numFmtId="179" fontId="6" fillId="0" borderId="12" xfId="0" applyNumberFormat="1" applyFont="1" applyFill="1" applyBorder="1" applyAlignment="1">
      <alignment/>
    </xf>
    <xf numFmtId="179" fontId="6" fillId="0" borderId="12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179" fontId="6" fillId="0" borderId="0" xfId="0" applyNumberFormat="1" applyFont="1" applyFill="1" applyBorder="1" applyAlignment="1">
      <alignment horizontal="left"/>
    </xf>
    <xf numFmtId="180" fontId="18" fillId="0" borderId="0" xfId="0" applyNumberFormat="1" applyFont="1" applyFill="1" applyAlignment="1">
      <alignment horizontal="center"/>
    </xf>
    <xf numFmtId="179" fontId="10" fillId="0" borderId="0" xfId="0" applyNumberFormat="1" applyFont="1" applyFill="1" applyAlignment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9" fontId="6" fillId="0" borderId="19" xfId="0" applyNumberFormat="1" applyFont="1" applyFill="1" applyBorder="1" applyAlignment="1">
      <alignment horizontal="center"/>
    </xf>
    <xf numFmtId="179" fontId="22" fillId="0" borderId="0" xfId="0" applyNumberFormat="1" applyFont="1" applyFill="1" applyAlignment="1">
      <alignment horizontal="center"/>
    </xf>
    <xf numFmtId="179" fontId="22" fillId="0" borderId="0" xfId="0" applyNumberFormat="1" applyFont="1" applyFill="1" applyAlignment="1">
      <alignment horizontal="center" vertical="center"/>
    </xf>
    <xf numFmtId="179" fontId="22" fillId="0" borderId="17" xfId="0" applyNumberFormat="1" applyFont="1" applyFill="1" applyBorder="1" applyAlignment="1">
      <alignment horizontal="center"/>
    </xf>
    <xf numFmtId="179" fontId="22" fillId="0" borderId="18" xfId="0" applyNumberFormat="1" applyFont="1" applyFill="1" applyBorder="1" applyAlignment="1">
      <alignment horizontal="center"/>
    </xf>
    <xf numFmtId="179" fontId="23" fillId="0" borderId="0" xfId="0" applyNumberFormat="1" applyFont="1" applyFill="1" applyAlignment="1">
      <alignment horizontal="center"/>
    </xf>
    <xf numFmtId="180" fontId="22" fillId="0" borderId="0" xfId="0" applyNumberFormat="1" applyFont="1" applyFill="1" applyBorder="1" applyAlignment="1">
      <alignment/>
    </xf>
    <xf numFmtId="180" fontId="22" fillId="0" borderId="0" xfId="0" applyNumberFormat="1" applyFont="1" applyFill="1" applyBorder="1" applyAlignment="1">
      <alignment horizontal="center"/>
    </xf>
    <xf numFmtId="179" fontId="22" fillId="0" borderId="12" xfId="0" applyNumberFormat="1" applyFont="1" applyFill="1" applyBorder="1" applyAlignment="1">
      <alignment horizontal="center"/>
    </xf>
    <xf numFmtId="179" fontId="22" fillId="0" borderId="19" xfId="0" applyNumberFormat="1" applyFont="1" applyFill="1" applyBorder="1" applyAlignment="1">
      <alignment horizontal="center"/>
    </xf>
    <xf numFmtId="179" fontId="25" fillId="0" borderId="0" xfId="0" applyNumberFormat="1" applyFont="1" applyFill="1" applyAlignment="1">
      <alignment horizontal="center"/>
    </xf>
    <xf numFmtId="179" fontId="25" fillId="0" borderId="0" xfId="0" applyNumberFormat="1" applyFont="1" applyFill="1" applyAlignment="1">
      <alignment horizontal="center" vertical="center"/>
    </xf>
    <xf numFmtId="179" fontId="25" fillId="0" borderId="17" xfId="0" applyNumberFormat="1" applyFont="1" applyFill="1" applyBorder="1" applyAlignment="1">
      <alignment horizontal="center"/>
    </xf>
    <xf numFmtId="180" fontId="25" fillId="0" borderId="0" xfId="0" applyNumberFormat="1" applyFont="1" applyFill="1" applyBorder="1" applyAlignment="1">
      <alignment horizontal="center"/>
    </xf>
    <xf numFmtId="180" fontId="26" fillId="0" borderId="0" xfId="0" applyNumberFormat="1" applyFont="1" applyFill="1" applyBorder="1" applyAlignment="1">
      <alignment horizontal="center"/>
    </xf>
    <xf numFmtId="179" fontId="25" fillId="0" borderId="12" xfId="0" applyNumberFormat="1" applyFont="1" applyFill="1" applyBorder="1" applyAlignment="1">
      <alignment horizontal="center"/>
    </xf>
    <xf numFmtId="179" fontId="15" fillId="0" borderId="0" xfId="0" applyNumberFormat="1" applyFont="1" applyFill="1" applyAlignment="1">
      <alignment horizontal="center"/>
    </xf>
    <xf numFmtId="179" fontId="20" fillId="0" borderId="0" xfId="0" applyNumberFormat="1" applyFont="1" applyFill="1" applyAlignment="1">
      <alignment horizontal="center"/>
    </xf>
    <xf numFmtId="179" fontId="20" fillId="0" borderId="12" xfId="0" applyNumberFormat="1" applyFont="1" applyFill="1" applyBorder="1" applyAlignment="1">
      <alignment horizontal="center"/>
    </xf>
    <xf numFmtId="186" fontId="20" fillId="0" borderId="12" xfId="0" applyNumberFormat="1" applyFont="1" applyFill="1" applyBorder="1" applyAlignment="1">
      <alignment/>
    </xf>
    <xf numFmtId="186" fontId="20" fillId="0" borderId="0" xfId="0" applyNumberFormat="1" applyFont="1" applyFill="1" applyAlignment="1">
      <alignment/>
    </xf>
    <xf numFmtId="179" fontId="15" fillId="0" borderId="0" xfId="0" applyNumberFormat="1" applyFont="1" applyFill="1" applyBorder="1" applyAlignment="1">
      <alignment horizontal="center" vertical="center"/>
    </xf>
    <xf numFmtId="180" fontId="23" fillId="0" borderId="16" xfId="0" applyNumberFormat="1" applyFont="1" applyFill="1" applyBorder="1" applyAlignment="1">
      <alignment/>
    </xf>
    <xf numFmtId="180" fontId="22" fillId="0" borderId="16" xfId="0" applyNumberFormat="1" applyFont="1" applyFill="1" applyBorder="1" applyAlignment="1">
      <alignment horizontal="center"/>
    </xf>
    <xf numFmtId="180" fontId="22" fillId="0" borderId="16" xfId="0" applyNumberFormat="1" applyFont="1" applyFill="1" applyBorder="1" applyAlignment="1">
      <alignment/>
    </xf>
    <xf numFmtId="180" fontId="26" fillId="0" borderId="0" xfId="0" applyNumberFormat="1" applyFont="1" applyFill="1" applyBorder="1" applyAlignment="1">
      <alignment/>
    </xf>
    <xf numFmtId="179" fontId="25" fillId="0" borderId="17" xfId="0" applyNumberFormat="1" applyFont="1" applyFill="1" applyBorder="1" applyAlignment="1">
      <alignment horizontal="left"/>
    </xf>
    <xf numFmtId="179" fontId="6" fillId="0" borderId="0" xfId="0" applyNumberFormat="1" applyFont="1" applyFill="1" applyBorder="1" applyAlignment="1">
      <alignment horizontal="center"/>
    </xf>
    <xf numFmtId="179" fontId="15" fillId="0" borderId="12" xfId="0" applyNumberFormat="1" applyFont="1" applyFill="1" applyBorder="1" applyAlignment="1">
      <alignment horizontal="center" vertical="center"/>
    </xf>
    <xf numFmtId="179" fontId="29" fillId="0" borderId="0" xfId="0" applyNumberFormat="1" applyFont="1" applyFill="1" applyAlignment="1">
      <alignment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9" fontId="14" fillId="0" borderId="0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9" fillId="0" borderId="21" xfId="0" applyNumberFormat="1" applyFont="1" applyFill="1" applyBorder="1" applyAlignment="1">
      <alignment horizontal="center"/>
    </xf>
    <xf numFmtId="179" fontId="9" fillId="0" borderId="23" xfId="0" applyNumberFormat="1" applyFont="1" applyFill="1" applyBorder="1" applyAlignment="1">
      <alignment horizontal="distributed"/>
    </xf>
    <xf numFmtId="179" fontId="6" fillId="0" borderId="24" xfId="0" applyNumberFormat="1" applyFont="1" applyFill="1" applyBorder="1" applyAlignment="1">
      <alignment horizontal="center"/>
    </xf>
    <xf numFmtId="179" fontId="6" fillId="0" borderId="10" xfId="0" applyNumberFormat="1" applyFont="1" applyFill="1" applyBorder="1" applyAlignment="1">
      <alignment horizontal="center"/>
    </xf>
    <xf numFmtId="182" fontId="6" fillId="0" borderId="21" xfId="0" applyNumberFormat="1" applyFont="1" applyFill="1" applyBorder="1" applyAlignment="1">
      <alignment shrinkToFit="1"/>
    </xf>
    <xf numFmtId="182" fontId="6" fillId="0" borderId="23" xfId="0" applyNumberFormat="1" applyFont="1" applyFill="1" applyBorder="1" applyAlignment="1">
      <alignment/>
    </xf>
    <xf numFmtId="179" fontId="6" fillId="0" borderId="18" xfId="0" applyNumberFormat="1" applyFont="1" applyFill="1" applyBorder="1" applyAlignment="1">
      <alignment horizontal="center" vertical="center" shrinkToFit="1"/>
    </xf>
    <xf numFmtId="182" fontId="6" fillId="0" borderId="18" xfId="0" applyNumberFormat="1" applyFont="1" applyFill="1" applyBorder="1" applyAlignment="1">
      <alignment shrinkToFit="1"/>
    </xf>
    <xf numFmtId="179" fontId="6" fillId="0" borderId="11" xfId="0" applyNumberFormat="1" applyFont="1" applyFill="1" applyBorder="1" applyAlignment="1">
      <alignment horizontal="center" shrinkToFit="1"/>
    </xf>
    <xf numFmtId="179" fontId="6" fillId="0" borderId="16" xfId="0" applyNumberFormat="1" applyFont="1" applyFill="1" applyBorder="1" applyAlignment="1">
      <alignment horizontal="center" vertical="top" shrinkToFit="1"/>
    </xf>
    <xf numFmtId="179" fontId="6" fillId="0" borderId="25" xfId="0" applyNumberFormat="1" applyFont="1" applyFill="1" applyBorder="1" applyAlignment="1">
      <alignment horizontal="center" vertical="center" shrinkToFit="1"/>
    </xf>
    <xf numFmtId="179" fontId="6" fillId="0" borderId="26" xfId="0" applyNumberFormat="1" applyFont="1" applyFill="1" applyBorder="1" applyAlignment="1">
      <alignment horizontal="distributed"/>
    </xf>
    <xf numFmtId="179" fontId="6" fillId="0" borderId="26" xfId="0" applyNumberFormat="1" applyFont="1" applyFill="1" applyBorder="1" applyAlignment="1">
      <alignment horizontal="center"/>
    </xf>
    <xf numFmtId="179" fontId="6" fillId="0" borderId="25" xfId="0" applyNumberFormat="1" applyFont="1" applyFill="1" applyBorder="1" applyAlignment="1">
      <alignment horizontal="center" shrinkToFit="1"/>
    </xf>
    <xf numFmtId="179" fontId="20" fillId="0" borderId="26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0" fillId="0" borderId="12" xfId="0" applyNumberFormat="1" applyFont="1" applyFill="1" applyBorder="1" applyAlignment="1">
      <alignment/>
    </xf>
    <xf numFmtId="179" fontId="10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 horizontal="center" vertical="center" shrinkToFit="1"/>
    </xf>
    <xf numFmtId="177" fontId="10" fillId="0" borderId="0" xfId="57" applyFont="1" applyFill="1" applyAlignment="1">
      <alignment/>
    </xf>
    <xf numFmtId="179" fontId="10" fillId="0" borderId="0" xfId="0" applyNumberFormat="1" applyFont="1" applyFill="1" applyAlignment="1">
      <alignment shrinkToFit="1"/>
    </xf>
    <xf numFmtId="179" fontId="6" fillId="0" borderId="27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right"/>
    </xf>
    <xf numFmtId="180" fontId="14" fillId="0" borderId="28" xfId="0" applyNumberFormat="1" applyFont="1" applyFill="1" applyBorder="1" applyAlignment="1">
      <alignment horizontal="center"/>
    </xf>
    <xf numFmtId="180" fontId="14" fillId="0" borderId="10" xfId="0" applyNumberFormat="1" applyFont="1" applyFill="1" applyBorder="1" applyAlignment="1">
      <alignment horizontal="center"/>
    </xf>
    <xf numFmtId="180" fontId="14" fillId="0" borderId="10" xfId="0" applyNumberFormat="1" applyFont="1" applyFill="1" applyBorder="1" applyAlignment="1">
      <alignment horizontal="right"/>
    </xf>
    <xf numFmtId="179" fontId="25" fillId="0" borderId="11" xfId="0" applyNumberFormat="1" applyFont="1" applyFill="1" applyBorder="1" applyAlignment="1">
      <alignment horizontal="center" vertical="center" shrinkToFit="1"/>
    </xf>
    <xf numFmtId="179" fontId="25" fillId="0" borderId="11" xfId="0" applyNumberFormat="1" applyFont="1" applyFill="1" applyBorder="1" applyAlignment="1">
      <alignment horizontal="center" vertical="center"/>
    </xf>
    <xf numFmtId="179" fontId="27" fillId="0" borderId="0" xfId="0" applyNumberFormat="1" applyFont="1" applyFill="1" applyAlignment="1">
      <alignment/>
    </xf>
    <xf numFmtId="179" fontId="25" fillId="0" borderId="0" xfId="0" applyNumberFormat="1" applyFont="1" applyFill="1" applyBorder="1" applyAlignment="1">
      <alignment horizontal="center"/>
    </xf>
    <xf numFmtId="179" fontId="25" fillId="0" borderId="25" xfId="0" applyNumberFormat="1" applyFont="1" applyFill="1" applyBorder="1" applyAlignment="1">
      <alignment horizontal="center"/>
    </xf>
    <xf numFmtId="179" fontId="26" fillId="0" borderId="25" xfId="0" applyNumberFormat="1" applyFont="1" applyFill="1" applyBorder="1" applyAlignment="1">
      <alignment horizontal="center"/>
    </xf>
    <xf numFmtId="179" fontId="25" fillId="0" borderId="26" xfId="0" applyNumberFormat="1" applyFont="1" applyFill="1" applyBorder="1" applyAlignment="1">
      <alignment horizontal="center"/>
    </xf>
    <xf numFmtId="179" fontId="25" fillId="0" borderId="20" xfId="0" applyNumberFormat="1" applyFont="1" applyFill="1" applyBorder="1" applyAlignment="1">
      <alignment horizontal="center"/>
    </xf>
    <xf numFmtId="179" fontId="25" fillId="0" borderId="27" xfId="0" applyNumberFormat="1" applyFont="1" applyFill="1" applyBorder="1" applyAlignment="1">
      <alignment horizontal="center" vertical="center"/>
    </xf>
    <xf numFmtId="179" fontId="25" fillId="0" borderId="16" xfId="0" applyNumberFormat="1" applyFont="1" applyFill="1" applyBorder="1" applyAlignment="1">
      <alignment horizontal="center" vertical="center"/>
    </xf>
    <xf numFmtId="179" fontId="25" fillId="0" borderId="0" xfId="0" applyNumberFormat="1" applyFont="1" applyFill="1" applyBorder="1" applyAlignment="1">
      <alignment horizontal="center" vertical="center"/>
    </xf>
    <xf numFmtId="179" fontId="25" fillId="0" borderId="13" xfId="0" applyNumberFormat="1" applyFont="1" applyFill="1" applyBorder="1" applyAlignment="1">
      <alignment horizontal="center" vertical="center"/>
    </xf>
    <xf numFmtId="179" fontId="25" fillId="0" borderId="14" xfId="0" applyNumberFormat="1" applyFont="1" applyFill="1" applyBorder="1" applyAlignment="1">
      <alignment horizontal="center" vertical="center"/>
    </xf>
    <xf numFmtId="179" fontId="25" fillId="0" borderId="25" xfId="0" applyNumberFormat="1" applyFont="1" applyFill="1" applyBorder="1" applyAlignment="1">
      <alignment horizontal="center" vertical="center"/>
    </xf>
    <xf numFmtId="179" fontId="15" fillId="0" borderId="13" xfId="0" applyNumberFormat="1" applyFont="1" applyFill="1" applyBorder="1" applyAlignment="1">
      <alignment horizontal="center"/>
    </xf>
    <xf numFmtId="179" fontId="15" fillId="0" borderId="11" xfId="0" applyNumberFormat="1" applyFont="1" applyFill="1" applyBorder="1" applyAlignment="1">
      <alignment horizontal="center"/>
    </xf>
    <xf numFmtId="179" fontId="14" fillId="0" borderId="11" xfId="0" applyNumberFormat="1" applyFont="1" applyFill="1" applyBorder="1" applyAlignment="1">
      <alignment horizontal="center" shrinkToFit="1"/>
    </xf>
    <xf numFmtId="179" fontId="15" fillId="0" borderId="0" xfId="0" applyNumberFormat="1" applyFont="1" applyFill="1" applyBorder="1" applyAlignment="1">
      <alignment horizontal="center"/>
    </xf>
    <xf numFmtId="179" fontId="14" fillId="0" borderId="16" xfId="0" applyNumberFormat="1" applyFont="1" applyFill="1" applyBorder="1" applyAlignment="1">
      <alignment horizontal="center" shrinkToFit="1"/>
    </xf>
    <xf numFmtId="179" fontId="14" fillId="0" borderId="18" xfId="0" applyNumberFormat="1" applyFont="1" applyFill="1" applyBorder="1" applyAlignment="1">
      <alignment horizontal="center" shrinkToFit="1"/>
    </xf>
    <xf numFmtId="179" fontId="14" fillId="0" borderId="16" xfId="0" applyNumberFormat="1" applyFont="1" applyFill="1" applyBorder="1" applyAlignment="1">
      <alignment shrinkToFit="1"/>
    </xf>
    <xf numFmtId="179" fontId="15" fillId="0" borderId="17" xfId="0" applyNumberFormat="1" applyFont="1" applyFill="1" applyBorder="1" applyAlignment="1">
      <alignment horizontal="center"/>
    </xf>
    <xf numFmtId="179" fontId="15" fillId="0" borderId="17" xfId="0" applyNumberFormat="1" applyFont="1" applyFill="1" applyBorder="1" applyAlignment="1">
      <alignment horizontal="center" vertical="center"/>
    </xf>
    <xf numFmtId="179" fontId="15" fillId="0" borderId="12" xfId="0" applyNumberFormat="1" applyFont="1" applyFill="1" applyBorder="1" applyAlignment="1">
      <alignment horizontal="center" vertical="distributed" wrapText="1"/>
    </xf>
    <xf numFmtId="181" fontId="6" fillId="0" borderId="0" xfId="0" applyNumberFormat="1" applyFont="1" applyFill="1" applyBorder="1" applyAlignment="1">
      <alignment horizontal="center"/>
    </xf>
    <xf numFmtId="179" fontId="6" fillId="0" borderId="29" xfId="0" applyNumberFormat="1" applyFont="1" applyFill="1" applyBorder="1" applyAlignment="1">
      <alignment horizontal="center" vertical="center" shrinkToFit="1"/>
    </xf>
    <xf numFmtId="179" fontId="6" fillId="0" borderId="20" xfId="0" applyNumberFormat="1" applyFont="1" applyFill="1" applyBorder="1" applyAlignment="1">
      <alignment horizontal="center" vertical="center" shrinkToFit="1"/>
    </xf>
    <xf numFmtId="179" fontId="11" fillId="0" borderId="0" xfId="0" applyNumberFormat="1" applyFont="1" applyFill="1" applyBorder="1" applyAlignment="1">
      <alignment horizontal="center" shrinkToFit="1"/>
    </xf>
    <xf numFmtId="179" fontId="6" fillId="0" borderId="0" xfId="0" applyNumberFormat="1" applyFont="1" applyFill="1" applyBorder="1" applyAlignment="1">
      <alignment horizontal="center" shrinkToFit="1"/>
    </xf>
    <xf numFmtId="179" fontId="6" fillId="0" borderId="22" xfId="0" applyNumberFormat="1" applyFont="1" applyFill="1" applyBorder="1" applyAlignment="1">
      <alignment horizontal="center" shrinkToFit="1"/>
    </xf>
    <xf numFmtId="179" fontId="6" fillId="0" borderId="30" xfId="0" applyNumberFormat="1" applyFont="1" applyFill="1" applyBorder="1" applyAlignment="1">
      <alignment horizontal="distributed"/>
    </xf>
    <xf numFmtId="180" fontId="11" fillId="0" borderId="0" xfId="0" applyNumberFormat="1" applyFont="1" applyFill="1" applyBorder="1" applyAlignment="1">
      <alignment shrinkToFit="1"/>
    </xf>
    <xf numFmtId="179" fontId="14" fillId="0" borderId="16" xfId="0" applyNumberFormat="1" applyFont="1" applyFill="1" applyBorder="1" applyAlignment="1">
      <alignment horizontal="center" vertical="center" shrinkToFit="1"/>
    </xf>
    <xf numFmtId="179" fontId="11" fillId="0" borderId="25" xfId="0" applyNumberFormat="1" applyFont="1" applyFill="1" applyBorder="1" applyAlignment="1">
      <alignment horizontal="center" shrinkToFit="1"/>
    </xf>
    <xf numFmtId="180" fontId="11" fillId="0" borderId="16" xfId="0" applyNumberFormat="1" applyFont="1" applyFill="1" applyBorder="1" applyAlignment="1">
      <alignment shrinkToFit="1"/>
    </xf>
    <xf numFmtId="179" fontId="6" fillId="0" borderId="0" xfId="0" applyNumberFormat="1" applyFont="1" applyFill="1" applyAlignment="1">
      <alignment horizontal="center" vertical="center" shrinkToFit="1"/>
    </xf>
    <xf numFmtId="179" fontId="6" fillId="0" borderId="14" xfId="0" applyNumberFormat="1" applyFont="1" applyFill="1" applyBorder="1" applyAlignment="1">
      <alignment horizontal="center" vertical="center" shrinkToFit="1"/>
    </xf>
    <xf numFmtId="179" fontId="6" fillId="0" borderId="31" xfId="0" applyNumberFormat="1" applyFont="1" applyFill="1" applyBorder="1" applyAlignment="1">
      <alignment horizontal="center" vertical="center" shrinkToFit="1"/>
    </xf>
    <xf numFmtId="179" fontId="6" fillId="0" borderId="32" xfId="0" applyNumberFormat="1" applyFont="1" applyFill="1" applyBorder="1" applyAlignment="1">
      <alignment horizontal="center" vertical="center" shrinkToFit="1"/>
    </xf>
    <xf numFmtId="179" fontId="6" fillId="0" borderId="33" xfId="0" applyNumberFormat="1" applyFont="1" applyFill="1" applyBorder="1" applyAlignment="1">
      <alignment horizontal="center" vertical="center" shrinkToFit="1"/>
    </xf>
    <xf numFmtId="179" fontId="6" fillId="0" borderId="34" xfId="0" applyNumberFormat="1" applyFont="1" applyFill="1" applyBorder="1" applyAlignment="1">
      <alignment horizontal="center" vertical="center" shrinkToFit="1"/>
    </xf>
    <xf numFmtId="179" fontId="6" fillId="0" borderId="35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180" fontId="6" fillId="0" borderId="16" xfId="0" applyNumberFormat="1" applyFont="1" applyFill="1" applyBorder="1" applyAlignment="1">
      <alignment shrinkToFit="1"/>
    </xf>
    <xf numFmtId="180" fontId="6" fillId="0" borderId="0" xfId="0" applyNumberFormat="1" applyFont="1" applyFill="1" applyBorder="1" applyAlignment="1">
      <alignment shrinkToFit="1"/>
    </xf>
    <xf numFmtId="180" fontId="6" fillId="0" borderId="0" xfId="0" applyNumberFormat="1" applyFont="1" applyFill="1" applyBorder="1" applyAlignment="1">
      <alignment horizontal="center" shrinkToFit="1"/>
    </xf>
    <xf numFmtId="180" fontId="6" fillId="0" borderId="16" xfId="0" applyNumberFormat="1" applyFont="1" applyFill="1" applyBorder="1" applyAlignment="1">
      <alignment horizontal="center" shrinkToFit="1"/>
    </xf>
    <xf numFmtId="180" fontId="6" fillId="0" borderId="0" xfId="0" applyNumberFormat="1" applyFont="1" applyFill="1" applyBorder="1" applyAlignment="1">
      <alignment horizontal="right" shrinkToFit="1"/>
    </xf>
    <xf numFmtId="179" fontId="6" fillId="0" borderId="14" xfId="0" applyNumberFormat="1" applyFont="1" applyFill="1" applyBorder="1" applyAlignment="1">
      <alignment horizontal="center" shrinkToFit="1"/>
    </xf>
    <xf numFmtId="179" fontId="6" fillId="0" borderId="13" xfId="0" applyNumberFormat="1" applyFont="1" applyFill="1" applyBorder="1" applyAlignment="1">
      <alignment horizontal="center" shrinkToFit="1"/>
    </xf>
    <xf numFmtId="179" fontId="6" fillId="0" borderId="11" xfId="0" applyNumberFormat="1" applyFont="1" applyFill="1" applyBorder="1" applyAlignment="1">
      <alignment shrinkToFit="1"/>
    </xf>
    <xf numFmtId="179" fontId="6" fillId="0" borderId="13" xfId="0" applyNumberFormat="1" applyFont="1" applyFill="1" applyBorder="1" applyAlignment="1">
      <alignment shrinkToFit="1"/>
    </xf>
    <xf numFmtId="179" fontId="6" fillId="0" borderId="18" xfId="0" applyNumberFormat="1" applyFont="1" applyFill="1" applyBorder="1" applyAlignment="1">
      <alignment vertical="center" shrinkToFit="1"/>
    </xf>
    <xf numFmtId="179" fontId="6" fillId="0" borderId="17" xfId="0" applyNumberFormat="1" applyFont="1" applyFill="1" applyBorder="1" applyAlignment="1">
      <alignment horizontal="center" vertical="center" shrinkToFit="1"/>
    </xf>
    <xf numFmtId="179" fontId="6" fillId="0" borderId="17" xfId="0" applyNumberFormat="1" applyFont="1" applyFill="1" applyBorder="1" applyAlignment="1">
      <alignment vertical="center" shrinkToFit="1"/>
    </xf>
    <xf numFmtId="179" fontId="6" fillId="0" borderId="20" xfId="0" applyNumberFormat="1" applyFont="1" applyFill="1" applyBorder="1" applyAlignment="1">
      <alignment horizontal="center" shrinkToFit="1"/>
    </xf>
    <xf numFmtId="179" fontId="6" fillId="0" borderId="17" xfId="0" applyNumberFormat="1" applyFont="1" applyFill="1" applyBorder="1" applyAlignment="1">
      <alignment horizontal="center" shrinkToFit="1"/>
    </xf>
    <xf numFmtId="179" fontId="6" fillId="0" borderId="17" xfId="0" applyNumberFormat="1" applyFont="1" applyFill="1" applyBorder="1" applyAlignment="1">
      <alignment shrinkToFit="1"/>
    </xf>
    <xf numFmtId="180" fontId="11" fillId="0" borderId="0" xfId="0" applyNumberFormat="1" applyFont="1" applyFill="1" applyBorder="1" applyAlignment="1">
      <alignment horizontal="right" shrinkToFit="1"/>
    </xf>
    <xf numFmtId="179" fontId="6" fillId="0" borderId="36" xfId="0" applyNumberFormat="1" applyFont="1" applyFill="1" applyBorder="1" applyAlignment="1">
      <alignment horizontal="center" vertical="center" shrinkToFit="1"/>
    </xf>
    <xf numFmtId="182" fontId="6" fillId="0" borderId="37" xfId="0" applyNumberFormat="1" applyFont="1" applyFill="1" applyBorder="1" applyAlignment="1">
      <alignment horizontal="center" vertical="center" shrinkToFit="1"/>
    </xf>
    <xf numFmtId="182" fontId="6" fillId="0" borderId="36" xfId="0" applyNumberFormat="1" applyFont="1" applyFill="1" applyBorder="1" applyAlignment="1">
      <alignment horizontal="center" vertical="center" shrinkToFit="1"/>
    </xf>
    <xf numFmtId="179" fontId="11" fillId="0" borderId="22" xfId="0" applyNumberFormat="1" applyFont="1" applyFill="1" applyBorder="1" applyAlignment="1">
      <alignment horizontal="center" shrinkToFit="1"/>
    </xf>
    <xf numFmtId="0" fontId="0" fillId="0" borderId="0" xfId="0" applyFill="1" applyAlignment="1">
      <alignment shrinkToFit="1"/>
    </xf>
    <xf numFmtId="180" fontId="9" fillId="0" borderId="0" xfId="0" applyNumberFormat="1" applyFont="1" applyFill="1" applyBorder="1" applyAlignment="1">
      <alignment shrinkToFit="1"/>
    </xf>
    <xf numFmtId="179" fontId="9" fillId="0" borderId="31" xfId="0" applyNumberFormat="1" applyFont="1" applyFill="1" applyBorder="1" applyAlignment="1">
      <alignment horizontal="center" vertical="center" shrinkToFit="1"/>
    </xf>
    <xf numFmtId="179" fontId="9" fillId="0" borderId="32" xfId="0" applyNumberFormat="1" applyFont="1" applyFill="1" applyBorder="1" applyAlignment="1">
      <alignment horizontal="center" vertical="center" shrinkToFit="1"/>
    </xf>
    <xf numFmtId="179" fontId="9" fillId="0" borderId="18" xfId="0" applyNumberFormat="1" applyFont="1" applyFill="1" applyBorder="1" applyAlignment="1">
      <alignment horizontal="center" vertical="center" shrinkToFit="1"/>
    </xf>
    <xf numFmtId="179" fontId="9" fillId="0" borderId="20" xfId="0" applyNumberFormat="1" applyFont="1" applyFill="1" applyBorder="1" applyAlignment="1">
      <alignment horizontal="center" vertical="center" shrinkToFit="1"/>
    </xf>
    <xf numFmtId="182" fontId="9" fillId="0" borderId="18" xfId="0" applyNumberFormat="1" applyFont="1" applyFill="1" applyBorder="1" applyAlignment="1">
      <alignment horizontal="center" vertical="center" shrinkToFit="1"/>
    </xf>
    <xf numFmtId="182" fontId="9" fillId="0" borderId="17" xfId="0" applyNumberFormat="1" applyFont="1" applyFill="1" applyBorder="1" applyAlignment="1">
      <alignment horizontal="center" vertical="center" shrinkToFit="1"/>
    </xf>
    <xf numFmtId="180" fontId="12" fillId="0" borderId="16" xfId="0" applyNumberFormat="1" applyFont="1" applyFill="1" applyBorder="1" applyAlignment="1">
      <alignment shrinkToFit="1"/>
    </xf>
    <xf numFmtId="180" fontId="12" fillId="0" borderId="0" xfId="0" applyNumberFormat="1" applyFont="1" applyFill="1" applyBorder="1" applyAlignment="1">
      <alignment shrinkToFit="1"/>
    </xf>
    <xf numFmtId="180" fontId="9" fillId="0" borderId="16" xfId="0" applyNumberFormat="1" applyFont="1" applyFill="1" applyBorder="1" applyAlignment="1">
      <alignment shrinkToFit="1"/>
    </xf>
    <xf numFmtId="180" fontId="9" fillId="0" borderId="16" xfId="0" applyNumberFormat="1" applyFont="1" applyFill="1" applyBorder="1" applyAlignment="1">
      <alignment horizontal="center" shrinkToFit="1"/>
    </xf>
    <xf numFmtId="180" fontId="9" fillId="0" borderId="0" xfId="0" applyNumberFormat="1" applyFont="1" applyFill="1" applyBorder="1" applyAlignment="1">
      <alignment horizontal="center" shrinkToFit="1"/>
    </xf>
    <xf numFmtId="179" fontId="6" fillId="0" borderId="16" xfId="0" applyNumberFormat="1" applyFont="1" applyFill="1" applyBorder="1" applyAlignment="1">
      <alignment horizontal="center" shrinkToFit="1"/>
    </xf>
    <xf numFmtId="179" fontId="6" fillId="0" borderId="38" xfId="0" applyNumberFormat="1" applyFont="1" applyFill="1" applyBorder="1" applyAlignment="1">
      <alignment horizontal="center" shrinkToFit="1"/>
    </xf>
    <xf numFmtId="180" fontId="11" fillId="0" borderId="22" xfId="0" applyNumberFormat="1" applyFont="1" applyFill="1" applyBorder="1" applyAlignment="1">
      <alignment shrinkToFit="1"/>
    </xf>
    <xf numFmtId="180" fontId="6" fillId="0" borderId="22" xfId="0" applyNumberFormat="1" applyFont="1" applyFill="1" applyBorder="1" applyAlignment="1">
      <alignment shrinkToFit="1"/>
    </xf>
    <xf numFmtId="180" fontId="6" fillId="0" borderId="39" xfId="0" applyNumberFormat="1" applyFont="1" applyFill="1" applyBorder="1" applyAlignment="1">
      <alignment shrinkToFit="1"/>
    </xf>
    <xf numFmtId="179" fontId="6" fillId="0" borderId="40" xfId="0" applyNumberFormat="1" applyFont="1" applyFill="1" applyBorder="1" applyAlignment="1">
      <alignment horizontal="center" vertical="center" shrinkToFit="1"/>
    </xf>
    <xf numFmtId="179" fontId="6" fillId="0" borderId="41" xfId="0" applyNumberFormat="1" applyFont="1" applyFill="1" applyBorder="1" applyAlignment="1">
      <alignment horizontal="center" vertical="center" shrinkToFit="1"/>
    </xf>
    <xf numFmtId="179" fontId="6" fillId="0" borderId="42" xfId="0" applyNumberFormat="1" applyFont="1" applyFill="1" applyBorder="1" applyAlignment="1">
      <alignment horizontal="center" shrinkToFit="1"/>
    </xf>
    <xf numFmtId="182" fontId="6" fillId="0" borderId="36" xfId="0" applyNumberFormat="1" applyFont="1" applyFill="1" applyBorder="1" applyAlignment="1">
      <alignment horizontal="center" shrinkToFit="1"/>
    </xf>
    <xf numFmtId="182" fontId="6" fillId="0" borderId="17" xfId="0" applyNumberFormat="1" applyFont="1" applyFill="1" applyBorder="1" applyAlignment="1">
      <alignment horizontal="center" shrinkToFit="1"/>
    </xf>
    <xf numFmtId="179" fontId="6" fillId="0" borderId="0" xfId="0" applyNumberFormat="1" applyFont="1" applyFill="1" applyAlignment="1">
      <alignment shrinkToFit="1"/>
    </xf>
    <xf numFmtId="179" fontId="6" fillId="0" borderId="11" xfId="0" applyNumberFormat="1" applyFont="1" applyFill="1" applyBorder="1" applyAlignment="1">
      <alignment horizontal="center" vertical="center" shrinkToFit="1"/>
    </xf>
    <xf numFmtId="179" fontId="13" fillId="0" borderId="0" xfId="0" applyNumberFormat="1" applyFont="1" applyFill="1" applyAlignment="1">
      <alignment horizontal="center" shrinkToFit="1"/>
    </xf>
    <xf numFmtId="179" fontId="13" fillId="0" borderId="13" xfId="0" applyNumberFormat="1" applyFont="1" applyFill="1" applyBorder="1" applyAlignment="1">
      <alignment horizontal="center" shrinkToFit="1"/>
    </xf>
    <xf numFmtId="179" fontId="13" fillId="0" borderId="11" xfId="0" applyNumberFormat="1" applyFont="1" applyFill="1" applyBorder="1" applyAlignment="1">
      <alignment horizontal="center" shrinkToFit="1"/>
    </xf>
    <xf numFmtId="179" fontId="13" fillId="0" borderId="0" xfId="0" applyNumberFormat="1" applyFont="1" applyFill="1" applyAlignment="1">
      <alignment horizontal="center" vertical="center" shrinkToFit="1"/>
    </xf>
    <xf numFmtId="179" fontId="13" fillId="0" borderId="16" xfId="0" applyNumberFormat="1" applyFont="1" applyFill="1" applyBorder="1" applyAlignment="1">
      <alignment horizontal="center" vertical="center" shrinkToFit="1"/>
    </xf>
    <xf numFmtId="179" fontId="13" fillId="0" borderId="20" xfId="0" applyNumberFormat="1" applyFont="1" applyFill="1" applyBorder="1" applyAlignment="1">
      <alignment horizontal="center" shrinkToFit="1"/>
    </xf>
    <xf numFmtId="180" fontId="13" fillId="0" borderId="17" xfId="0" applyNumberFormat="1" applyFont="1" applyFill="1" applyBorder="1" applyAlignment="1">
      <alignment horizontal="center" shrinkToFit="1"/>
    </xf>
    <xf numFmtId="180" fontId="15" fillId="0" borderId="17" xfId="0" applyNumberFormat="1" applyFont="1" applyFill="1" applyBorder="1" applyAlignment="1">
      <alignment horizontal="center" shrinkToFit="1"/>
    </xf>
    <xf numFmtId="180" fontId="16" fillId="0" borderId="0" xfId="0" applyNumberFormat="1" applyFont="1" applyFill="1" applyBorder="1" applyAlignment="1">
      <alignment shrinkToFit="1"/>
    </xf>
    <xf numFmtId="180" fontId="16" fillId="0" borderId="0" xfId="0" applyNumberFormat="1" applyFont="1" applyFill="1" applyBorder="1" applyAlignment="1">
      <alignment horizontal="right" shrinkToFit="1"/>
    </xf>
    <xf numFmtId="180" fontId="16" fillId="0" borderId="0" xfId="0" applyNumberFormat="1" applyFont="1" applyFill="1" applyBorder="1" applyAlignment="1">
      <alignment horizontal="center" shrinkToFit="1"/>
    </xf>
    <xf numFmtId="180" fontId="13" fillId="0" borderId="0" xfId="0" applyNumberFormat="1" applyFont="1" applyFill="1" applyBorder="1" applyAlignment="1">
      <alignment horizontal="right" shrinkToFit="1"/>
    </xf>
    <xf numFmtId="180" fontId="13" fillId="0" borderId="0" xfId="0" applyNumberFormat="1" applyFont="1" applyFill="1" applyBorder="1" applyAlignment="1">
      <alignment shrinkToFit="1"/>
    </xf>
    <xf numFmtId="179" fontId="13" fillId="0" borderId="22" xfId="0" applyNumberFormat="1" applyFont="1" applyFill="1" applyBorder="1" applyAlignment="1">
      <alignment horizontal="right" shrinkToFit="1"/>
    </xf>
    <xf numFmtId="180" fontId="13" fillId="0" borderId="0" xfId="0" applyNumberFormat="1" applyFont="1" applyFill="1" applyBorder="1" applyAlignment="1">
      <alignment horizontal="center" shrinkToFit="1"/>
    </xf>
    <xf numFmtId="180" fontId="14" fillId="0" borderId="18" xfId="0" applyNumberFormat="1" applyFont="1" applyFill="1" applyBorder="1" applyAlignment="1">
      <alignment horizontal="center" shrinkToFit="1"/>
    </xf>
    <xf numFmtId="180" fontId="14" fillId="0" borderId="17" xfId="0" applyNumberFormat="1" applyFont="1" applyFill="1" applyBorder="1" applyAlignment="1">
      <alignment horizontal="center" shrinkToFit="1"/>
    </xf>
    <xf numFmtId="180" fontId="14" fillId="0" borderId="0" xfId="0" applyNumberFormat="1" applyFont="1" applyFill="1" applyAlignment="1">
      <alignment horizontal="center" shrinkToFit="1"/>
    </xf>
    <xf numFmtId="180" fontId="17" fillId="0" borderId="0" xfId="0" applyNumberFormat="1" applyFont="1" applyFill="1" applyBorder="1" applyAlignment="1">
      <alignment horizontal="center" shrinkToFit="1"/>
    </xf>
    <xf numFmtId="180" fontId="17" fillId="0" borderId="0" xfId="0" applyNumberFormat="1" applyFont="1" applyFill="1" applyBorder="1" applyAlignment="1">
      <alignment horizontal="right" shrinkToFit="1"/>
    </xf>
    <xf numFmtId="180" fontId="14" fillId="0" borderId="0" xfId="0" applyNumberFormat="1" applyFont="1" applyFill="1" applyBorder="1" applyAlignment="1">
      <alignment shrinkToFit="1"/>
    </xf>
    <xf numFmtId="180" fontId="14" fillId="0" borderId="0" xfId="0" applyNumberFormat="1" applyFont="1" applyFill="1" applyBorder="1" applyAlignment="1">
      <alignment horizontal="center" shrinkToFit="1"/>
    </xf>
    <xf numFmtId="180" fontId="14" fillId="0" borderId="0" xfId="0" applyNumberFormat="1" applyFont="1" applyFill="1" applyBorder="1" applyAlignment="1">
      <alignment horizontal="right" shrinkToFit="1"/>
    </xf>
    <xf numFmtId="180" fontId="6" fillId="0" borderId="17" xfId="0" applyNumberFormat="1" applyFont="1" applyFill="1" applyBorder="1" applyAlignment="1">
      <alignment horizontal="center" shrinkToFit="1"/>
    </xf>
    <xf numFmtId="179" fontId="13" fillId="0" borderId="25" xfId="0" applyNumberFormat="1" applyFont="1" applyFill="1" applyBorder="1" applyAlignment="1">
      <alignment horizontal="right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shrinkToFit="1"/>
    </xf>
    <xf numFmtId="0" fontId="6" fillId="0" borderId="0" xfId="0" applyFont="1" applyFill="1" applyAlignment="1">
      <alignment horizontal="center" shrinkToFit="1"/>
    </xf>
    <xf numFmtId="180" fontId="6" fillId="0" borderId="18" xfId="0" applyNumberFormat="1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shrinkToFit="1"/>
    </xf>
    <xf numFmtId="0" fontId="11" fillId="0" borderId="0" xfId="0" applyFont="1" applyFill="1" applyAlignment="1">
      <alignment horizontal="center" vertical="center" shrinkToFit="1"/>
    </xf>
    <xf numFmtId="180" fontId="6" fillId="0" borderId="0" xfId="0" applyNumberFormat="1" applyFont="1" applyFill="1" applyAlignment="1">
      <alignment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180" fontId="6" fillId="0" borderId="0" xfId="0" applyNumberFormat="1" applyFont="1" applyFill="1" applyBorder="1" applyAlignment="1">
      <alignment horizontal="center" vertical="center" shrinkToFit="1"/>
    </xf>
    <xf numFmtId="180" fontId="11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180" fontId="6" fillId="0" borderId="0" xfId="0" applyNumberFormat="1" applyFont="1" applyFill="1" applyBorder="1" applyAlignment="1">
      <alignment horizontal="left" vertical="center" shrinkToFit="1"/>
    </xf>
    <xf numFmtId="179" fontId="6" fillId="0" borderId="13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shrinkToFit="1"/>
    </xf>
    <xf numFmtId="179" fontId="6" fillId="0" borderId="0" xfId="0" applyNumberFormat="1" applyFont="1" applyFill="1" applyBorder="1" applyAlignment="1">
      <alignment vertical="center" shrinkToFit="1"/>
    </xf>
    <xf numFmtId="179" fontId="6" fillId="0" borderId="11" xfId="0" applyNumberFormat="1" applyFont="1" applyFill="1" applyBorder="1" applyAlignment="1">
      <alignment horizontal="center" vertical="center" textRotation="255" wrapText="1" shrinkToFit="1"/>
    </xf>
    <xf numFmtId="179" fontId="4" fillId="0" borderId="14" xfId="0" applyNumberFormat="1" applyFont="1" applyFill="1" applyBorder="1" applyAlignment="1">
      <alignment horizontal="center" vertical="center" shrinkToFit="1"/>
    </xf>
    <xf numFmtId="179" fontId="4" fillId="0" borderId="15" xfId="0" applyNumberFormat="1" applyFont="1" applyFill="1" applyBorder="1" applyAlignment="1">
      <alignment horizontal="center" vertical="center" shrinkToFit="1"/>
    </xf>
    <xf numFmtId="179" fontId="4" fillId="0" borderId="11" xfId="0" applyNumberFormat="1" applyFont="1" applyFill="1" applyBorder="1" applyAlignment="1">
      <alignment horizontal="center" vertical="center" shrinkToFit="1"/>
    </xf>
    <xf numFmtId="179" fontId="4" fillId="0" borderId="0" xfId="0" applyNumberFormat="1" applyFont="1" applyFill="1" applyAlignment="1">
      <alignment horizontal="center" vertical="center" shrinkToFit="1"/>
    </xf>
    <xf numFmtId="179" fontId="4" fillId="0" borderId="16" xfId="0" applyNumberFormat="1" applyFont="1" applyFill="1" applyBorder="1" applyAlignment="1">
      <alignment horizontal="center" vertical="center" shrinkToFit="1"/>
    </xf>
    <xf numFmtId="179" fontId="4" fillId="0" borderId="17" xfId="0" applyNumberFormat="1" applyFont="1" applyFill="1" applyBorder="1" applyAlignment="1">
      <alignment horizontal="center" vertical="center" shrinkToFit="1"/>
    </xf>
    <xf numFmtId="179" fontId="19" fillId="0" borderId="20" xfId="0" applyNumberFormat="1" applyFont="1" applyFill="1" applyBorder="1" applyAlignment="1">
      <alignment horizontal="center" vertical="center" shrinkToFit="1"/>
    </xf>
    <xf numFmtId="180" fontId="19" fillId="0" borderId="17" xfId="0" applyNumberFormat="1" applyFont="1" applyFill="1" applyBorder="1" applyAlignment="1">
      <alignment vertical="center" shrinkToFit="1"/>
    </xf>
    <xf numFmtId="179" fontId="4" fillId="0" borderId="25" xfId="0" applyNumberFormat="1" applyFont="1" applyFill="1" applyBorder="1" applyAlignment="1">
      <alignment horizontal="center" vertical="center" shrinkToFit="1"/>
    </xf>
    <xf numFmtId="179" fontId="4" fillId="0" borderId="26" xfId="0" applyNumberFormat="1" applyFont="1" applyFill="1" applyBorder="1" applyAlignment="1">
      <alignment horizontal="center" vertical="center" shrinkToFit="1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4" fillId="0" borderId="31" xfId="0" applyNumberFormat="1" applyFont="1" applyFill="1" applyBorder="1" applyAlignment="1">
      <alignment horizontal="center" vertical="center" shrinkToFit="1"/>
    </xf>
    <xf numFmtId="179" fontId="4" fillId="0" borderId="35" xfId="0" applyNumberFormat="1" applyFont="1" applyFill="1" applyBorder="1" applyAlignment="1">
      <alignment horizontal="center" vertical="center" shrinkToFit="1"/>
    </xf>
    <xf numFmtId="179" fontId="19" fillId="0" borderId="17" xfId="0" applyNumberFormat="1" applyFont="1" applyFill="1" applyBorder="1" applyAlignment="1">
      <alignment horizontal="center" vertical="center" shrinkToFit="1"/>
    </xf>
    <xf numFmtId="180" fontId="19" fillId="0" borderId="18" xfId="0" applyNumberFormat="1" applyFont="1" applyFill="1" applyBorder="1" applyAlignment="1">
      <alignment vertical="center" shrinkToFit="1"/>
    </xf>
    <xf numFmtId="180" fontId="19" fillId="0" borderId="17" xfId="0" applyNumberFormat="1" applyFont="1" applyFill="1" applyBorder="1" applyAlignment="1">
      <alignment horizontal="center" vertical="center" shrinkToFit="1"/>
    </xf>
    <xf numFmtId="180" fontId="4" fillId="0" borderId="16" xfId="0" applyNumberFormat="1" applyFont="1" applyFill="1" applyBorder="1" applyAlignment="1">
      <alignment vertical="center" shrinkToFit="1"/>
    </xf>
    <xf numFmtId="180" fontId="4" fillId="0" borderId="0" xfId="0" applyNumberFormat="1" applyFont="1" applyFill="1" applyAlignment="1">
      <alignment horizontal="center" vertical="center" shrinkToFit="1"/>
    </xf>
    <xf numFmtId="180" fontId="4" fillId="0" borderId="19" xfId="0" applyNumberFormat="1" applyFont="1" applyFill="1" applyBorder="1" applyAlignment="1">
      <alignment vertical="center" shrinkToFit="1"/>
    </xf>
    <xf numFmtId="180" fontId="4" fillId="0" borderId="12" xfId="0" applyNumberFormat="1" applyFont="1" applyFill="1" applyBorder="1" applyAlignment="1">
      <alignment vertical="center" shrinkToFit="1"/>
    </xf>
    <xf numFmtId="179" fontId="4" fillId="0" borderId="15" xfId="0" applyNumberFormat="1" applyFont="1" applyFill="1" applyBorder="1" applyAlignment="1">
      <alignment horizontal="center" shrinkToFit="1"/>
    </xf>
    <xf numFmtId="179" fontId="4" fillId="0" borderId="11" xfId="0" applyNumberFormat="1" applyFont="1" applyFill="1" applyBorder="1" applyAlignment="1">
      <alignment horizontal="center" shrinkToFit="1"/>
    </xf>
    <xf numFmtId="179" fontId="4" fillId="0" borderId="16" xfId="0" applyNumberFormat="1" applyFont="1" applyFill="1" applyBorder="1" applyAlignment="1">
      <alignment horizontal="center" vertical="top" shrinkToFit="1"/>
    </xf>
    <xf numFmtId="179" fontId="4" fillId="0" borderId="12" xfId="0" applyNumberFormat="1" applyFont="1" applyFill="1" applyBorder="1" applyAlignment="1">
      <alignment horizontal="center" vertical="center" shrinkToFit="1"/>
    </xf>
    <xf numFmtId="181" fontId="11" fillId="0" borderId="0" xfId="0" applyNumberFormat="1" applyFont="1" applyFill="1" applyBorder="1" applyAlignment="1">
      <alignment shrinkToFit="1"/>
    </xf>
    <xf numFmtId="181" fontId="6" fillId="0" borderId="0" xfId="0" applyNumberFormat="1" applyFont="1" applyFill="1" applyBorder="1" applyAlignment="1">
      <alignment horizontal="center" shrinkToFit="1"/>
    </xf>
    <xf numFmtId="187" fontId="6" fillId="0" borderId="0" xfId="0" applyNumberFormat="1" applyFont="1" applyFill="1" applyBorder="1" applyAlignment="1">
      <alignment shrinkToFit="1"/>
    </xf>
    <xf numFmtId="181" fontId="6" fillId="0" borderId="0" xfId="0" applyNumberFormat="1" applyFont="1" applyFill="1" applyBorder="1" applyAlignment="1">
      <alignment shrinkToFit="1"/>
    </xf>
    <xf numFmtId="187" fontId="6" fillId="0" borderId="0" xfId="0" applyNumberFormat="1" applyFont="1" applyFill="1" applyBorder="1" applyAlignment="1">
      <alignment horizontal="center" shrinkToFit="1"/>
    </xf>
    <xf numFmtId="179" fontId="6" fillId="0" borderId="18" xfId="0" applyNumberFormat="1" applyFont="1" applyFill="1" applyBorder="1" applyAlignment="1">
      <alignment horizontal="center" shrinkToFit="1"/>
    </xf>
    <xf numFmtId="179" fontId="6" fillId="0" borderId="45" xfId="0" applyNumberFormat="1" applyFont="1" applyFill="1" applyBorder="1" applyAlignment="1">
      <alignment horizontal="center" vertical="center" shrinkToFit="1"/>
    </xf>
    <xf numFmtId="187" fontId="6" fillId="0" borderId="0" xfId="0" applyNumberFormat="1" applyFont="1" applyFill="1" applyAlignment="1">
      <alignment horizontal="center" shrinkToFit="1"/>
    </xf>
    <xf numFmtId="195" fontId="6" fillId="0" borderId="0" xfId="0" applyNumberFormat="1" applyFont="1" applyFill="1" applyAlignment="1">
      <alignment horizontal="right" shrinkToFit="1"/>
    </xf>
    <xf numFmtId="179" fontId="20" fillId="0" borderId="13" xfId="0" applyNumberFormat="1" applyFont="1" applyFill="1" applyBorder="1" applyAlignment="1">
      <alignment horizontal="center" vertical="center" shrinkToFit="1"/>
    </xf>
    <xf numFmtId="179" fontId="20" fillId="0" borderId="11" xfId="0" applyNumberFormat="1" applyFont="1" applyFill="1" applyBorder="1" applyAlignment="1">
      <alignment horizontal="center" vertical="center" shrinkToFit="1"/>
    </xf>
    <xf numFmtId="179" fontId="20" fillId="0" borderId="11" xfId="0" applyNumberFormat="1" applyFont="1" applyFill="1" applyBorder="1" applyAlignment="1">
      <alignment horizontal="center" shrinkToFit="1"/>
    </xf>
    <xf numFmtId="179" fontId="21" fillId="0" borderId="11" xfId="0" applyNumberFormat="1" applyFont="1" applyFill="1" applyBorder="1" applyAlignment="1">
      <alignment horizontal="center" shrinkToFit="1"/>
    </xf>
    <xf numFmtId="179" fontId="20" fillId="0" borderId="0" xfId="0" applyNumberFormat="1" applyFont="1" applyFill="1" applyAlignment="1">
      <alignment horizontal="center" vertical="center" shrinkToFit="1"/>
    </xf>
    <xf numFmtId="179" fontId="20" fillId="0" borderId="16" xfId="0" applyNumberFormat="1" applyFont="1" applyFill="1" applyBorder="1" applyAlignment="1">
      <alignment horizontal="center" vertical="center" shrinkToFit="1"/>
    </xf>
    <xf numFmtId="179" fontId="21" fillId="0" borderId="16" xfId="0" applyNumberFormat="1" applyFont="1" applyFill="1" applyBorder="1" applyAlignment="1">
      <alignment horizontal="center" vertical="center" shrinkToFit="1"/>
    </xf>
    <xf numFmtId="179" fontId="20" fillId="0" borderId="16" xfId="0" applyNumberFormat="1" applyFont="1" applyFill="1" applyBorder="1" applyAlignment="1">
      <alignment horizontal="center" vertical="top" shrinkToFit="1"/>
    </xf>
    <xf numFmtId="179" fontId="21" fillId="0" borderId="16" xfId="0" applyNumberFormat="1" applyFont="1" applyFill="1" applyBorder="1" applyAlignment="1">
      <alignment horizontal="center" vertical="top" shrinkToFit="1"/>
    </xf>
    <xf numFmtId="179" fontId="22" fillId="0" borderId="16" xfId="0" applyNumberFormat="1" applyFont="1" applyFill="1" applyBorder="1" applyAlignment="1">
      <alignment horizontal="center" vertical="top" shrinkToFit="1"/>
    </xf>
    <xf numFmtId="179" fontId="20" fillId="0" borderId="18" xfId="0" applyNumberFormat="1" applyFont="1" applyFill="1" applyBorder="1" applyAlignment="1">
      <alignment horizontal="center" vertical="center" shrinkToFit="1"/>
    </xf>
    <xf numFmtId="179" fontId="20" fillId="0" borderId="46" xfId="0" applyNumberFormat="1" applyFont="1" applyFill="1" applyBorder="1" applyAlignment="1">
      <alignment horizontal="center" vertical="center" shrinkToFit="1"/>
    </xf>
    <xf numFmtId="179" fontId="20" fillId="0" borderId="17" xfId="0" applyNumberFormat="1" applyFont="1" applyFill="1" applyBorder="1" applyAlignment="1">
      <alignment horizontal="center" shrinkToFit="1"/>
    </xf>
    <xf numFmtId="179" fontId="20" fillId="0" borderId="20" xfId="0" applyNumberFormat="1" applyFont="1" applyFill="1" applyBorder="1" applyAlignment="1">
      <alignment horizontal="center" shrinkToFit="1"/>
    </xf>
    <xf numFmtId="186" fontId="20" fillId="0" borderId="0" xfId="0" applyNumberFormat="1" applyFont="1" applyFill="1" applyBorder="1" applyAlignment="1">
      <alignment shrinkToFit="1"/>
    </xf>
    <xf numFmtId="186" fontId="20" fillId="0" borderId="17" xfId="0" applyNumberFormat="1" applyFont="1" applyFill="1" applyBorder="1" applyAlignment="1">
      <alignment shrinkToFit="1"/>
    </xf>
    <xf numFmtId="179" fontId="20" fillId="0" borderId="0" xfId="0" applyNumberFormat="1" applyFont="1" applyFill="1" applyAlignment="1">
      <alignment horizontal="center" shrinkToFit="1"/>
    </xf>
    <xf numFmtId="179" fontId="22" fillId="0" borderId="0" xfId="0" applyNumberFormat="1" applyFont="1" applyFill="1" applyAlignment="1">
      <alignment horizontal="center" shrinkToFit="1"/>
    </xf>
    <xf numFmtId="179" fontId="23" fillId="0" borderId="25" xfId="0" applyNumberFormat="1" applyFont="1" applyFill="1" applyBorder="1" applyAlignment="1">
      <alignment horizontal="center" shrinkToFit="1"/>
    </xf>
    <xf numFmtId="180" fontId="24" fillId="0" borderId="0" xfId="0" applyNumberFormat="1" applyFont="1" applyFill="1" applyBorder="1" applyAlignment="1">
      <alignment shrinkToFit="1"/>
    </xf>
    <xf numFmtId="181" fontId="24" fillId="0" borderId="0" xfId="0" applyNumberFormat="1" applyFont="1" applyFill="1" applyAlignment="1">
      <alignment horizontal="right" shrinkToFit="1"/>
    </xf>
    <xf numFmtId="179" fontId="22" fillId="0" borderId="25" xfId="0" applyNumberFormat="1" applyFont="1" applyFill="1" applyBorder="1" applyAlignment="1">
      <alignment horizontal="center" shrinkToFit="1"/>
    </xf>
    <xf numFmtId="180" fontId="20" fillId="0" borderId="0" xfId="0" applyNumberFormat="1" applyFont="1" applyFill="1" applyBorder="1" applyAlignment="1">
      <alignment horizontal="center" shrinkToFit="1"/>
    </xf>
    <xf numFmtId="181" fontId="20" fillId="0" borderId="0" xfId="0" applyNumberFormat="1" applyFont="1" applyFill="1" applyAlignment="1">
      <alignment horizontal="right" shrinkToFit="1"/>
    </xf>
    <xf numFmtId="189" fontId="20" fillId="0" borderId="0" xfId="0" applyNumberFormat="1" applyFont="1" applyFill="1" applyAlignment="1">
      <alignment horizontal="right" shrinkToFit="1"/>
    </xf>
    <xf numFmtId="179" fontId="14" fillId="0" borderId="34" xfId="0" applyNumberFormat="1" applyFont="1" applyFill="1" applyBorder="1" applyAlignment="1">
      <alignment horizontal="center" shrinkToFit="1"/>
    </xf>
    <xf numFmtId="180" fontId="9" fillId="0" borderId="18" xfId="0" applyNumberFormat="1" applyFont="1" applyFill="1" applyBorder="1" applyAlignment="1">
      <alignment horizontal="center" vertical="center" shrinkToFit="1"/>
    </xf>
    <xf numFmtId="180" fontId="9" fillId="0" borderId="17" xfId="0" applyNumberFormat="1" applyFont="1" applyFill="1" applyBorder="1" applyAlignment="1">
      <alignment horizontal="center" vertical="center" shrinkToFit="1"/>
    </xf>
    <xf numFmtId="188" fontId="9" fillId="0" borderId="17" xfId="0" applyNumberFormat="1" applyFont="1" applyFill="1" applyBorder="1" applyAlignment="1">
      <alignment vertical="center" shrinkToFit="1"/>
    </xf>
    <xf numFmtId="180" fontId="9" fillId="0" borderId="16" xfId="0" applyNumberFormat="1" applyFont="1" applyFill="1" applyBorder="1" applyAlignment="1">
      <alignment vertical="center" shrinkToFit="1"/>
    </xf>
    <xf numFmtId="180" fontId="9" fillId="0" borderId="0" xfId="0" applyNumberFormat="1" applyFont="1" applyFill="1" applyBorder="1" applyAlignment="1">
      <alignment vertical="center" shrinkToFit="1"/>
    </xf>
    <xf numFmtId="180" fontId="9" fillId="0" borderId="16" xfId="0" applyNumberFormat="1" applyFont="1" applyFill="1" applyBorder="1" applyAlignment="1">
      <alignment horizontal="center" vertical="center" shrinkToFit="1"/>
    </xf>
    <xf numFmtId="180" fontId="9" fillId="0" borderId="0" xfId="0" applyNumberFormat="1" applyFont="1" applyFill="1" applyBorder="1" applyAlignment="1">
      <alignment horizontal="center" vertical="center" shrinkToFit="1"/>
    </xf>
    <xf numFmtId="188" fontId="9" fillId="0" borderId="0" xfId="0" applyNumberFormat="1" applyFont="1" applyFill="1" applyBorder="1" applyAlignment="1">
      <alignment horizontal="right" vertical="center" shrinkToFit="1"/>
    </xf>
    <xf numFmtId="180" fontId="9" fillId="0" borderId="0" xfId="0" applyNumberFormat="1" applyFont="1" applyFill="1" applyBorder="1" applyAlignment="1">
      <alignment horizontal="right" vertical="center" shrinkToFit="1"/>
    </xf>
    <xf numFmtId="180" fontId="9" fillId="0" borderId="19" xfId="0" applyNumberFormat="1" applyFont="1" applyFill="1" applyBorder="1" applyAlignment="1">
      <alignment horizontal="center" vertical="center" shrinkToFit="1"/>
    </xf>
    <xf numFmtId="180" fontId="9" fillId="0" borderId="12" xfId="0" applyNumberFormat="1" applyFont="1" applyFill="1" applyBorder="1" applyAlignment="1">
      <alignment horizontal="center" vertical="center" shrinkToFit="1"/>
    </xf>
    <xf numFmtId="188" fontId="9" fillId="0" borderId="12" xfId="0" applyNumberFormat="1" applyFont="1" applyFill="1" applyBorder="1" applyAlignment="1">
      <alignment horizontal="right" vertical="center" shrinkToFit="1"/>
    </xf>
    <xf numFmtId="179" fontId="9" fillId="0" borderId="31" xfId="0" applyNumberFormat="1" applyFont="1" applyFill="1" applyBorder="1" applyAlignment="1">
      <alignment horizontal="center" vertical="center"/>
    </xf>
    <xf numFmtId="179" fontId="9" fillId="0" borderId="17" xfId="0" applyNumberFormat="1" applyFont="1" applyFill="1" applyBorder="1" applyAlignment="1">
      <alignment horizontal="center"/>
    </xf>
    <xf numFmtId="180" fontId="12" fillId="0" borderId="0" xfId="0" applyNumberFormat="1" applyFont="1" applyFill="1" applyBorder="1" applyAlignment="1">
      <alignment horizontal="center" shrinkToFit="1"/>
    </xf>
    <xf numFmtId="179" fontId="9" fillId="0" borderId="27" xfId="0" applyNumberFormat="1" applyFont="1" applyFill="1" applyBorder="1" applyAlignment="1">
      <alignment horizontal="center" vertical="center"/>
    </xf>
    <xf numFmtId="179" fontId="9" fillId="0" borderId="35" xfId="0" applyNumberFormat="1" applyFont="1" applyFill="1" applyBorder="1" applyAlignment="1">
      <alignment horizontal="center" vertical="center"/>
    </xf>
    <xf numFmtId="179" fontId="6" fillId="0" borderId="47" xfId="0" applyNumberFormat="1" applyFont="1" applyFill="1" applyBorder="1" applyAlignment="1">
      <alignment horizontal="center" vertical="center" shrinkToFit="1"/>
    </xf>
    <xf numFmtId="182" fontId="6" fillId="0" borderId="37" xfId="0" applyNumberFormat="1" applyFont="1" applyFill="1" applyBorder="1" applyAlignment="1">
      <alignment horizontal="center" shrinkToFit="1"/>
    </xf>
    <xf numFmtId="182" fontId="6" fillId="0" borderId="42" xfId="0" applyNumberFormat="1" applyFont="1" applyFill="1" applyBorder="1" applyAlignment="1">
      <alignment horizontal="center" shrinkToFit="1"/>
    </xf>
    <xf numFmtId="180" fontId="11" fillId="0" borderId="25" xfId="0" applyNumberFormat="1" applyFont="1" applyFill="1" applyBorder="1" applyAlignment="1">
      <alignment shrinkToFit="1"/>
    </xf>
    <xf numFmtId="180" fontId="6" fillId="0" borderId="25" xfId="0" applyNumberFormat="1" applyFont="1" applyFill="1" applyBorder="1" applyAlignment="1">
      <alignment horizontal="right" shrinkToFit="1"/>
    </xf>
    <xf numFmtId="180" fontId="6" fillId="0" borderId="25" xfId="0" applyNumberFormat="1" applyFont="1" applyFill="1" applyBorder="1" applyAlignment="1">
      <alignment shrinkToFit="1"/>
    </xf>
    <xf numFmtId="182" fontId="6" fillId="0" borderId="19" xfId="0" applyNumberFormat="1" applyFont="1" applyFill="1" applyBorder="1" applyAlignment="1">
      <alignment horizontal="right"/>
    </xf>
    <xf numFmtId="182" fontId="6" fillId="0" borderId="26" xfId="0" applyNumberFormat="1" applyFont="1" applyFill="1" applyBorder="1" applyAlignment="1">
      <alignment/>
    </xf>
    <xf numFmtId="179" fontId="6" fillId="0" borderId="11" xfId="0" applyNumberFormat="1" applyFont="1" applyFill="1" applyBorder="1" applyAlignment="1">
      <alignment horizontal="center" vertical="center" wrapText="1" shrinkToFit="1"/>
    </xf>
    <xf numFmtId="180" fontId="31" fillId="0" borderId="0" xfId="0" applyNumberFormat="1" applyFont="1" applyFill="1" applyBorder="1" applyAlignment="1">
      <alignment vertical="center"/>
    </xf>
    <xf numFmtId="180" fontId="31" fillId="0" borderId="0" xfId="0" applyNumberFormat="1" applyFont="1" applyFill="1" applyAlignment="1">
      <alignment vertical="center"/>
    </xf>
    <xf numFmtId="181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Border="1" applyAlignment="1">
      <alignment horizontal="right" vertical="center"/>
    </xf>
    <xf numFmtId="180" fontId="31" fillId="0" borderId="0" xfId="0" applyNumberFormat="1" applyFont="1" applyFill="1" applyAlignment="1">
      <alignment horizontal="center" vertical="center"/>
    </xf>
    <xf numFmtId="179" fontId="31" fillId="0" borderId="39" xfId="0" applyNumberFormat="1" applyFont="1" applyFill="1" applyBorder="1" applyAlignment="1">
      <alignment horizontal="center" vertical="center"/>
    </xf>
    <xf numFmtId="179" fontId="31" fillId="0" borderId="0" xfId="0" applyNumberFormat="1" applyFont="1" applyFill="1" applyBorder="1" applyAlignment="1">
      <alignment horizontal="center" vertical="center"/>
    </xf>
    <xf numFmtId="180" fontId="31" fillId="0" borderId="0" xfId="0" applyNumberFormat="1" applyFont="1" applyFill="1" applyBorder="1" applyAlignment="1">
      <alignment horizontal="center" vertical="center"/>
    </xf>
    <xf numFmtId="181" fontId="31" fillId="0" borderId="0" xfId="0" applyNumberFormat="1" applyFont="1" applyFill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/>
    </xf>
    <xf numFmtId="179" fontId="4" fillId="0" borderId="0" xfId="0" applyNumberFormat="1" applyFont="1" applyFill="1" applyBorder="1" applyAlignment="1">
      <alignment horizontal="center"/>
    </xf>
    <xf numFmtId="179" fontId="4" fillId="0" borderId="25" xfId="0" applyNumberFormat="1" applyFont="1" applyFill="1" applyBorder="1" applyAlignment="1">
      <alignment horizontal="center"/>
    </xf>
    <xf numFmtId="179" fontId="4" fillId="0" borderId="0" xfId="0" applyNumberFormat="1" applyFont="1" applyFill="1" applyAlignment="1">
      <alignment horizontal="center" vertical="center"/>
    </xf>
    <xf numFmtId="179" fontId="4" fillId="0" borderId="25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 horizontal="center" vertical="center"/>
    </xf>
    <xf numFmtId="179" fontId="5" fillId="0" borderId="0" xfId="0" applyNumberFormat="1" applyFont="1" applyFill="1" applyAlignment="1">
      <alignment vertical="center"/>
    </xf>
    <xf numFmtId="179" fontId="6" fillId="0" borderId="48" xfId="0" applyNumberFormat="1" applyFont="1" applyFill="1" applyBorder="1" applyAlignment="1">
      <alignment horizontal="center" shrinkToFit="1"/>
    </xf>
    <xf numFmtId="179" fontId="6" fillId="0" borderId="49" xfId="0" applyNumberFormat="1" applyFont="1" applyFill="1" applyBorder="1" applyAlignment="1">
      <alignment horizontal="center" shrinkToFit="1"/>
    </xf>
    <xf numFmtId="179" fontId="6" fillId="0" borderId="50" xfId="0" applyNumberFormat="1" applyFont="1" applyFill="1" applyBorder="1" applyAlignment="1">
      <alignment horizontal="center" vertical="center" shrinkToFit="1"/>
    </xf>
    <xf numFmtId="0" fontId="18" fillId="0" borderId="29" xfId="0" applyFont="1" applyFill="1" applyBorder="1" applyAlignment="1">
      <alignment horizontal="center" vertical="center" shrinkToFit="1"/>
    </xf>
    <xf numFmtId="179" fontId="6" fillId="0" borderId="18" xfId="0" applyNumberFormat="1" applyFont="1" applyFill="1" applyBorder="1" applyAlignment="1">
      <alignment horizontal="center" vertical="center" shrinkToFit="1"/>
    </xf>
    <xf numFmtId="0" fontId="18" fillId="0" borderId="27" xfId="0" applyFont="1" applyFill="1" applyBorder="1" applyAlignment="1">
      <alignment horizontal="center" vertical="center" shrinkToFit="1"/>
    </xf>
    <xf numFmtId="179" fontId="6" fillId="0" borderId="51" xfId="0" applyNumberFormat="1" applyFont="1" applyFill="1" applyBorder="1" applyAlignment="1">
      <alignment horizontal="center" shrinkToFit="1"/>
    </xf>
    <xf numFmtId="179" fontId="6" fillId="0" borderId="14" xfId="0" applyNumberFormat="1" applyFont="1" applyFill="1" applyBorder="1" applyAlignment="1">
      <alignment horizontal="center" vertical="center" shrinkToFit="1"/>
    </xf>
    <xf numFmtId="179" fontId="6" fillId="0" borderId="52" xfId="0" applyNumberFormat="1" applyFont="1" applyFill="1" applyBorder="1" applyAlignment="1">
      <alignment horizontal="center" vertical="center" shrinkToFit="1"/>
    </xf>
    <xf numFmtId="179" fontId="9" fillId="0" borderId="31" xfId="0" applyNumberFormat="1" applyFont="1" applyFill="1" applyBorder="1" applyAlignment="1">
      <alignment horizontal="center" vertical="center"/>
    </xf>
    <xf numFmtId="179" fontId="9" fillId="0" borderId="48" xfId="0" applyNumberFormat="1" applyFont="1" applyFill="1" applyBorder="1" applyAlignment="1">
      <alignment horizontal="center" vertical="center"/>
    </xf>
    <xf numFmtId="179" fontId="9" fillId="0" borderId="11" xfId="0" applyNumberFormat="1" applyFont="1" applyFill="1" applyBorder="1" applyAlignment="1">
      <alignment horizontal="center" vertical="center"/>
    </xf>
    <xf numFmtId="179" fontId="9" fillId="0" borderId="48" xfId="0" applyNumberFormat="1" applyFont="1" applyFill="1" applyBorder="1" applyAlignment="1">
      <alignment horizontal="center" vertical="center" shrinkToFit="1"/>
    </xf>
    <xf numFmtId="179" fontId="9" fillId="0" borderId="49" xfId="0" applyNumberFormat="1" applyFont="1" applyFill="1" applyBorder="1" applyAlignment="1">
      <alignment horizontal="center" vertical="center" shrinkToFit="1"/>
    </xf>
    <xf numFmtId="179" fontId="9" fillId="0" borderId="31" xfId="0" applyNumberFormat="1" applyFont="1" applyFill="1" applyBorder="1" applyAlignment="1">
      <alignment horizontal="center" vertical="center" shrinkToFit="1"/>
    </xf>
    <xf numFmtId="179" fontId="9" fillId="0" borderId="32" xfId="0" applyNumberFormat="1" applyFont="1" applyFill="1" applyBorder="1" applyAlignment="1">
      <alignment horizontal="center" vertical="center" shrinkToFit="1"/>
    </xf>
    <xf numFmtId="179" fontId="9" fillId="0" borderId="33" xfId="0" applyNumberFormat="1" applyFont="1" applyFill="1" applyBorder="1" applyAlignment="1">
      <alignment horizontal="center" vertical="center" shrinkToFit="1"/>
    </xf>
    <xf numFmtId="179" fontId="9" fillId="0" borderId="14" xfId="0" applyNumberFormat="1" applyFont="1" applyFill="1" applyBorder="1" applyAlignment="1">
      <alignment horizontal="center" vertical="center" shrinkToFit="1"/>
    </xf>
    <xf numFmtId="179" fontId="9" fillId="0" borderId="25" xfId="0" applyNumberFormat="1" applyFont="1" applyFill="1" applyBorder="1" applyAlignment="1">
      <alignment horizontal="center" vertical="center" shrinkToFit="1"/>
    </xf>
    <xf numFmtId="179" fontId="9" fillId="0" borderId="53" xfId="0" applyNumberFormat="1" applyFont="1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179" fontId="6" fillId="0" borderId="25" xfId="0" applyNumberFormat="1" applyFont="1" applyFill="1" applyBorder="1" applyAlignment="1">
      <alignment horizontal="center" vertical="center" shrinkToFit="1"/>
    </xf>
    <xf numFmtId="179" fontId="6" fillId="0" borderId="53" xfId="0" applyNumberFormat="1" applyFont="1" applyFill="1" applyBorder="1" applyAlignment="1">
      <alignment horizontal="center" vertical="center" shrinkToFit="1"/>
    </xf>
    <xf numFmtId="179" fontId="6" fillId="0" borderId="29" xfId="0" applyNumberFormat="1" applyFont="1" applyFill="1" applyBorder="1" applyAlignment="1">
      <alignment horizontal="center" vertical="center" shrinkToFit="1"/>
    </xf>
    <xf numFmtId="179" fontId="6" fillId="0" borderId="54" xfId="0" applyNumberFormat="1" applyFont="1" applyFill="1" applyBorder="1" applyAlignment="1">
      <alignment horizontal="center"/>
    </xf>
    <xf numFmtId="179" fontId="6" fillId="0" borderId="55" xfId="0" applyNumberFormat="1" applyFont="1" applyFill="1" applyBorder="1" applyAlignment="1">
      <alignment horizontal="center"/>
    </xf>
    <xf numFmtId="179" fontId="6" fillId="0" borderId="45" xfId="0" applyNumberFormat="1" applyFont="1" applyFill="1" applyBorder="1" applyAlignment="1">
      <alignment horizontal="center" shrinkToFit="1"/>
    </xf>
    <xf numFmtId="179" fontId="6" fillId="0" borderId="31" xfId="0" applyNumberFormat="1" applyFont="1" applyFill="1" applyBorder="1" applyAlignment="1">
      <alignment horizontal="center" vertical="center" shrinkToFit="1"/>
    </xf>
    <xf numFmtId="179" fontId="6" fillId="0" borderId="33" xfId="0" applyNumberFormat="1" applyFont="1" applyFill="1" applyBorder="1" applyAlignment="1">
      <alignment horizontal="center" vertical="center" shrinkToFit="1"/>
    </xf>
    <xf numFmtId="179" fontId="6" fillId="0" borderId="11" xfId="0" applyNumberFormat="1" applyFont="1" applyFill="1" applyBorder="1" applyAlignment="1">
      <alignment horizontal="center" vertical="center" shrinkToFit="1"/>
    </xf>
    <xf numFmtId="179" fontId="6" fillId="0" borderId="13" xfId="0" applyNumberFormat="1" applyFont="1" applyFill="1" applyBorder="1" applyAlignment="1">
      <alignment horizontal="center" vertical="center" shrinkToFit="1"/>
    </xf>
    <xf numFmtId="179" fontId="6" fillId="0" borderId="27" xfId="0" applyNumberFormat="1" applyFont="1" applyFill="1" applyBorder="1" applyAlignment="1">
      <alignment horizontal="center" vertical="center" shrinkToFit="1"/>
    </xf>
    <xf numFmtId="179" fontId="6" fillId="0" borderId="45" xfId="0" applyNumberFormat="1" applyFont="1" applyFill="1" applyBorder="1" applyAlignment="1">
      <alignment horizontal="center" vertical="center" shrinkToFit="1"/>
    </xf>
    <xf numFmtId="179" fontId="6" fillId="0" borderId="32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58" xfId="0" applyFont="1" applyFill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179" fontId="6" fillId="0" borderId="0" xfId="0" applyNumberFormat="1" applyFont="1" applyFill="1" applyBorder="1" applyAlignment="1">
      <alignment horizontal="center" vertical="center" wrapText="1" shrinkToFit="1"/>
    </xf>
    <xf numFmtId="179" fontId="6" fillId="0" borderId="0" xfId="0" applyNumberFormat="1" applyFont="1" applyFill="1" applyBorder="1" applyAlignment="1">
      <alignment horizontal="center" vertical="center" shrinkToFit="1"/>
    </xf>
    <xf numFmtId="179" fontId="6" fillId="0" borderId="48" xfId="0" applyNumberFormat="1" applyFont="1" applyFill="1" applyBorder="1" applyAlignment="1">
      <alignment horizontal="center" vertical="center" shrinkToFit="1"/>
    </xf>
    <xf numFmtId="179" fontId="6" fillId="0" borderId="49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179" fontId="11" fillId="0" borderId="0" xfId="0" applyNumberFormat="1" applyFont="1" applyFill="1" applyBorder="1" applyAlignment="1">
      <alignment horizontal="center" vertical="center" shrinkToFit="1"/>
    </xf>
    <xf numFmtId="179" fontId="11" fillId="0" borderId="25" xfId="0" applyNumberFormat="1" applyFont="1" applyFill="1" applyBorder="1" applyAlignment="1">
      <alignment horizontal="center" vertical="center" shrinkToFit="1"/>
    </xf>
    <xf numFmtId="179" fontId="6" fillId="0" borderId="48" xfId="0" applyNumberFormat="1" applyFont="1" applyFill="1" applyBorder="1" applyAlignment="1">
      <alignment horizontal="center" vertical="center" wrapText="1" shrinkToFit="1"/>
    </xf>
    <xf numFmtId="179" fontId="6" fillId="0" borderId="51" xfId="0" applyNumberFormat="1" applyFont="1" applyFill="1" applyBorder="1" applyAlignment="1">
      <alignment horizontal="center" vertical="center" shrinkToFit="1"/>
    </xf>
    <xf numFmtId="179" fontId="4" fillId="0" borderId="34" xfId="0" applyNumberFormat="1" applyFont="1" applyFill="1" applyBorder="1" applyAlignment="1">
      <alignment horizontal="center" vertical="center" shrinkToFit="1"/>
    </xf>
    <xf numFmtId="179" fontId="4" fillId="0" borderId="29" xfId="0" applyNumberFormat="1" applyFont="1" applyFill="1" applyBorder="1" applyAlignment="1">
      <alignment horizontal="center" vertical="center" shrinkToFit="1"/>
    </xf>
    <xf numFmtId="179" fontId="4" fillId="0" borderId="48" xfId="0" applyNumberFormat="1" applyFont="1" applyFill="1" applyBorder="1" applyAlignment="1">
      <alignment horizontal="center" vertical="center" shrinkToFit="1"/>
    </xf>
    <xf numFmtId="179" fontId="4" fillId="0" borderId="49" xfId="0" applyNumberFormat="1" applyFont="1" applyFill="1" applyBorder="1" applyAlignment="1">
      <alignment horizontal="center" shrinkToFit="1"/>
    </xf>
    <xf numFmtId="179" fontId="4" fillId="0" borderId="11" xfId="0" applyNumberFormat="1" applyFont="1" applyFill="1" applyBorder="1" applyAlignment="1">
      <alignment horizontal="center" vertical="center" shrinkToFit="1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4" fillId="0" borderId="14" xfId="0" applyNumberFormat="1" applyFont="1" applyFill="1" applyBorder="1" applyAlignment="1">
      <alignment horizontal="center" vertical="center" shrinkToFit="1"/>
    </xf>
    <xf numFmtId="179" fontId="4" fillId="0" borderId="27" xfId="0" applyNumberFormat="1" applyFont="1" applyFill="1" applyBorder="1" applyAlignment="1">
      <alignment horizontal="center" vertical="center" shrinkToFit="1"/>
    </xf>
    <xf numFmtId="179" fontId="4" fillId="0" borderId="45" xfId="0" applyNumberFormat="1" applyFont="1" applyFill="1" applyBorder="1" applyAlignment="1">
      <alignment horizontal="center" vertical="center" shrinkToFit="1"/>
    </xf>
    <xf numFmtId="179" fontId="4" fillId="0" borderId="53" xfId="0" applyNumberFormat="1" applyFont="1" applyFill="1" applyBorder="1" applyAlignment="1">
      <alignment horizontal="center" vertical="center" shrinkToFit="1"/>
    </xf>
    <xf numFmtId="179" fontId="4" fillId="0" borderId="31" xfId="0" applyNumberFormat="1" applyFont="1" applyFill="1" applyBorder="1" applyAlignment="1">
      <alignment horizontal="center" vertical="center" shrinkToFit="1"/>
    </xf>
    <xf numFmtId="179" fontId="4" fillId="0" borderId="32" xfId="0" applyNumberFormat="1" applyFont="1" applyFill="1" applyBorder="1" applyAlignment="1">
      <alignment horizontal="center" vertical="center" shrinkToFit="1"/>
    </xf>
    <xf numFmtId="179" fontId="4" fillId="0" borderId="49" xfId="0" applyNumberFormat="1" applyFont="1" applyFill="1" applyBorder="1" applyAlignment="1">
      <alignment horizontal="center" vertical="center" shrinkToFit="1"/>
    </xf>
    <xf numFmtId="179" fontId="4" fillId="0" borderId="15" xfId="0" applyNumberFormat="1" applyFont="1" applyFill="1" applyBorder="1" applyAlignment="1">
      <alignment horizontal="center" vertical="center" shrinkToFit="1"/>
    </xf>
    <xf numFmtId="179" fontId="4" fillId="0" borderId="15" xfId="0" applyNumberFormat="1" applyFont="1" applyFill="1" applyBorder="1" applyAlignment="1">
      <alignment horizontal="center" vertical="center" wrapText="1" shrinkToFit="1"/>
    </xf>
    <xf numFmtId="179" fontId="6" fillId="0" borderId="34" xfId="0" applyNumberFormat="1" applyFont="1" applyFill="1" applyBorder="1" applyAlignment="1">
      <alignment horizontal="center" vertical="center" shrinkToFit="1"/>
    </xf>
    <xf numFmtId="179" fontId="6" fillId="0" borderId="11" xfId="0" applyNumberFormat="1" applyFont="1" applyFill="1" applyBorder="1" applyAlignment="1">
      <alignment horizontal="center" shrinkToFit="1"/>
    </xf>
    <xf numFmtId="179" fontId="6" fillId="0" borderId="13" xfId="0" applyNumberFormat="1" applyFont="1" applyFill="1" applyBorder="1" applyAlignment="1">
      <alignment horizontal="center" shrinkToFit="1"/>
    </xf>
    <xf numFmtId="179" fontId="6" fillId="0" borderId="14" xfId="0" applyNumberFormat="1" applyFont="1" applyFill="1" applyBorder="1" applyAlignment="1">
      <alignment horizontal="center" shrinkToFit="1"/>
    </xf>
    <xf numFmtId="179" fontId="6" fillId="0" borderId="27" xfId="0" applyNumberFormat="1" applyFont="1" applyFill="1" applyBorder="1" applyAlignment="1">
      <alignment horizontal="center" vertical="top" shrinkToFit="1"/>
    </xf>
    <xf numFmtId="179" fontId="6" fillId="0" borderId="45" xfId="0" applyNumberFormat="1" applyFont="1" applyFill="1" applyBorder="1" applyAlignment="1">
      <alignment horizontal="center" vertical="top" shrinkToFit="1"/>
    </xf>
    <xf numFmtId="179" fontId="6" fillId="0" borderId="53" xfId="0" applyNumberFormat="1" applyFont="1" applyFill="1" applyBorder="1" applyAlignment="1">
      <alignment horizontal="center" vertical="top" shrinkToFit="1"/>
    </xf>
    <xf numFmtId="179" fontId="6" fillId="0" borderId="31" xfId="0" applyNumberFormat="1" applyFont="1" applyFill="1" applyBorder="1" applyAlignment="1">
      <alignment horizontal="distributed" vertical="center" indent="1" shrinkToFit="1"/>
    </xf>
    <xf numFmtId="179" fontId="6" fillId="0" borderId="32" xfId="0" applyNumberFormat="1" applyFont="1" applyFill="1" applyBorder="1" applyAlignment="1">
      <alignment horizontal="distributed" vertical="center" indent="1" shrinkToFit="1"/>
    </xf>
    <xf numFmtId="179" fontId="6" fillId="0" borderId="33" xfId="0" applyNumberFormat="1" applyFont="1" applyFill="1" applyBorder="1" applyAlignment="1">
      <alignment horizontal="distributed" vertical="center" indent="1" shrinkToFit="1"/>
    </xf>
    <xf numFmtId="179" fontId="6" fillId="0" borderId="48" xfId="0" applyNumberFormat="1" applyFont="1" applyFill="1" applyBorder="1" applyAlignment="1">
      <alignment horizontal="distributed" vertical="center" indent="1" shrinkToFit="1"/>
    </xf>
    <xf numFmtId="179" fontId="6" fillId="0" borderId="49" xfId="0" applyNumberFormat="1" applyFont="1" applyFill="1" applyBorder="1" applyAlignment="1">
      <alignment horizontal="distributed" vertical="center" indent="1" shrinkToFit="1"/>
    </xf>
    <xf numFmtId="179" fontId="6" fillId="0" borderId="51" xfId="0" applyNumberFormat="1" applyFont="1" applyFill="1" applyBorder="1" applyAlignment="1">
      <alignment horizontal="distributed" vertical="center" indent="1" shrinkToFit="1"/>
    </xf>
    <xf numFmtId="179" fontId="10" fillId="0" borderId="0" xfId="0" applyNumberFormat="1" applyFont="1" applyFill="1" applyAlignment="1">
      <alignment/>
    </xf>
    <xf numFmtId="179" fontId="20" fillId="0" borderId="15" xfId="0" applyNumberFormat="1" applyFont="1" applyFill="1" applyBorder="1" applyAlignment="1">
      <alignment horizontal="center" vertical="center" wrapText="1" shrinkToFit="1"/>
    </xf>
    <xf numFmtId="179" fontId="20" fillId="0" borderId="34" xfId="0" applyNumberFormat="1" applyFont="1" applyFill="1" applyBorder="1" applyAlignment="1">
      <alignment horizontal="center" vertical="center" shrinkToFit="1"/>
    </xf>
    <xf numFmtId="179" fontId="20" fillId="0" borderId="0" xfId="0" applyNumberFormat="1" applyFont="1" applyFill="1" applyAlignment="1">
      <alignment horizontal="center" vertical="center" shrinkToFit="1"/>
    </xf>
    <xf numFmtId="179" fontId="20" fillId="0" borderId="25" xfId="0" applyNumberFormat="1" applyFont="1" applyFill="1" applyBorder="1" applyAlignment="1">
      <alignment horizontal="center" vertical="center" shrinkToFit="1"/>
    </xf>
    <xf numFmtId="179" fontId="20" fillId="0" borderId="50" xfId="0" applyNumberFormat="1" applyFont="1" applyFill="1" applyBorder="1" applyAlignment="1">
      <alignment horizontal="center" vertical="center" shrinkToFit="1"/>
    </xf>
    <xf numFmtId="179" fontId="20" fillId="0" borderId="29" xfId="0" applyNumberFormat="1" applyFont="1" applyFill="1" applyBorder="1" applyAlignment="1">
      <alignment horizontal="center" vertical="center" shrinkToFit="1"/>
    </xf>
    <xf numFmtId="179" fontId="20" fillId="0" borderId="11" xfId="0" applyNumberFormat="1" applyFont="1" applyFill="1" applyBorder="1" applyAlignment="1">
      <alignment horizontal="center" shrinkToFit="1"/>
    </xf>
    <xf numFmtId="179" fontId="20" fillId="0" borderId="13" xfId="0" applyNumberFormat="1" applyFont="1" applyFill="1" applyBorder="1" applyAlignment="1">
      <alignment horizontal="center" shrinkToFit="1"/>
    </xf>
    <xf numFmtId="179" fontId="20" fillId="0" borderId="14" xfId="0" applyNumberFormat="1" applyFont="1" applyFill="1" applyBorder="1" applyAlignment="1">
      <alignment horizontal="center" shrinkToFit="1"/>
    </xf>
    <xf numFmtId="179" fontId="20" fillId="0" borderId="27" xfId="0" applyNumberFormat="1" applyFont="1" applyFill="1" applyBorder="1" applyAlignment="1">
      <alignment horizontal="center" vertical="top" shrinkToFit="1"/>
    </xf>
    <xf numFmtId="179" fontId="20" fillId="0" borderId="45" xfId="0" applyNumberFormat="1" applyFont="1" applyFill="1" applyBorder="1" applyAlignment="1">
      <alignment horizontal="center" vertical="top" shrinkToFit="1"/>
    </xf>
    <xf numFmtId="179" fontId="20" fillId="0" borderId="53" xfId="0" applyNumberFormat="1" applyFont="1" applyFill="1" applyBorder="1" applyAlignment="1">
      <alignment horizontal="center" vertical="top" shrinkToFit="1"/>
    </xf>
    <xf numFmtId="179" fontId="22" fillId="0" borderId="15" xfId="0" applyNumberFormat="1" applyFont="1" applyFill="1" applyBorder="1" applyAlignment="1">
      <alignment horizontal="center" vertical="center" wrapText="1" shrinkToFit="1"/>
    </xf>
    <xf numFmtId="179" fontId="22" fillId="0" borderId="34" xfId="0" applyNumberFormat="1" applyFont="1" applyFill="1" applyBorder="1" applyAlignment="1">
      <alignment horizontal="center" vertical="center" shrinkToFit="1"/>
    </xf>
    <xf numFmtId="179" fontId="22" fillId="0" borderId="13" xfId="0" applyNumberFormat="1" applyFont="1" applyFill="1" applyBorder="1" applyAlignment="1">
      <alignment horizontal="center" vertical="center"/>
    </xf>
    <xf numFmtId="179" fontId="22" fillId="0" borderId="14" xfId="0" applyNumberFormat="1" applyFont="1" applyFill="1" applyBorder="1" applyAlignment="1">
      <alignment horizontal="center" vertical="center"/>
    </xf>
    <xf numFmtId="179" fontId="22" fillId="0" borderId="45" xfId="0" applyNumberFormat="1" applyFont="1" applyFill="1" applyBorder="1" applyAlignment="1">
      <alignment horizontal="center" vertical="center"/>
    </xf>
    <xf numFmtId="179" fontId="22" fillId="0" borderId="53" xfId="0" applyNumberFormat="1" applyFont="1" applyFill="1" applyBorder="1" applyAlignment="1">
      <alignment horizontal="center" vertical="center"/>
    </xf>
    <xf numFmtId="179" fontId="6" fillId="0" borderId="15" xfId="0" applyNumberFormat="1" applyFont="1" applyFill="1" applyBorder="1" applyAlignment="1">
      <alignment horizontal="center" vertical="center"/>
    </xf>
    <xf numFmtId="179" fontId="6" fillId="0" borderId="29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Alignment="1">
      <alignment horizontal="left"/>
    </xf>
    <xf numFmtId="179" fontId="21" fillId="0" borderId="11" xfId="0" applyNumberFormat="1" applyFont="1" applyFill="1" applyBorder="1" applyAlignment="1">
      <alignment horizontal="center" vertical="center" wrapText="1"/>
    </xf>
    <xf numFmtId="179" fontId="21" fillId="0" borderId="16" xfId="0" applyNumberFormat="1" applyFont="1" applyFill="1" applyBorder="1" applyAlignment="1">
      <alignment horizontal="center" vertical="center"/>
    </xf>
    <xf numFmtId="179" fontId="21" fillId="0" borderId="27" xfId="0" applyNumberFormat="1" applyFont="1" applyFill="1" applyBorder="1" applyAlignment="1">
      <alignment horizontal="center" vertical="center"/>
    </xf>
    <xf numFmtId="179" fontId="14" fillId="0" borderId="11" xfId="0" applyNumberFormat="1" applyFont="1" applyFill="1" applyBorder="1" applyAlignment="1">
      <alignment horizontal="center" vertical="center" wrapText="1"/>
    </xf>
    <xf numFmtId="179" fontId="14" fillId="0" borderId="16" xfId="0" applyNumberFormat="1" applyFont="1" applyFill="1" applyBorder="1" applyAlignment="1">
      <alignment horizontal="center" vertical="center" wrapText="1"/>
    </xf>
    <xf numFmtId="179" fontId="14" fillId="0" borderId="27" xfId="0" applyNumberFormat="1" applyFont="1" applyFill="1" applyBorder="1" applyAlignment="1">
      <alignment horizontal="center" vertical="center" wrapText="1"/>
    </xf>
    <xf numFmtId="179" fontId="14" fillId="0" borderId="16" xfId="0" applyNumberFormat="1" applyFont="1" applyFill="1" applyBorder="1" applyAlignment="1">
      <alignment horizontal="center" vertical="center"/>
    </xf>
    <xf numFmtId="179" fontId="14" fillId="0" borderId="27" xfId="0" applyNumberFormat="1" applyFont="1" applyFill="1" applyBorder="1" applyAlignment="1">
      <alignment horizontal="center" vertical="center"/>
    </xf>
    <xf numFmtId="179" fontId="25" fillId="0" borderId="0" xfId="0" applyNumberFormat="1" applyFont="1" applyFill="1" applyBorder="1" applyAlignment="1">
      <alignment horizontal="center"/>
    </xf>
    <xf numFmtId="179" fontId="25" fillId="0" borderId="25" xfId="0" applyNumberFormat="1" applyFont="1" applyFill="1" applyBorder="1" applyAlignment="1">
      <alignment horizontal="center"/>
    </xf>
    <xf numFmtId="179" fontId="25" fillId="0" borderId="0" xfId="0" applyNumberFormat="1" applyFont="1" applyFill="1" applyBorder="1" applyAlignment="1">
      <alignment horizontal="center" vertical="center"/>
    </xf>
    <xf numFmtId="179" fontId="25" fillId="0" borderId="25" xfId="0" applyNumberFormat="1" applyFont="1" applyFill="1" applyBorder="1" applyAlignment="1">
      <alignment horizontal="center" vertical="center"/>
    </xf>
    <xf numFmtId="179" fontId="25" fillId="0" borderId="11" xfId="0" applyNumberFormat="1" applyFont="1" applyFill="1" applyBorder="1" applyAlignment="1">
      <alignment horizontal="center" vertical="center" wrapText="1"/>
    </xf>
    <xf numFmtId="179" fontId="25" fillId="0" borderId="16" xfId="0" applyNumberFormat="1" applyFont="1" applyFill="1" applyBorder="1" applyAlignment="1">
      <alignment horizontal="center" vertical="center" wrapText="1"/>
    </xf>
    <xf numFmtId="179" fontId="25" fillId="0" borderId="27" xfId="0" applyNumberFormat="1" applyFont="1" applyFill="1" applyBorder="1" applyAlignment="1">
      <alignment horizontal="center" vertical="center" wrapText="1"/>
    </xf>
    <xf numFmtId="179" fontId="25" fillId="0" borderId="11" xfId="0" applyNumberFormat="1" applyFont="1" applyFill="1" applyBorder="1" applyAlignment="1">
      <alignment horizontal="center" vertical="center" wrapText="1" shrinkToFit="1"/>
    </xf>
    <xf numFmtId="179" fontId="25" fillId="0" borderId="16" xfId="0" applyNumberFormat="1" applyFont="1" applyFill="1" applyBorder="1" applyAlignment="1">
      <alignment horizontal="center" vertical="center" shrinkToFit="1"/>
    </xf>
    <xf numFmtId="179" fontId="25" fillId="0" borderId="27" xfId="0" applyNumberFormat="1" applyFont="1" applyFill="1" applyBorder="1" applyAlignment="1">
      <alignment horizontal="center" vertical="center" shrinkToFit="1"/>
    </xf>
    <xf numFmtId="179" fontId="14" fillId="0" borderId="11" xfId="0" applyNumberFormat="1" applyFont="1" applyFill="1" applyBorder="1" applyAlignment="1">
      <alignment horizontal="center" vertical="center" wrapText="1" shrinkToFit="1"/>
    </xf>
    <xf numFmtId="179" fontId="14" fillId="0" borderId="16" xfId="0" applyNumberFormat="1" applyFont="1" applyFill="1" applyBorder="1" applyAlignment="1">
      <alignment horizontal="center" vertical="center" shrinkToFit="1"/>
    </xf>
    <xf numFmtId="179" fontId="14" fillId="0" borderId="27" xfId="0" applyNumberFormat="1" applyFont="1" applyFill="1" applyBorder="1" applyAlignment="1">
      <alignment horizontal="center" vertical="center" shrinkToFit="1"/>
    </xf>
    <xf numFmtId="179" fontId="25" fillId="0" borderId="16" xfId="0" applyNumberFormat="1" applyFont="1" applyFill="1" applyBorder="1" applyAlignment="1">
      <alignment horizontal="center" vertical="center"/>
    </xf>
    <xf numFmtId="179" fontId="25" fillId="0" borderId="27" xfId="0" applyNumberFormat="1" applyFont="1" applyFill="1" applyBorder="1" applyAlignment="1">
      <alignment horizontal="center" vertical="center"/>
    </xf>
    <xf numFmtId="179" fontId="28" fillId="0" borderId="16" xfId="0" applyNumberFormat="1" applyFont="1" applyFill="1" applyBorder="1" applyAlignment="1">
      <alignment horizontal="center" vertical="center" wrapText="1"/>
    </xf>
    <xf numFmtId="179" fontId="28" fillId="0" borderId="27" xfId="0" applyNumberFormat="1" applyFont="1" applyFill="1" applyBorder="1" applyAlignment="1">
      <alignment horizontal="center" vertical="center" wrapText="1"/>
    </xf>
    <xf numFmtId="179" fontId="15" fillId="0" borderId="0" xfId="0" applyNumberFormat="1" applyFont="1" applyFill="1" applyBorder="1" applyAlignment="1">
      <alignment horizontal="center" vertical="center" textRotation="255" wrapText="1"/>
    </xf>
    <xf numFmtId="179" fontId="15" fillId="0" borderId="48" xfId="0" applyNumberFormat="1" applyFont="1" applyFill="1" applyBorder="1" applyAlignment="1">
      <alignment horizontal="center"/>
    </xf>
    <xf numFmtId="179" fontId="15" fillId="0" borderId="49" xfId="0" applyNumberFormat="1" applyFont="1" applyFill="1" applyBorder="1" applyAlignment="1">
      <alignment horizontal="center"/>
    </xf>
    <xf numFmtId="179" fontId="15" fillId="0" borderId="51" xfId="0" applyNumberFormat="1" applyFont="1" applyFill="1" applyBorder="1" applyAlignment="1">
      <alignment horizontal="center"/>
    </xf>
    <xf numFmtId="179" fontId="15" fillId="0" borderId="0" xfId="0" applyNumberFormat="1" applyFont="1" applyFill="1" applyBorder="1" applyAlignment="1">
      <alignment horizontal="center"/>
    </xf>
    <xf numFmtId="179" fontId="15" fillId="0" borderId="25" xfId="0" applyNumberFormat="1" applyFont="1" applyFill="1" applyBorder="1" applyAlignment="1">
      <alignment horizontal="center"/>
    </xf>
    <xf numFmtId="179" fontId="15" fillId="0" borderId="0" xfId="0" applyNumberFormat="1" applyFont="1" applyFill="1" applyBorder="1" applyAlignment="1">
      <alignment horizontal="center" vertical="distributed" wrapText="1"/>
    </xf>
    <xf numFmtId="179" fontId="15" fillId="0" borderId="18" xfId="0" applyNumberFormat="1" applyFont="1" applyFill="1" applyBorder="1" applyAlignment="1">
      <alignment horizontal="center" vertical="center" shrinkToFit="1"/>
    </xf>
    <xf numFmtId="179" fontId="15" fillId="0" borderId="17" xfId="0" applyNumberFormat="1" applyFont="1" applyFill="1" applyBorder="1" applyAlignment="1">
      <alignment horizontal="center" vertical="center" shrinkToFit="1"/>
    </xf>
    <xf numFmtId="179" fontId="15" fillId="0" borderId="20" xfId="0" applyNumberFormat="1" applyFont="1" applyFill="1" applyBorder="1" applyAlignment="1">
      <alignment horizontal="center" vertical="center" shrinkToFit="1"/>
    </xf>
    <xf numFmtId="179" fontId="15" fillId="0" borderId="27" xfId="0" applyNumberFormat="1" applyFont="1" applyFill="1" applyBorder="1" applyAlignment="1">
      <alignment horizontal="center" vertical="center" shrinkToFit="1"/>
    </xf>
    <xf numFmtId="179" fontId="15" fillId="0" borderId="45" xfId="0" applyNumberFormat="1" applyFont="1" applyFill="1" applyBorder="1" applyAlignment="1">
      <alignment horizontal="center" vertical="center" shrinkToFit="1"/>
    </xf>
    <xf numFmtId="179" fontId="15" fillId="0" borderId="53" xfId="0" applyNumberFormat="1" applyFont="1" applyFill="1" applyBorder="1" applyAlignment="1">
      <alignment horizontal="center" vertical="center" shrinkToFit="1"/>
    </xf>
    <xf numFmtId="179" fontId="4" fillId="0" borderId="13" xfId="0" applyNumberFormat="1" applyFont="1" applyFill="1" applyBorder="1" applyAlignment="1">
      <alignment horizontal="center" vertical="center"/>
    </xf>
    <xf numFmtId="179" fontId="4" fillId="0" borderId="14" xfId="0" applyNumberFormat="1" applyFont="1" applyFill="1" applyBorder="1" applyAlignment="1">
      <alignment horizontal="center" vertical="center"/>
    </xf>
    <xf numFmtId="179" fontId="4" fillId="0" borderId="49" xfId="0" applyNumberFormat="1" applyFont="1" applyFill="1" applyBorder="1" applyAlignment="1">
      <alignment horizontal="center" vertical="center"/>
    </xf>
    <xf numFmtId="179" fontId="4" fillId="0" borderId="32" xfId="0" applyNumberFormat="1" applyFont="1" applyFill="1" applyBorder="1" applyAlignment="1">
      <alignment horizontal="center" vertical="center"/>
    </xf>
    <xf numFmtId="179" fontId="4" fillId="0" borderId="33" xfId="0" applyNumberFormat="1" applyFont="1" applyFill="1" applyBorder="1" applyAlignment="1">
      <alignment horizontal="center" vertical="center"/>
    </xf>
    <xf numFmtId="179" fontId="4" fillId="0" borderId="51" xfId="0" applyNumberFormat="1" applyFont="1" applyFill="1" applyBorder="1" applyAlignment="1">
      <alignment horizontal="center" shrinkToFit="1"/>
    </xf>
    <xf numFmtId="180" fontId="11" fillId="0" borderId="0" xfId="0" applyNumberFormat="1" applyFont="1" applyFill="1" applyAlignment="1">
      <alignment shrinkToFit="1"/>
    </xf>
    <xf numFmtId="180" fontId="30" fillId="0" borderId="0" xfId="0" applyNumberFormat="1" applyFont="1" applyFill="1" applyAlignment="1">
      <alignment vertical="center" shrinkToFit="1"/>
    </xf>
    <xf numFmtId="180" fontId="30" fillId="0" borderId="0" xfId="0" applyNumberFormat="1" applyFont="1" applyFill="1" applyBorder="1" applyAlignment="1">
      <alignment vertical="center" shrinkToFit="1"/>
    </xf>
    <xf numFmtId="180" fontId="4" fillId="0" borderId="18" xfId="0" applyNumberFormat="1" applyFont="1" applyFill="1" applyBorder="1" applyAlignment="1">
      <alignment horizontal="center" vertical="center" shrinkToFit="1"/>
    </xf>
    <xf numFmtId="180" fontId="4" fillId="0" borderId="0" xfId="0" applyNumberFormat="1" applyFont="1" applyFill="1" applyAlignment="1">
      <alignment vertical="center" shrinkToFit="1"/>
    </xf>
    <xf numFmtId="180" fontId="4" fillId="0" borderId="0" xfId="0" applyNumberFormat="1" applyFont="1" applyFill="1" applyBorder="1" applyAlignment="1">
      <alignment vertical="center" shrinkToFit="1"/>
    </xf>
    <xf numFmtId="180" fontId="4" fillId="0" borderId="10" xfId="0" applyNumberFormat="1" applyFont="1" applyFill="1" applyBorder="1" applyAlignment="1">
      <alignment horizontal="center" vertical="center" shrinkToFit="1"/>
    </xf>
    <xf numFmtId="180" fontId="4" fillId="0" borderId="10" xfId="0" applyNumberFormat="1" applyFont="1" applyFill="1" applyBorder="1" applyAlignment="1">
      <alignment vertical="center" shrinkToFit="1"/>
    </xf>
    <xf numFmtId="179" fontId="4" fillId="0" borderId="51" xfId="0" applyNumberFormat="1" applyFont="1" applyFill="1" applyBorder="1" applyAlignment="1">
      <alignment horizontal="center" vertical="center" shrinkToFit="1"/>
    </xf>
    <xf numFmtId="179" fontId="4" fillId="0" borderId="29" xfId="0" applyNumberFormat="1" applyFont="1" applyFill="1" applyBorder="1" applyAlignment="1">
      <alignment horizontal="center" vertical="top" shrinkToFit="1"/>
    </xf>
    <xf numFmtId="180" fontId="4" fillId="0" borderId="16" xfId="0" applyNumberFormat="1" applyFont="1" applyFill="1" applyBorder="1" applyAlignment="1">
      <alignment horizontal="center" vertical="center" shrinkToFit="1"/>
    </xf>
    <xf numFmtId="180" fontId="4" fillId="0" borderId="12" xfId="0" applyNumberFormat="1" applyFont="1" applyFill="1" applyBorder="1" applyAlignment="1">
      <alignment horizontal="center" vertical="center" shrinkToFit="1"/>
    </xf>
    <xf numFmtId="180" fontId="24" fillId="0" borderId="0" xfId="0" applyNumberFormat="1" applyFont="1" applyFill="1" applyBorder="1" applyAlignment="1">
      <alignment horizontal="center" shrinkToFit="1"/>
    </xf>
    <xf numFmtId="180" fontId="24" fillId="0" borderId="0" xfId="0" applyNumberFormat="1" applyFont="1" applyFill="1" applyBorder="1" applyAlignment="1">
      <alignment horizontal="center"/>
    </xf>
    <xf numFmtId="180" fontId="25" fillId="0" borderId="0" xfId="0" applyNumberFormat="1" applyFont="1" applyFill="1" applyBorder="1" applyAlignment="1">
      <alignment/>
    </xf>
    <xf numFmtId="180" fontId="25" fillId="0" borderId="0" xfId="0" applyNumberFormat="1" applyFont="1" applyFill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95250</xdr:rowOff>
    </xdr:from>
    <xdr:to>
      <xdr:col>6</xdr:col>
      <xdr:colOff>9525</xdr:colOff>
      <xdr:row>7</xdr:row>
      <xdr:rowOff>95250</xdr:rowOff>
    </xdr:to>
    <xdr:sp>
      <xdr:nvSpPr>
        <xdr:cNvPr id="1" name="Line 1"/>
        <xdr:cNvSpPr>
          <a:spLocks/>
        </xdr:cNvSpPr>
      </xdr:nvSpPr>
      <xdr:spPr>
        <a:xfrm>
          <a:off x="1143000" y="12668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4</xdr:col>
      <xdr:colOff>0</xdr:colOff>
      <xdr:row>10</xdr:row>
      <xdr:rowOff>9525</xdr:rowOff>
    </xdr:to>
    <xdr:sp>
      <xdr:nvSpPr>
        <xdr:cNvPr id="2" name="Line 2"/>
        <xdr:cNvSpPr>
          <a:spLocks/>
        </xdr:cNvSpPr>
      </xdr:nvSpPr>
      <xdr:spPr>
        <a:xfrm>
          <a:off x="1571625" y="12763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2000250" y="12668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704850</xdr:colOff>
      <xdr:row>17</xdr:row>
      <xdr:rowOff>9525</xdr:rowOff>
    </xdr:from>
    <xdr:to>
      <xdr:col>2</xdr:col>
      <xdr:colOff>85725</xdr:colOff>
      <xdr:row>22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742950" y="2781300"/>
          <a:ext cx="1524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704850</xdr:colOff>
      <xdr:row>11</xdr:row>
      <xdr:rowOff>9525</xdr:rowOff>
    </xdr:from>
    <xdr:to>
      <xdr:col>2</xdr:col>
      <xdr:colOff>85725</xdr:colOff>
      <xdr:row>16</xdr:row>
      <xdr:rowOff>19050</xdr:rowOff>
    </xdr:to>
    <xdr:sp>
      <xdr:nvSpPr>
        <xdr:cNvPr id="5" name="AutoShape 37"/>
        <xdr:cNvSpPr>
          <a:spLocks/>
        </xdr:cNvSpPr>
      </xdr:nvSpPr>
      <xdr:spPr>
        <a:xfrm>
          <a:off x="742950" y="1752600"/>
          <a:ext cx="1524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704850</xdr:colOff>
      <xdr:row>23</xdr:row>
      <xdr:rowOff>9525</xdr:rowOff>
    </xdr:from>
    <xdr:to>
      <xdr:col>2</xdr:col>
      <xdr:colOff>85725</xdr:colOff>
      <xdr:row>28</xdr:row>
      <xdr:rowOff>19050</xdr:rowOff>
    </xdr:to>
    <xdr:sp>
      <xdr:nvSpPr>
        <xdr:cNvPr id="6" name="AutoShape 38"/>
        <xdr:cNvSpPr>
          <a:spLocks/>
        </xdr:cNvSpPr>
      </xdr:nvSpPr>
      <xdr:spPr>
        <a:xfrm>
          <a:off x="742950" y="3810000"/>
          <a:ext cx="1524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704850</xdr:colOff>
      <xdr:row>29</xdr:row>
      <xdr:rowOff>9525</xdr:rowOff>
    </xdr:from>
    <xdr:to>
      <xdr:col>2</xdr:col>
      <xdr:colOff>85725</xdr:colOff>
      <xdr:row>34</xdr:row>
      <xdr:rowOff>19050</xdr:rowOff>
    </xdr:to>
    <xdr:sp>
      <xdr:nvSpPr>
        <xdr:cNvPr id="7" name="AutoShape 39"/>
        <xdr:cNvSpPr>
          <a:spLocks/>
        </xdr:cNvSpPr>
      </xdr:nvSpPr>
      <xdr:spPr>
        <a:xfrm>
          <a:off x="742950" y="4838700"/>
          <a:ext cx="1524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35</xdr:row>
      <xdr:rowOff>9525</xdr:rowOff>
    </xdr:from>
    <xdr:to>
      <xdr:col>2</xdr:col>
      <xdr:colOff>123825</xdr:colOff>
      <xdr:row>40</xdr:row>
      <xdr:rowOff>19050</xdr:rowOff>
    </xdr:to>
    <xdr:sp>
      <xdr:nvSpPr>
        <xdr:cNvPr id="8" name="AutoShape 40"/>
        <xdr:cNvSpPr>
          <a:spLocks/>
        </xdr:cNvSpPr>
      </xdr:nvSpPr>
      <xdr:spPr>
        <a:xfrm>
          <a:off x="781050" y="5867400"/>
          <a:ext cx="1524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704850</xdr:colOff>
      <xdr:row>41</xdr:row>
      <xdr:rowOff>9525</xdr:rowOff>
    </xdr:from>
    <xdr:to>
      <xdr:col>2</xdr:col>
      <xdr:colOff>85725</xdr:colOff>
      <xdr:row>46</xdr:row>
      <xdr:rowOff>19050</xdr:rowOff>
    </xdr:to>
    <xdr:sp>
      <xdr:nvSpPr>
        <xdr:cNvPr id="9" name="AutoShape 41"/>
        <xdr:cNvSpPr>
          <a:spLocks/>
        </xdr:cNvSpPr>
      </xdr:nvSpPr>
      <xdr:spPr>
        <a:xfrm>
          <a:off x="742950" y="6896100"/>
          <a:ext cx="1524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704850</xdr:colOff>
      <xdr:row>47</xdr:row>
      <xdr:rowOff>9525</xdr:rowOff>
    </xdr:from>
    <xdr:to>
      <xdr:col>2</xdr:col>
      <xdr:colOff>85725</xdr:colOff>
      <xdr:row>52</xdr:row>
      <xdr:rowOff>19050</xdr:rowOff>
    </xdr:to>
    <xdr:sp>
      <xdr:nvSpPr>
        <xdr:cNvPr id="10" name="AutoShape 42"/>
        <xdr:cNvSpPr>
          <a:spLocks/>
        </xdr:cNvSpPr>
      </xdr:nvSpPr>
      <xdr:spPr>
        <a:xfrm>
          <a:off x="742950" y="7924800"/>
          <a:ext cx="1524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7</xdr:row>
      <xdr:rowOff>66675</xdr:rowOff>
    </xdr:from>
    <xdr:to>
      <xdr:col>3</xdr:col>
      <xdr:colOff>114300</xdr:colOff>
      <xdr:row>10</xdr:row>
      <xdr:rowOff>161925</xdr:rowOff>
    </xdr:to>
    <xdr:sp>
      <xdr:nvSpPr>
        <xdr:cNvPr id="1" name="AutoShape 3"/>
        <xdr:cNvSpPr>
          <a:spLocks/>
        </xdr:cNvSpPr>
      </xdr:nvSpPr>
      <xdr:spPr>
        <a:xfrm>
          <a:off x="1285875" y="1076325"/>
          <a:ext cx="1524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114300</xdr:rowOff>
    </xdr:from>
    <xdr:to>
      <xdr:col>3</xdr:col>
      <xdr:colOff>95250</xdr:colOff>
      <xdr:row>14</xdr:row>
      <xdr:rowOff>114300</xdr:rowOff>
    </xdr:to>
    <xdr:sp>
      <xdr:nvSpPr>
        <xdr:cNvPr id="2" name="AutoShape 4"/>
        <xdr:cNvSpPr>
          <a:spLocks/>
        </xdr:cNvSpPr>
      </xdr:nvSpPr>
      <xdr:spPr>
        <a:xfrm>
          <a:off x="1285875" y="1714500"/>
          <a:ext cx="1333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0</xdr:colOff>
      <xdr:row>9</xdr:row>
      <xdr:rowOff>57150</xdr:rowOff>
    </xdr:from>
    <xdr:to>
      <xdr:col>2</xdr:col>
      <xdr:colOff>76200</xdr:colOff>
      <xdr:row>13</xdr:row>
      <xdr:rowOff>95250</xdr:rowOff>
    </xdr:to>
    <xdr:sp>
      <xdr:nvSpPr>
        <xdr:cNvPr id="3" name="AutoShape 9"/>
        <xdr:cNvSpPr>
          <a:spLocks/>
        </xdr:cNvSpPr>
      </xdr:nvSpPr>
      <xdr:spPr>
        <a:xfrm>
          <a:off x="866775" y="1314450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7</xdr:row>
      <xdr:rowOff>0</xdr:rowOff>
    </xdr:from>
    <xdr:to>
      <xdr:col>3</xdr:col>
      <xdr:colOff>57150</xdr:colOff>
      <xdr:row>10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200150" y="904875"/>
          <a:ext cx="1809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3</xdr:col>
      <xdr:colOff>66675</xdr:colOff>
      <xdr:row>14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209675" y="1590675"/>
          <a:ext cx="1809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0</xdr:colOff>
      <xdr:row>8</xdr:row>
      <xdr:rowOff>66675</xdr:rowOff>
    </xdr:from>
    <xdr:to>
      <xdr:col>2</xdr:col>
      <xdr:colOff>76200</xdr:colOff>
      <xdr:row>12</xdr:row>
      <xdr:rowOff>104775</xdr:rowOff>
    </xdr:to>
    <xdr:sp>
      <xdr:nvSpPr>
        <xdr:cNvPr id="3" name="AutoShape 5"/>
        <xdr:cNvSpPr>
          <a:spLocks/>
        </xdr:cNvSpPr>
      </xdr:nvSpPr>
      <xdr:spPr>
        <a:xfrm>
          <a:off x="866775" y="1143000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19</xdr:col>
      <xdr:colOff>333375</xdr:colOff>
      <xdr:row>7</xdr:row>
      <xdr:rowOff>0</xdr:rowOff>
    </xdr:from>
    <xdr:to>
      <xdr:col>20</xdr:col>
      <xdr:colOff>57150</xdr:colOff>
      <xdr:row>10</xdr:row>
      <xdr:rowOff>0</xdr:rowOff>
    </xdr:to>
    <xdr:sp>
      <xdr:nvSpPr>
        <xdr:cNvPr id="4" name="AutoShape 6"/>
        <xdr:cNvSpPr>
          <a:spLocks/>
        </xdr:cNvSpPr>
      </xdr:nvSpPr>
      <xdr:spPr>
        <a:xfrm>
          <a:off x="8067675" y="904875"/>
          <a:ext cx="1809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19</xdr:col>
      <xdr:colOff>342900</xdr:colOff>
      <xdr:row>11</xdr:row>
      <xdr:rowOff>0</xdr:rowOff>
    </xdr:from>
    <xdr:to>
      <xdr:col>20</xdr:col>
      <xdr:colOff>66675</xdr:colOff>
      <xdr:row>14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8077200" y="1590675"/>
          <a:ext cx="1809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18</xdr:col>
      <xdr:colOff>828675</xdr:colOff>
      <xdr:row>8</xdr:row>
      <xdr:rowOff>57150</xdr:rowOff>
    </xdr:from>
    <xdr:to>
      <xdr:col>19</xdr:col>
      <xdr:colOff>85725</xdr:colOff>
      <xdr:row>12</xdr:row>
      <xdr:rowOff>104775</xdr:rowOff>
    </xdr:to>
    <xdr:sp>
      <xdr:nvSpPr>
        <xdr:cNvPr id="6" name="AutoShape 13"/>
        <xdr:cNvSpPr>
          <a:spLocks/>
        </xdr:cNvSpPr>
      </xdr:nvSpPr>
      <xdr:spPr>
        <a:xfrm>
          <a:off x="7734300" y="1133475"/>
          <a:ext cx="85725" cy="733425"/>
        </a:xfrm>
        <a:prstGeom prst="leftBrace">
          <a:avLst>
            <a:gd name="adj" fmla="val 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9</xdr:row>
      <xdr:rowOff>0</xdr:rowOff>
    </xdr:from>
    <xdr:to>
      <xdr:col>2</xdr:col>
      <xdr:colOff>85725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81050" y="1085850"/>
          <a:ext cx="1714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16</xdr:row>
      <xdr:rowOff>0</xdr:rowOff>
    </xdr:from>
    <xdr:to>
      <xdr:col>2</xdr:col>
      <xdr:colOff>85725</xdr:colOff>
      <xdr:row>22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81050" y="2057400"/>
          <a:ext cx="171450" cy="1028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23</xdr:row>
      <xdr:rowOff>0</xdr:rowOff>
    </xdr:from>
    <xdr:to>
      <xdr:col>2</xdr:col>
      <xdr:colOff>85725</xdr:colOff>
      <xdr:row>28</xdr:row>
      <xdr:rowOff>0</xdr:rowOff>
    </xdr:to>
    <xdr:sp>
      <xdr:nvSpPr>
        <xdr:cNvPr id="3" name="AutoShape 6"/>
        <xdr:cNvSpPr>
          <a:spLocks/>
        </xdr:cNvSpPr>
      </xdr:nvSpPr>
      <xdr:spPr>
        <a:xfrm>
          <a:off x="781050" y="3143250"/>
          <a:ext cx="171450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29</xdr:row>
      <xdr:rowOff>0</xdr:rowOff>
    </xdr:from>
    <xdr:to>
      <xdr:col>2</xdr:col>
      <xdr:colOff>85725</xdr:colOff>
      <xdr:row>33</xdr:row>
      <xdr:rowOff>0</xdr:rowOff>
    </xdr:to>
    <xdr:sp>
      <xdr:nvSpPr>
        <xdr:cNvPr id="4" name="AutoShape 8"/>
        <xdr:cNvSpPr>
          <a:spLocks/>
        </xdr:cNvSpPr>
      </xdr:nvSpPr>
      <xdr:spPr>
        <a:xfrm>
          <a:off x="781050" y="4057650"/>
          <a:ext cx="171450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13</xdr:row>
      <xdr:rowOff>0</xdr:rowOff>
    </xdr:from>
    <xdr:to>
      <xdr:col>2</xdr:col>
      <xdr:colOff>85725</xdr:colOff>
      <xdr:row>15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781050" y="1657350"/>
          <a:ext cx="17145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34</xdr:row>
      <xdr:rowOff>0</xdr:rowOff>
    </xdr:from>
    <xdr:to>
      <xdr:col>2</xdr:col>
      <xdr:colOff>85725</xdr:colOff>
      <xdr:row>39</xdr:row>
      <xdr:rowOff>0</xdr:rowOff>
    </xdr:to>
    <xdr:sp>
      <xdr:nvSpPr>
        <xdr:cNvPr id="6" name="AutoShape 15"/>
        <xdr:cNvSpPr>
          <a:spLocks/>
        </xdr:cNvSpPr>
      </xdr:nvSpPr>
      <xdr:spPr>
        <a:xfrm>
          <a:off x="781050" y="4800600"/>
          <a:ext cx="171450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40</xdr:row>
      <xdr:rowOff>0</xdr:rowOff>
    </xdr:from>
    <xdr:to>
      <xdr:col>2</xdr:col>
      <xdr:colOff>85725</xdr:colOff>
      <xdr:row>45</xdr:row>
      <xdr:rowOff>0</xdr:rowOff>
    </xdr:to>
    <xdr:sp>
      <xdr:nvSpPr>
        <xdr:cNvPr id="7" name="AutoShape 16"/>
        <xdr:cNvSpPr>
          <a:spLocks/>
        </xdr:cNvSpPr>
      </xdr:nvSpPr>
      <xdr:spPr>
        <a:xfrm>
          <a:off x="781050" y="5715000"/>
          <a:ext cx="171450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46</xdr:row>
      <xdr:rowOff>0</xdr:rowOff>
    </xdr:from>
    <xdr:to>
      <xdr:col>2</xdr:col>
      <xdr:colOff>85725</xdr:colOff>
      <xdr:row>50</xdr:row>
      <xdr:rowOff>0</xdr:rowOff>
    </xdr:to>
    <xdr:sp>
      <xdr:nvSpPr>
        <xdr:cNvPr id="8" name="AutoShape 18"/>
        <xdr:cNvSpPr>
          <a:spLocks/>
        </xdr:cNvSpPr>
      </xdr:nvSpPr>
      <xdr:spPr>
        <a:xfrm>
          <a:off x="781050" y="6629400"/>
          <a:ext cx="171450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8</xdr:row>
      <xdr:rowOff>9525</xdr:rowOff>
    </xdr:from>
    <xdr:to>
      <xdr:col>3</xdr:col>
      <xdr:colOff>38100</xdr:colOff>
      <xdr:row>20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66725" y="1038225"/>
          <a:ext cx="66675" cy="1943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21</xdr:row>
      <xdr:rowOff>0</xdr:rowOff>
    </xdr:from>
    <xdr:to>
      <xdr:col>3</xdr:col>
      <xdr:colOff>38100</xdr:colOff>
      <xdr:row>32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66725" y="3028950"/>
          <a:ext cx="66675" cy="1885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33</xdr:row>
      <xdr:rowOff>0</xdr:rowOff>
    </xdr:from>
    <xdr:to>
      <xdr:col>3</xdr:col>
      <xdr:colOff>38100</xdr:colOff>
      <xdr:row>37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66725" y="4972050"/>
          <a:ext cx="66675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13</xdr:row>
      <xdr:rowOff>85725</xdr:rowOff>
    </xdr:from>
    <xdr:to>
      <xdr:col>2</xdr:col>
      <xdr:colOff>38100</xdr:colOff>
      <xdr:row>35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38125" y="1857375"/>
          <a:ext cx="66675" cy="3457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38</xdr:row>
      <xdr:rowOff>9525</xdr:rowOff>
    </xdr:from>
    <xdr:to>
      <xdr:col>3</xdr:col>
      <xdr:colOff>38100</xdr:colOff>
      <xdr:row>50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466725" y="5724525"/>
          <a:ext cx="66675" cy="1943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51</xdr:row>
      <xdr:rowOff>0</xdr:rowOff>
    </xdr:from>
    <xdr:to>
      <xdr:col>3</xdr:col>
      <xdr:colOff>38100</xdr:colOff>
      <xdr:row>62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66725" y="7715250"/>
          <a:ext cx="66675" cy="1885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62</xdr:row>
      <xdr:rowOff>57150</xdr:rowOff>
    </xdr:from>
    <xdr:to>
      <xdr:col>3</xdr:col>
      <xdr:colOff>47625</xdr:colOff>
      <xdr:row>66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466725" y="9658350"/>
          <a:ext cx="76200" cy="657225"/>
        </a:xfrm>
        <a:prstGeom prst="leftBrace">
          <a:avLst>
            <a:gd name="adj" fmla="val -431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43</xdr:row>
      <xdr:rowOff>85725</xdr:rowOff>
    </xdr:from>
    <xdr:to>
      <xdr:col>2</xdr:col>
      <xdr:colOff>38100</xdr:colOff>
      <xdr:row>65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38125" y="6543675"/>
          <a:ext cx="66675" cy="3457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68</xdr:row>
      <xdr:rowOff>9525</xdr:rowOff>
    </xdr:from>
    <xdr:to>
      <xdr:col>3</xdr:col>
      <xdr:colOff>38100</xdr:colOff>
      <xdr:row>80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466725" y="10382250"/>
          <a:ext cx="66675" cy="1943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81</xdr:row>
      <xdr:rowOff>0</xdr:rowOff>
    </xdr:from>
    <xdr:to>
      <xdr:col>3</xdr:col>
      <xdr:colOff>38100</xdr:colOff>
      <xdr:row>92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66725" y="12372975"/>
          <a:ext cx="66675" cy="1885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93</xdr:row>
      <xdr:rowOff>19050</xdr:rowOff>
    </xdr:from>
    <xdr:to>
      <xdr:col>3</xdr:col>
      <xdr:colOff>38100</xdr:colOff>
      <xdr:row>97</xdr:row>
      <xdr:rowOff>19050</xdr:rowOff>
    </xdr:to>
    <xdr:sp>
      <xdr:nvSpPr>
        <xdr:cNvPr id="11" name="AutoShape 11"/>
        <xdr:cNvSpPr>
          <a:spLocks/>
        </xdr:cNvSpPr>
      </xdr:nvSpPr>
      <xdr:spPr>
        <a:xfrm>
          <a:off x="466725" y="14335125"/>
          <a:ext cx="66675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73</xdr:row>
      <xdr:rowOff>85725</xdr:rowOff>
    </xdr:from>
    <xdr:to>
      <xdr:col>2</xdr:col>
      <xdr:colOff>38100</xdr:colOff>
      <xdr:row>95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38125" y="11201400"/>
          <a:ext cx="66675" cy="3457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6</xdr:row>
      <xdr:rowOff>9525</xdr:rowOff>
    </xdr:from>
    <xdr:to>
      <xdr:col>3</xdr:col>
      <xdr:colOff>38100</xdr:colOff>
      <xdr:row>18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76250" y="695325"/>
          <a:ext cx="76200" cy="1733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0</xdr:rowOff>
    </xdr:from>
    <xdr:to>
      <xdr:col>3</xdr:col>
      <xdr:colOff>38100</xdr:colOff>
      <xdr:row>30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76250" y="2476500"/>
          <a:ext cx="76200" cy="1676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31</xdr:row>
      <xdr:rowOff>0</xdr:rowOff>
    </xdr:from>
    <xdr:to>
      <xdr:col>3</xdr:col>
      <xdr:colOff>38100</xdr:colOff>
      <xdr:row>34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76250" y="42100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11</xdr:row>
      <xdr:rowOff>85725</xdr:rowOff>
    </xdr:from>
    <xdr:to>
      <xdr:col>2</xdr:col>
      <xdr:colOff>38100</xdr:colOff>
      <xdr:row>33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38125" y="1438275"/>
          <a:ext cx="76200" cy="3076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36</xdr:row>
      <xdr:rowOff>9525</xdr:rowOff>
    </xdr:from>
    <xdr:to>
      <xdr:col>3</xdr:col>
      <xdr:colOff>38100</xdr:colOff>
      <xdr:row>48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476250" y="4791075"/>
          <a:ext cx="76200" cy="1733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49</xdr:row>
      <xdr:rowOff>0</xdr:rowOff>
    </xdr:from>
    <xdr:to>
      <xdr:col>3</xdr:col>
      <xdr:colOff>38100</xdr:colOff>
      <xdr:row>60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76250" y="6572250"/>
          <a:ext cx="76200" cy="1676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61</xdr:row>
      <xdr:rowOff>0</xdr:rowOff>
    </xdr:from>
    <xdr:to>
      <xdr:col>3</xdr:col>
      <xdr:colOff>38100</xdr:colOff>
      <xdr:row>64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76250" y="830580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41</xdr:row>
      <xdr:rowOff>85725</xdr:rowOff>
    </xdr:from>
    <xdr:to>
      <xdr:col>2</xdr:col>
      <xdr:colOff>38100</xdr:colOff>
      <xdr:row>63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38125" y="5534025"/>
          <a:ext cx="76200" cy="3076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66</xdr:row>
      <xdr:rowOff>9525</xdr:rowOff>
    </xdr:from>
    <xdr:to>
      <xdr:col>3</xdr:col>
      <xdr:colOff>38100</xdr:colOff>
      <xdr:row>78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476250" y="8886825"/>
          <a:ext cx="76200" cy="1733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79</xdr:row>
      <xdr:rowOff>0</xdr:rowOff>
    </xdr:from>
    <xdr:to>
      <xdr:col>3</xdr:col>
      <xdr:colOff>38100</xdr:colOff>
      <xdr:row>90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76250" y="10668000"/>
          <a:ext cx="76200" cy="1676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91</xdr:row>
      <xdr:rowOff>0</xdr:rowOff>
    </xdr:from>
    <xdr:to>
      <xdr:col>3</xdr:col>
      <xdr:colOff>38100</xdr:colOff>
      <xdr:row>94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76250" y="124015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71</xdr:row>
      <xdr:rowOff>85725</xdr:rowOff>
    </xdr:from>
    <xdr:to>
      <xdr:col>2</xdr:col>
      <xdr:colOff>38100</xdr:colOff>
      <xdr:row>93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38125" y="9629775"/>
          <a:ext cx="76200" cy="3076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7</xdr:row>
      <xdr:rowOff>9525</xdr:rowOff>
    </xdr:from>
    <xdr:to>
      <xdr:col>2</xdr:col>
      <xdr:colOff>38100</xdr:colOff>
      <xdr:row>17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76225" y="876300"/>
          <a:ext cx="76200" cy="1866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238125</xdr:colOff>
      <xdr:row>19</xdr:row>
      <xdr:rowOff>28575</xdr:rowOff>
    </xdr:from>
    <xdr:to>
      <xdr:col>2</xdr:col>
      <xdr:colOff>38100</xdr:colOff>
      <xdr:row>30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76225" y="2838450"/>
          <a:ext cx="76200" cy="1857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238125</xdr:colOff>
      <xdr:row>31</xdr:row>
      <xdr:rowOff>9525</xdr:rowOff>
    </xdr:from>
    <xdr:to>
      <xdr:col>2</xdr:col>
      <xdr:colOff>38100</xdr:colOff>
      <xdr:row>41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276225" y="4762500"/>
          <a:ext cx="76200" cy="1866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12</xdr:row>
      <xdr:rowOff>171450</xdr:rowOff>
    </xdr:from>
    <xdr:to>
      <xdr:col>3</xdr:col>
      <xdr:colOff>28575</xdr:colOff>
      <xdr:row>14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42925" y="184785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16</xdr:row>
      <xdr:rowOff>171450</xdr:rowOff>
    </xdr:from>
    <xdr:to>
      <xdr:col>3</xdr:col>
      <xdr:colOff>28575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542925" y="250507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28</xdr:row>
      <xdr:rowOff>171450</xdr:rowOff>
    </xdr:from>
    <xdr:to>
      <xdr:col>3</xdr:col>
      <xdr:colOff>28575</xdr:colOff>
      <xdr:row>30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542925" y="447675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32</xdr:row>
      <xdr:rowOff>171450</xdr:rowOff>
    </xdr:from>
    <xdr:to>
      <xdr:col>3</xdr:col>
      <xdr:colOff>28575</xdr:colOff>
      <xdr:row>34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542925" y="513397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161925</xdr:colOff>
      <xdr:row>13</xdr:row>
      <xdr:rowOff>161925</xdr:rowOff>
    </xdr:from>
    <xdr:to>
      <xdr:col>2</xdr:col>
      <xdr:colOff>38100</xdr:colOff>
      <xdr:row>33</xdr:row>
      <xdr:rowOff>161925</xdr:rowOff>
    </xdr:to>
    <xdr:sp>
      <xdr:nvSpPr>
        <xdr:cNvPr id="5" name="AutoShape 8"/>
        <xdr:cNvSpPr>
          <a:spLocks/>
        </xdr:cNvSpPr>
      </xdr:nvSpPr>
      <xdr:spPr>
        <a:xfrm>
          <a:off x="200025" y="2028825"/>
          <a:ext cx="76200" cy="3286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20</xdr:row>
      <xdr:rowOff>171450</xdr:rowOff>
    </xdr:from>
    <xdr:to>
      <xdr:col>3</xdr:col>
      <xdr:colOff>28575</xdr:colOff>
      <xdr:row>22</xdr:row>
      <xdr:rowOff>133350</xdr:rowOff>
    </xdr:to>
    <xdr:sp>
      <xdr:nvSpPr>
        <xdr:cNvPr id="6" name="AutoShape 11"/>
        <xdr:cNvSpPr>
          <a:spLocks/>
        </xdr:cNvSpPr>
      </xdr:nvSpPr>
      <xdr:spPr>
        <a:xfrm>
          <a:off x="542925" y="316230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24</xdr:row>
      <xdr:rowOff>171450</xdr:rowOff>
    </xdr:from>
    <xdr:to>
      <xdr:col>3</xdr:col>
      <xdr:colOff>28575</xdr:colOff>
      <xdr:row>26</xdr:row>
      <xdr:rowOff>133350</xdr:rowOff>
    </xdr:to>
    <xdr:sp>
      <xdr:nvSpPr>
        <xdr:cNvPr id="7" name="AutoShape 12"/>
        <xdr:cNvSpPr>
          <a:spLocks/>
        </xdr:cNvSpPr>
      </xdr:nvSpPr>
      <xdr:spPr>
        <a:xfrm>
          <a:off x="542925" y="381952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36</xdr:row>
      <xdr:rowOff>171450</xdr:rowOff>
    </xdr:from>
    <xdr:to>
      <xdr:col>3</xdr:col>
      <xdr:colOff>28575</xdr:colOff>
      <xdr:row>38</xdr:row>
      <xdr:rowOff>133350</xdr:rowOff>
    </xdr:to>
    <xdr:sp>
      <xdr:nvSpPr>
        <xdr:cNvPr id="8" name="AutoShape 13"/>
        <xdr:cNvSpPr>
          <a:spLocks/>
        </xdr:cNvSpPr>
      </xdr:nvSpPr>
      <xdr:spPr>
        <a:xfrm>
          <a:off x="542925" y="589597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40</xdr:row>
      <xdr:rowOff>171450</xdr:rowOff>
    </xdr:from>
    <xdr:to>
      <xdr:col>3</xdr:col>
      <xdr:colOff>28575</xdr:colOff>
      <xdr:row>42</xdr:row>
      <xdr:rowOff>133350</xdr:rowOff>
    </xdr:to>
    <xdr:sp>
      <xdr:nvSpPr>
        <xdr:cNvPr id="9" name="AutoShape 14"/>
        <xdr:cNvSpPr>
          <a:spLocks/>
        </xdr:cNvSpPr>
      </xdr:nvSpPr>
      <xdr:spPr>
        <a:xfrm>
          <a:off x="542925" y="655320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52</xdr:row>
      <xdr:rowOff>171450</xdr:rowOff>
    </xdr:from>
    <xdr:to>
      <xdr:col>3</xdr:col>
      <xdr:colOff>28575</xdr:colOff>
      <xdr:row>54</xdr:row>
      <xdr:rowOff>133350</xdr:rowOff>
    </xdr:to>
    <xdr:sp>
      <xdr:nvSpPr>
        <xdr:cNvPr id="10" name="AutoShape 15"/>
        <xdr:cNvSpPr>
          <a:spLocks/>
        </xdr:cNvSpPr>
      </xdr:nvSpPr>
      <xdr:spPr>
        <a:xfrm>
          <a:off x="542925" y="852487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56</xdr:row>
      <xdr:rowOff>171450</xdr:rowOff>
    </xdr:from>
    <xdr:to>
      <xdr:col>3</xdr:col>
      <xdr:colOff>28575</xdr:colOff>
      <xdr:row>58</xdr:row>
      <xdr:rowOff>133350</xdr:rowOff>
    </xdr:to>
    <xdr:sp>
      <xdr:nvSpPr>
        <xdr:cNvPr id="11" name="AutoShape 16"/>
        <xdr:cNvSpPr>
          <a:spLocks/>
        </xdr:cNvSpPr>
      </xdr:nvSpPr>
      <xdr:spPr>
        <a:xfrm>
          <a:off x="542925" y="918210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161925</xdr:colOff>
      <xdr:row>37</xdr:row>
      <xdr:rowOff>161925</xdr:rowOff>
    </xdr:from>
    <xdr:to>
      <xdr:col>2</xdr:col>
      <xdr:colOff>38100</xdr:colOff>
      <xdr:row>57</xdr:row>
      <xdr:rowOff>161925</xdr:rowOff>
    </xdr:to>
    <xdr:sp>
      <xdr:nvSpPr>
        <xdr:cNvPr id="12" name="AutoShape 17"/>
        <xdr:cNvSpPr>
          <a:spLocks/>
        </xdr:cNvSpPr>
      </xdr:nvSpPr>
      <xdr:spPr>
        <a:xfrm>
          <a:off x="200025" y="6076950"/>
          <a:ext cx="76200" cy="3286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44</xdr:row>
      <xdr:rowOff>171450</xdr:rowOff>
    </xdr:from>
    <xdr:to>
      <xdr:col>3</xdr:col>
      <xdr:colOff>28575</xdr:colOff>
      <xdr:row>46</xdr:row>
      <xdr:rowOff>133350</xdr:rowOff>
    </xdr:to>
    <xdr:sp>
      <xdr:nvSpPr>
        <xdr:cNvPr id="13" name="AutoShape 18"/>
        <xdr:cNvSpPr>
          <a:spLocks/>
        </xdr:cNvSpPr>
      </xdr:nvSpPr>
      <xdr:spPr>
        <a:xfrm>
          <a:off x="542925" y="721042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48</xdr:row>
      <xdr:rowOff>171450</xdr:rowOff>
    </xdr:from>
    <xdr:to>
      <xdr:col>3</xdr:col>
      <xdr:colOff>28575</xdr:colOff>
      <xdr:row>50</xdr:row>
      <xdr:rowOff>133350</xdr:rowOff>
    </xdr:to>
    <xdr:sp>
      <xdr:nvSpPr>
        <xdr:cNvPr id="14" name="AutoShape 19"/>
        <xdr:cNvSpPr>
          <a:spLocks/>
        </xdr:cNvSpPr>
      </xdr:nvSpPr>
      <xdr:spPr>
        <a:xfrm>
          <a:off x="542925" y="786765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6"/>
  <sheetViews>
    <sheetView tabSelected="1" zoomScaleSheetLayoutView="70" zoomScalePageLayoutView="0" workbookViewId="0" topLeftCell="A1">
      <pane xSplit="3" ySplit="10" topLeftCell="D38" activePane="bottomRight" state="frozen"/>
      <selection pane="topLeft" activeCell="L58" sqref="L58"/>
      <selection pane="topRight" activeCell="L58" sqref="L58"/>
      <selection pane="bottomLeft" activeCell="L58" sqref="L58"/>
      <selection pane="bottomRight" activeCell="O48" sqref="O48"/>
    </sheetView>
  </sheetViews>
  <sheetFormatPr defaultColWidth="10.00390625" defaultRowHeight="13.5" customHeight="1"/>
  <cols>
    <col min="1" max="1" width="0.5" style="1" customWidth="1"/>
    <col min="2" max="2" width="10.125" style="1" customWidth="1"/>
    <col min="3" max="3" width="4.375" style="1" customWidth="1"/>
    <col min="4" max="6" width="5.625" style="1" customWidth="1"/>
    <col min="7" max="12" width="9.125" style="1" customWidth="1"/>
    <col min="13" max="16384" width="10.00390625" style="1" customWidth="1"/>
  </cols>
  <sheetData>
    <row r="2" spans="2:12" ht="21" customHeight="1">
      <c r="B2" s="358" t="s">
        <v>312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</row>
    <row r="3" ht="21" customHeight="1"/>
    <row r="4" spans="2:12" ht="14.25">
      <c r="B4" s="359" t="s">
        <v>279</v>
      </c>
      <c r="C4" s="359"/>
      <c r="D4" s="359"/>
      <c r="E4" s="359"/>
      <c r="F4" s="359"/>
      <c r="G4" s="359"/>
      <c r="H4" s="359"/>
      <c r="I4" s="359"/>
      <c r="J4" s="359"/>
      <c r="K4" s="359"/>
      <c r="L4" s="359"/>
    </row>
    <row r="5" ht="4.5" customHeight="1" thickBot="1"/>
    <row r="6" spans="2:12" ht="4.5" customHeight="1">
      <c r="B6" s="11"/>
      <c r="C6" s="12"/>
      <c r="D6" s="11"/>
      <c r="E6" s="11"/>
      <c r="F6" s="11"/>
      <c r="G6" s="13"/>
      <c r="H6" s="13"/>
      <c r="I6" s="13"/>
      <c r="J6" s="13"/>
      <c r="K6" s="13"/>
      <c r="L6" s="11"/>
    </row>
    <row r="7" spans="2:12" ht="13.5" customHeight="1">
      <c r="B7" s="14"/>
      <c r="C7" s="14"/>
      <c r="D7" s="353" t="s">
        <v>18</v>
      </c>
      <c r="E7" s="354"/>
      <c r="F7" s="355"/>
      <c r="G7" s="15"/>
      <c r="H7" s="15"/>
      <c r="I7" s="15" t="s">
        <v>0</v>
      </c>
      <c r="J7" s="15" t="s">
        <v>1</v>
      </c>
      <c r="K7" s="16" t="s">
        <v>2</v>
      </c>
      <c r="L7" s="16" t="s">
        <v>3</v>
      </c>
    </row>
    <row r="8" spans="2:12" ht="13.5" customHeight="1">
      <c r="B8" s="356" t="s">
        <v>4</v>
      </c>
      <c r="C8" s="357"/>
      <c r="D8" s="15"/>
      <c r="G8" s="15" t="s">
        <v>5</v>
      </c>
      <c r="H8" s="15" t="s">
        <v>6</v>
      </c>
      <c r="I8" s="15"/>
      <c r="J8" s="15"/>
      <c r="K8" s="16" t="s">
        <v>7</v>
      </c>
      <c r="L8" s="16" t="s">
        <v>7</v>
      </c>
    </row>
    <row r="9" spans="4:12" ht="13.5" customHeight="1">
      <c r="D9" s="17" t="s">
        <v>8</v>
      </c>
      <c r="E9" s="18" t="s">
        <v>9</v>
      </c>
      <c r="F9" s="18" t="s">
        <v>10</v>
      </c>
      <c r="G9" s="15"/>
      <c r="H9" s="15"/>
      <c r="I9" s="15" t="s">
        <v>19</v>
      </c>
      <c r="J9" s="15" t="s">
        <v>19</v>
      </c>
      <c r="K9" s="16" t="s">
        <v>6</v>
      </c>
      <c r="L9" s="16" t="s">
        <v>6</v>
      </c>
    </row>
    <row r="10" spans="4:12" ht="4.5" customHeight="1">
      <c r="D10" s="15"/>
      <c r="G10" s="15"/>
      <c r="H10" s="15"/>
      <c r="I10" s="15"/>
      <c r="J10" s="15"/>
      <c r="K10" s="19"/>
      <c r="L10" s="19"/>
    </row>
    <row r="11" spans="2:12" ht="13.5" customHeight="1">
      <c r="B11" s="20"/>
      <c r="C11" s="93"/>
      <c r="D11" s="20"/>
      <c r="E11" s="20"/>
      <c r="F11" s="20"/>
      <c r="G11" s="20"/>
      <c r="H11" s="20"/>
      <c r="I11" s="20"/>
      <c r="J11" s="20"/>
      <c r="K11" s="20"/>
      <c r="L11" s="20"/>
    </row>
    <row r="12" spans="2:12" ht="13.5" customHeight="1">
      <c r="B12" s="14"/>
      <c r="C12" s="94">
        <v>22</v>
      </c>
      <c r="D12" s="344">
        <v>221</v>
      </c>
      <c r="E12" s="345">
        <v>216</v>
      </c>
      <c r="F12" s="345">
        <v>5</v>
      </c>
      <c r="G12" s="345">
        <v>454</v>
      </c>
      <c r="H12" s="345">
        <v>7890</v>
      </c>
      <c r="I12" s="345">
        <v>789</v>
      </c>
      <c r="J12" s="345">
        <v>73</v>
      </c>
      <c r="K12" s="346">
        <f>H12/I12</f>
        <v>10</v>
      </c>
      <c r="L12" s="346">
        <f>H12/G12</f>
        <v>17.378854625550662</v>
      </c>
    </row>
    <row r="13" spans="2:12" ht="13.5" customHeight="1">
      <c r="B13" s="14"/>
      <c r="C13" s="94">
        <v>23</v>
      </c>
      <c r="D13" s="344">
        <v>214</v>
      </c>
      <c r="E13" s="345">
        <v>209</v>
      </c>
      <c r="F13" s="345">
        <v>5</v>
      </c>
      <c r="G13" s="345">
        <v>446</v>
      </c>
      <c r="H13" s="345">
        <v>7717</v>
      </c>
      <c r="I13" s="345">
        <v>789</v>
      </c>
      <c r="J13" s="345">
        <v>74</v>
      </c>
      <c r="K13" s="346">
        <f>H13/I13</f>
        <v>9.780735107731305</v>
      </c>
      <c r="L13" s="346">
        <f>H13/G13</f>
        <v>17.30269058295964</v>
      </c>
    </row>
    <row r="14" spans="2:12" ht="13.5" customHeight="1">
      <c r="B14" s="14" t="s">
        <v>14</v>
      </c>
      <c r="C14" s="94">
        <v>24</v>
      </c>
      <c r="D14" s="347">
        <v>209</v>
      </c>
      <c r="E14" s="348">
        <v>204</v>
      </c>
      <c r="F14" s="348">
        <v>5</v>
      </c>
      <c r="G14" s="348">
        <v>436</v>
      </c>
      <c r="H14" s="348">
        <v>7756</v>
      </c>
      <c r="I14" s="348">
        <v>807</v>
      </c>
      <c r="J14" s="348">
        <v>80</v>
      </c>
      <c r="K14" s="346">
        <f>H14/I14</f>
        <v>9.61090458488228</v>
      </c>
      <c r="L14" s="346">
        <f>H14/G14</f>
        <v>17.788990825688074</v>
      </c>
    </row>
    <row r="15" spans="2:12" ht="13.5" customHeight="1">
      <c r="B15" s="14"/>
      <c r="C15" s="94">
        <v>25</v>
      </c>
      <c r="D15" s="344">
        <v>189</v>
      </c>
      <c r="E15" s="348">
        <v>185</v>
      </c>
      <c r="F15" s="348">
        <v>4</v>
      </c>
      <c r="G15" s="348">
        <v>438</v>
      </c>
      <c r="H15" s="348">
        <v>7562</v>
      </c>
      <c r="I15" s="348">
        <v>824</v>
      </c>
      <c r="J15" s="348">
        <v>77</v>
      </c>
      <c r="K15" s="346">
        <f>H15/I15</f>
        <v>9.177184466019417</v>
      </c>
      <c r="L15" s="346">
        <f>H15/G15</f>
        <v>17.264840182648403</v>
      </c>
    </row>
    <row r="16" spans="2:12" ht="13.5" customHeight="1">
      <c r="B16" s="14"/>
      <c r="C16" s="94">
        <v>26</v>
      </c>
      <c r="D16" s="344">
        <v>182</v>
      </c>
      <c r="E16" s="348">
        <v>178</v>
      </c>
      <c r="F16" s="348">
        <v>4</v>
      </c>
      <c r="G16" s="348">
        <v>421</v>
      </c>
      <c r="H16" s="348">
        <v>7349</v>
      </c>
      <c r="I16" s="348">
        <v>802</v>
      </c>
      <c r="J16" s="348">
        <v>80</v>
      </c>
      <c r="K16" s="346">
        <f>H16/I16</f>
        <v>9.163341645885287</v>
      </c>
      <c r="L16" s="346">
        <f>H16/G16</f>
        <v>17.456057007125892</v>
      </c>
    </row>
    <row r="17" spans="2:12" ht="13.5" customHeight="1">
      <c r="B17" s="14"/>
      <c r="C17" s="94"/>
      <c r="D17" s="349"/>
      <c r="E17" s="350"/>
      <c r="F17" s="350"/>
      <c r="G17" s="350"/>
      <c r="H17" s="350"/>
      <c r="I17" s="350"/>
      <c r="J17" s="350"/>
      <c r="K17" s="350"/>
      <c r="L17" s="350"/>
    </row>
    <row r="18" spans="2:12" ht="13.5" customHeight="1">
      <c r="B18" s="14"/>
      <c r="C18" s="94">
        <v>22</v>
      </c>
      <c r="D18" s="344">
        <v>266</v>
      </c>
      <c r="E18" s="345">
        <v>258</v>
      </c>
      <c r="F18" s="345">
        <v>8</v>
      </c>
      <c r="G18" s="345">
        <v>2060</v>
      </c>
      <c r="H18" s="345">
        <v>41408</v>
      </c>
      <c r="I18" s="345">
        <v>3304</v>
      </c>
      <c r="J18" s="345">
        <v>781</v>
      </c>
      <c r="K18" s="346">
        <f>H18/I18</f>
        <v>12.532687651331718</v>
      </c>
      <c r="L18" s="346">
        <f>H18/G18</f>
        <v>20.10097087378641</v>
      </c>
    </row>
    <row r="19" spans="2:12" ht="13.5" customHeight="1">
      <c r="B19" s="14"/>
      <c r="C19" s="94">
        <v>23</v>
      </c>
      <c r="D19" s="344">
        <v>260</v>
      </c>
      <c r="E19" s="345">
        <v>253</v>
      </c>
      <c r="F19" s="345">
        <v>7</v>
      </c>
      <c r="G19" s="345">
        <v>2040</v>
      </c>
      <c r="H19" s="345">
        <v>40484</v>
      </c>
      <c r="I19" s="345">
        <v>3266</v>
      </c>
      <c r="J19" s="345">
        <v>768</v>
      </c>
      <c r="K19" s="346">
        <f>H19/I19</f>
        <v>12.395590936925903</v>
      </c>
      <c r="L19" s="346">
        <f>H19/G19</f>
        <v>19.845098039215685</v>
      </c>
    </row>
    <row r="20" spans="2:12" ht="13.5" customHeight="1">
      <c r="B20" s="14" t="s">
        <v>11</v>
      </c>
      <c r="C20" s="94">
        <v>24</v>
      </c>
      <c r="D20" s="344">
        <v>253</v>
      </c>
      <c r="E20" s="345">
        <v>246</v>
      </c>
      <c r="F20" s="345">
        <v>7</v>
      </c>
      <c r="G20" s="345">
        <v>2032</v>
      </c>
      <c r="H20" s="345">
        <v>39400</v>
      </c>
      <c r="I20" s="345">
        <v>3252</v>
      </c>
      <c r="J20" s="345">
        <v>771</v>
      </c>
      <c r="K20" s="346">
        <f>H20/I20</f>
        <v>12.115621156211562</v>
      </c>
      <c r="L20" s="346">
        <f>H20/G20</f>
        <v>19.38976377952756</v>
      </c>
    </row>
    <row r="21" spans="2:12" ht="13.5" customHeight="1">
      <c r="B21" s="14"/>
      <c r="C21" s="94">
        <v>25</v>
      </c>
      <c r="D21" s="344">
        <v>226</v>
      </c>
      <c r="E21" s="345">
        <v>220</v>
      </c>
      <c r="F21" s="345">
        <v>6</v>
      </c>
      <c r="G21" s="345">
        <v>2020</v>
      </c>
      <c r="H21" s="345">
        <v>38463</v>
      </c>
      <c r="I21" s="345">
        <v>3236</v>
      </c>
      <c r="J21" s="345">
        <v>748</v>
      </c>
      <c r="K21" s="346">
        <f>H21/I21</f>
        <v>11.885970333745364</v>
      </c>
      <c r="L21" s="346">
        <f>H21/G21</f>
        <v>19.041089108910892</v>
      </c>
    </row>
    <row r="22" spans="2:12" ht="13.5" customHeight="1">
      <c r="B22" s="14"/>
      <c r="C22" s="94">
        <v>26</v>
      </c>
      <c r="D22" s="344">
        <v>222</v>
      </c>
      <c r="E22" s="344">
        <v>216</v>
      </c>
      <c r="F22" s="344">
        <v>6</v>
      </c>
      <c r="G22" s="345">
        <v>2012</v>
      </c>
      <c r="H22" s="345">
        <v>37560</v>
      </c>
      <c r="I22" s="345">
        <v>3162</v>
      </c>
      <c r="J22" s="345">
        <v>762</v>
      </c>
      <c r="K22" s="346">
        <f>H22/I22</f>
        <v>11.878557874762809</v>
      </c>
      <c r="L22" s="346">
        <f>H22/G22</f>
        <v>18.667992047713717</v>
      </c>
    </row>
    <row r="23" spans="2:12" ht="13.5" customHeight="1">
      <c r="B23" s="14"/>
      <c r="C23" s="94"/>
      <c r="D23" s="351"/>
      <c r="E23" s="348"/>
      <c r="F23" s="348"/>
      <c r="G23" s="348"/>
      <c r="H23" s="348"/>
      <c r="I23" s="348"/>
      <c r="J23" s="348"/>
      <c r="K23" s="346"/>
      <c r="L23" s="352"/>
    </row>
    <row r="24" spans="2:12" ht="13.5" customHeight="1">
      <c r="B24" s="14"/>
      <c r="C24" s="94">
        <v>22</v>
      </c>
      <c r="D24" s="344">
        <v>97</v>
      </c>
      <c r="E24" s="345">
        <v>93</v>
      </c>
      <c r="F24" s="345">
        <v>4</v>
      </c>
      <c r="G24" s="345">
        <v>854</v>
      </c>
      <c r="H24" s="345">
        <v>21575</v>
      </c>
      <c r="I24" s="345">
        <v>1916</v>
      </c>
      <c r="J24" s="345">
        <v>325</v>
      </c>
      <c r="K24" s="346">
        <f>H24/I24</f>
        <v>11.26043841336117</v>
      </c>
      <c r="L24" s="346">
        <f>H24/G24</f>
        <v>25.263466042154565</v>
      </c>
    </row>
    <row r="25" spans="2:12" ht="13.5" customHeight="1">
      <c r="B25" s="14"/>
      <c r="C25" s="94">
        <v>23</v>
      </c>
      <c r="D25" s="344">
        <v>96</v>
      </c>
      <c r="E25" s="345">
        <v>92</v>
      </c>
      <c r="F25" s="345">
        <v>4</v>
      </c>
      <c r="G25" s="345">
        <v>862</v>
      </c>
      <c r="H25" s="345">
        <v>21402</v>
      </c>
      <c r="I25" s="345">
        <v>1907</v>
      </c>
      <c r="J25" s="345">
        <v>318</v>
      </c>
      <c r="K25" s="346">
        <f>H25/I25</f>
        <v>11.222863135815416</v>
      </c>
      <c r="L25" s="346">
        <f>H25/G25</f>
        <v>24.828306264501162</v>
      </c>
    </row>
    <row r="26" spans="2:12" ht="13.5" customHeight="1">
      <c r="B26" s="14" t="s">
        <v>12</v>
      </c>
      <c r="C26" s="94">
        <v>24</v>
      </c>
      <c r="D26" s="344">
        <v>96</v>
      </c>
      <c r="E26" s="345">
        <v>92</v>
      </c>
      <c r="F26" s="345">
        <v>4</v>
      </c>
      <c r="G26" s="345">
        <v>854</v>
      </c>
      <c r="H26" s="345">
        <v>21132</v>
      </c>
      <c r="I26" s="345">
        <v>1912</v>
      </c>
      <c r="J26" s="345">
        <v>318</v>
      </c>
      <c r="K26" s="346">
        <f>H26/I26</f>
        <v>11.052301255230125</v>
      </c>
      <c r="L26" s="346">
        <f>H26/G26</f>
        <v>24.74473067915691</v>
      </c>
    </row>
    <row r="27" spans="2:12" ht="13.5" customHeight="1">
      <c r="B27" s="14"/>
      <c r="C27" s="94">
        <v>25</v>
      </c>
      <c r="D27" s="344">
        <v>94</v>
      </c>
      <c r="E27" s="345">
        <v>91</v>
      </c>
      <c r="F27" s="345">
        <v>3</v>
      </c>
      <c r="G27" s="345">
        <v>857</v>
      </c>
      <c r="H27" s="345">
        <v>21070</v>
      </c>
      <c r="I27" s="345">
        <v>1914</v>
      </c>
      <c r="J27" s="345">
        <v>323</v>
      </c>
      <c r="K27" s="346">
        <f>H27/I27</f>
        <v>11.008359456635318</v>
      </c>
      <c r="L27" s="346">
        <f>H27/G27</f>
        <v>24.585764294049007</v>
      </c>
    </row>
    <row r="28" spans="2:12" ht="13.5" customHeight="1">
      <c r="B28" s="14"/>
      <c r="C28" s="94">
        <v>26</v>
      </c>
      <c r="D28" s="344">
        <v>93</v>
      </c>
      <c r="E28" s="344">
        <v>90</v>
      </c>
      <c r="F28" s="344">
        <v>3</v>
      </c>
      <c r="G28" s="345">
        <v>855</v>
      </c>
      <c r="H28" s="345">
        <v>20801</v>
      </c>
      <c r="I28" s="345">
        <v>1884</v>
      </c>
      <c r="J28" s="345">
        <v>321</v>
      </c>
      <c r="K28" s="346">
        <f>H28/I28</f>
        <v>11.040870488322717</v>
      </c>
      <c r="L28" s="346">
        <f>H28/G28</f>
        <v>24.328654970760233</v>
      </c>
    </row>
    <row r="29" spans="2:12" ht="13.5" customHeight="1">
      <c r="B29" s="14"/>
      <c r="C29" s="94"/>
      <c r="D29" s="351"/>
      <c r="E29" s="348"/>
      <c r="F29" s="348"/>
      <c r="G29" s="348"/>
      <c r="H29" s="348"/>
      <c r="I29" s="348"/>
      <c r="J29" s="348"/>
      <c r="K29" s="346"/>
      <c r="L29" s="352"/>
    </row>
    <row r="30" spans="2:12" ht="13.5" customHeight="1">
      <c r="B30" s="14"/>
      <c r="C30" s="94">
        <v>22</v>
      </c>
      <c r="D30" s="344">
        <v>42</v>
      </c>
      <c r="E30" s="345">
        <v>40</v>
      </c>
      <c r="F30" s="345">
        <v>2</v>
      </c>
      <c r="G30" s="345" t="s">
        <v>20</v>
      </c>
      <c r="H30" s="345">
        <v>21058</v>
      </c>
      <c r="I30" s="345">
        <v>1834</v>
      </c>
      <c r="J30" s="345">
        <v>387</v>
      </c>
      <c r="K30" s="346">
        <f>H30/I30</f>
        <v>11.482006543075245</v>
      </c>
      <c r="L30" s="352" t="s">
        <v>15</v>
      </c>
    </row>
    <row r="31" spans="2:12" ht="13.5" customHeight="1">
      <c r="B31" s="14"/>
      <c r="C31" s="94">
        <v>23</v>
      </c>
      <c r="D31" s="344">
        <v>42</v>
      </c>
      <c r="E31" s="345">
        <v>40</v>
      </c>
      <c r="F31" s="345">
        <v>2</v>
      </c>
      <c r="G31" s="345" t="s">
        <v>20</v>
      </c>
      <c r="H31" s="345">
        <v>20801</v>
      </c>
      <c r="I31" s="345">
        <v>1817</v>
      </c>
      <c r="J31" s="345">
        <v>388</v>
      </c>
      <c r="K31" s="346">
        <f>H31/I31</f>
        <v>11.44799119427628</v>
      </c>
      <c r="L31" s="352" t="s">
        <v>15</v>
      </c>
    </row>
    <row r="32" spans="2:12" ht="13.5" customHeight="1">
      <c r="B32" s="14" t="s">
        <v>13</v>
      </c>
      <c r="C32" s="94">
        <v>24</v>
      </c>
      <c r="D32" s="344">
        <v>39</v>
      </c>
      <c r="E32" s="345">
        <v>36</v>
      </c>
      <c r="F32" s="345">
        <v>3</v>
      </c>
      <c r="G32" s="345" t="s">
        <v>20</v>
      </c>
      <c r="H32" s="345">
        <v>20602</v>
      </c>
      <c r="I32" s="345">
        <v>1792</v>
      </c>
      <c r="J32" s="345">
        <v>363</v>
      </c>
      <c r="K32" s="346">
        <f>H32/I32</f>
        <v>11.496651785714286</v>
      </c>
      <c r="L32" s="352" t="s">
        <v>15</v>
      </c>
    </row>
    <row r="33" spans="2:12" ht="13.5" customHeight="1">
      <c r="B33" s="14"/>
      <c r="C33" s="94">
        <v>25</v>
      </c>
      <c r="D33" s="344">
        <v>39</v>
      </c>
      <c r="E33" s="345">
        <v>36</v>
      </c>
      <c r="F33" s="345">
        <v>3</v>
      </c>
      <c r="G33" s="345" t="s">
        <v>20</v>
      </c>
      <c r="H33" s="345">
        <v>20217</v>
      </c>
      <c r="I33" s="345">
        <v>1735</v>
      </c>
      <c r="J33" s="345">
        <v>362</v>
      </c>
      <c r="K33" s="346">
        <f>H33/I33</f>
        <v>11.652449567723343</v>
      </c>
      <c r="L33" s="352" t="s">
        <v>15</v>
      </c>
    </row>
    <row r="34" spans="2:12" ht="13.5" customHeight="1">
      <c r="B34" s="14"/>
      <c r="C34" s="94">
        <v>26</v>
      </c>
      <c r="D34" s="344">
        <v>38</v>
      </c>
      <c r="E34" s="345">
        <v>35</v>
      </c>
      <c r="F34" s="345">
        <v>3</v>
      </c>
      <c r="G34" s="345" t="s">
        <v>20</v>
      </c>
      <c r="H34" s="345">
        <v>19983</v>
      </c>
      <c r="I34" s="345">
        <v>1715</v>
      </c>
      <c r="J34" s="345">
        <v>362</v>
      </c>
      <c r="K34" s="346">
        <f>H34/I34</f>
        <v>11.651895043731779</v>
      </c>
      <c r="L34" s="352" t="s">
        <v>15</v>
      </c>
    </row>
    <row r="35" spans="2:12" ht="13.5" customHeight="1">
      <c r="B35" s="14"/>
      <c r="C35" s="94"/>
      <c r="D35" s="351"/>
      <c r="E35" s="348"/>
      <c r="F35" s="348"/>
      <c r="G35" s="348"/>
      <c r="H35" s="348"/>
      <c r="I35" s="348"/>
      <c r="J35" s="348"/>
      <c r="K35" s="346"/>
      <c r="L35" s="352"/>
    </row>
    <row r="36" spans="2:12" ht="13.5" customHeight="1">
      <c r="B36" s="14"/>
      <c r="C36" s="94">
        <v>22</v>
      </c>
      <c r="D36" s="344">
        <v>11</v>
      </c>
      <c r="E36" s="345">
        <v>9</v>
      </c>
      <c r="F36" s="345">
        <v>2</v>
      </c>
      <c r="G36" s="345">
        <v>266</v>
      </c>
      <c r="H36" s="345">
        <v>887</v>
      </c>
      <c r="I36" s="345">
        <v>709</v>
      </c>
      <c r="J36" s="345">
        <v>154</v>
      </c>
      <c r="K36" s="346">
        <f>H36/I36</f>
        <v>1.2510578279266573</v>
      </c>
      <c r="L36" s="346">
        <f>H36/G36</f>
        <v>3.3345864661654137</v>
      </c>
    </row>
    <row r="37" spans="2:12" ht="13.5" customHeight="1">
      <c r="B37" s="14"/>
      <c r="C37" s="94">
        <v>23</v>
      </c>
      <c r="D37" s="344">
        <v>11</v>
      </c>
      <c r="E37" s="345">
        <v>9</v>
      </c>
      <c r="F37" s="345">
        <v>2</v>
      </c>
      <c r="G37" s="345">
        <v>268</v>
      </c>
      <c r="H37" s="345">
        <v>920</v>
      </c>
      <c r="I37" s="345">
        <v>709</v>
      </c>
      <c r="J37" s="345">
        <v>153</v>
      </c>
      <c r="K37" s="346">
        <f>H37/I37</f>
        <v>1.2976022566995769</v>
      </c>
      <c r="L37" s="346">
        <f>H37/G37</f>
        <v>3.4328358208955225</v>
      </c>
    </row>
    <row r="38" spans="2:12" ht="13.5" customHeight="1">
      <c r="B38" s="95" t="s">
        <v>286</v>
      </c>
      <c r="C38" s="94">
        <v>24</v>
      </c>
      <c r="D38" s="344">
        <v>12</v>
      </c>
      <c r="E38" s="345">
        <v>10</v>
      </c>
      <c r="F38" s="345">
        <v>2</v>
      </c>
      <c r="G38" s="345">
        <v>270</v>
      </c>
      <c r="H38" s="345">
        <v>970</v>
      </c>
      <c r="I38" s="345">
        <v>733</v>
      </c>
      <c r="J38" s="345">
        <v>152</v>
      </c>
      <c r="K38" s="346">
        <f>H38/I38</f>
        <v>1.3233287858117326</v>
      </c>
      <c r="L38" s="346">
        <f>H38/G38</f>
        <v>3.5925925925925926</v>
      </c>
    </row>
    <row r="39" spans="2:12" ht="13.5" customHeight="1">
      <c r="B39" s="14"/>
      <c r="C39" s="94">
        <v>25</v>
      </c>
      <c r="D39" s="344">
        <v>12</v>
      </c>
      <c r="E39" s="345">
        <v>10</v>
      </c>
      <c r="F39" s="345">
        <v>2</v>
      </c>
      <c r="G39" s="345">
        <v>266</v>
      </c>
      <c r="H39" s="345">
        <v>994</v>
      </c>
      <c r="I39" s="345">
        <v>725</v>
      </c>
      <c r="J39" s="345">
        <v>152</v>
      </c>
      <c r="K39" s="346">
        <f>H39/I39</f>
        <v>1.3710344827586207</v>
      </c>
      <c r="L39" s="346">
        <f>H39/G39</f>
        <v>3.736842105263158</v>
      </c>
    </row>
    <row r="40" spans="2:12" ht="13.5" customHeight="1">
      <c r="B40" s="14"/>
      <c r="C40" s="94">
        <v>26</v>
      </c>
      <c r="D40" s="344">
        <v>12</v>
      </c>
      <c r="E40" s="345">
        <v>10</v>
      </c>
      <c r="F40" s="345">
        <v>2</v>
      </c>
      <c r="G40" s="345">
        <v>271</v>
      </c>
      <c r="H40" s="345">
        <v>1032</v>
      </c>
      <c r="I40" s="345">
        <v>738</v>
      </c>
      <c r="J40" s="345">
        <v>151</v>
      </c>
      <c r="K40" s="346">
        <f>H40/I40</f>
        <v>1.3983739837398375</v>
      </c>
      <c r="L40" s="346">
        <f>H40/G40</f>
        <v>3.8081180811808117</v>
      </c>
    </row>
    <row r="41" spans="2:12" ht="13.5" customHeight="1">
      <c r="B41" s="14"/>
      <c r="C41" s="94"/>
      <c r="D41" s="351"/>
      <c r="E41" s="348"/>
      <c r="F41" s="348"/>
      <c r="G41" s="348"/>
      <c r="H41" s="348"/>
      <c r="I41" s="348"/>
      <c r="J41" s="348"/>
      <c r="K41" s="346"/>
      <c r="L41" s="352"/>
    </row>
    <row r="42" spans="2:12" ht="13.5" customHeight="1">
      <c r="B42" s="14"/>
      <c r="C42" s="94">
        <v>22</v>
      </c>
      <c r="D42" s="344">
        <v>22</v>
      </c>
      <c r="E42" s="345">
        <v>22</v>
      </c>
      <c r="F42" s="348">
        <v>0</v>
      </c>
      <c r="G42" s="348" t="s">
        <v>20</v>
      </c>
      <c r="H42" s="345">
        <v>2326</v>
      </c>
      <c r="I42" s="345">
        <v>189</v>
      </c>
      <c r="J42" s="345">
        <v>51</v>
      </c>
      <c r="K42" s="346">
        <f>H42/I42</f>
        <v>12.306878306878307</v>
      </c>
      <c r="L42" s="352" t="s">
        <v>15</v>
      </c>
    </row>
    <row r="43" spans="2:12" ht="13.5" customHeight="1">
      <c r="B43" s="14"/>
      <c r="C43" s="94">
        <v>23</v>
      </c>
      <c r="D43" s="344">
        <v>21</v>
      </c>
      <c r="E43" s="345">
        <v>21</v>
      </c>
      <c r="F43" s="348">
        <v>0</v>
      </c>
      <c r="G43" s="348" t="s">
        <v>20</v>
      </c>
      <c r="H43" s="345">
        <v>2508</v>
      </c>
      <c r="I43" s="345">
        <v>198</v>
      </c>
      <c r="J43" s="345">
        <v>67</v>
      </c>
      <c r="K43" s="346">
        <f>H43/I43</f>
        <v>12.666666666666666</v>
      </c>
      <c r="L43" s="352" t="s">
        <v>15</v>
      </c>
    </row>
    <row r="44" spans="2:12" ht="13.5" customHeight="1">
      <c r="B44" s="14" t="s">
        <v>16</v>
      </c>
      <c r="C44" s="94">
        <v>24</v>
      </c>
      <c r="D44" s="351">
        <v>20</v>
      </c>
      <c r="E44" s="348">
        <v>20</v>
      </c>
      <c r="F44" s="348">
        <v>0</v>
      </c>
      <c r="G44" s="348" t="s">
        <v>20</v>
      </c>
      <c r="H44" s="348">
        <v>2415</v>
      </c>
      <c r="I44" s="348">
        <v>192</v>
      </c>
      <c r="J44" s="348">
        <v>74</v>
      </c>
      <c r="K44" s="346">
        <f>H44/I44</f>
        <v>12.578125</v>
      </c>
      <c r="L44" s="352" t="s">
        <v>15</v>
      </c>
    </row>
    <row r="45" spans="2:12" ht="13.5" customHeight="1">
      <c r="B45" s="14"/>
      <c r="C45" s="94">
        <v>25</v>
      </c>
      <c r="D45" s="351">
        <v>18</v>
      </c>
      <c r="E45" s="348">
        <v>18</v>
      </c>
      <c r="F45" s="348">
        <v>0</v>
      </c>
      <c r="G45" s="348" t="s">
        <v>20</v>
      </c>
      <c r="H45" s="348">
        <v>2386</v>
      </c>
      <c r="I45" s="348">
        <v>195</v>
      </c>
      <c r="J45" s="348">
        <v>70</v>
      </c>
      <c r="K45" s="346">
        <f>H45/I45</f>
        <v>12.235897435897435</v>
      </c>
      <c r="L45" s="352" t="s">
        <v>15</v>
      </c>
    </row>
    <row r="46" spans="2:12" ht="13.5" customHeight="1">
      <c r="B46" s="14"/>
      <c r="C46" s="94">
        <v>26</v>
      </c>
      <c r="D46" s="351">
        <v>18</v>
      </c>
      <c r="E46" s="348">
        <v>18</v>
      </c>
      <c r="F46" s="348">
        <v>0</v>
      </c>
      <c r="G46" s="348" t="s">
        <v>20</v>
      </c>
      <c r="H46" s="348">
        <v>2407</v>
      </c>
      <c r="I46" s="348">
        <v>187</v>
      </c>
      <c r="J46" s="348">
        <v>70</v>
      </c>
      <c r="K46" s="346">
        <f>H46/I46</f>
        <v>12.871657754010695</v>
      </c>
      <c r="L46" s="352" t="s">
        <v>15</v>
      </c>
    </row>
    <row r="47" spans="2:12" ht="13.5" customHeight="1">
      <c r="B47" s="14"/>
      <c r="C47" s="94"/>
      <c r="D47" s="351"/>
      <c r="E47" s="348"/>
      <c r="F47" s="348"/>
      <c r="G47" s="348"/>
      <c r="H47" s="348"/>
      <c r="I47" s="348"/>
      <c r="J47" s="348"/>
      <c r="K47" s="346"/>
      <c r="L47" s="352"/>
    </row>
    <row r="48" spans="2:12" ht="13.5" customHeight="1">
      <c r="B48" s="14"/>
      <c r="C48" s="94">
        <v>22</v>
      </c>
      <c r="D48" s="344">
        <v>10</v>
      </c>
      <c r="E48" s="345">
        <v>10</v>
      </c>
      <c r="F48" s="348">
        <v>0</v>
      </c>
      <c r="G48" s="348" t="s">
        <v>20</v>
      </c>
      <c r="H48" s="345">
        <v>192</v>
      </c>
      <c r="I48" s="345">
        <v>20</v>
      </c>
      <c r="J48" s="345">
        <v>7</v>
      </c>
      <c r="K48" s="346">
        <f>H48/I48</f>
        <v>9.6</v>
      </c>
      <c r="L48" s="352" t="s">
        <v>15</v>
      </c>
    </row>
    <row r="49" spans="2:12" ht="13.5" customHeight="1">
      <c r="B49" s="14"/>
      <c r="C49" s="94">
        <v>23</v>
      </c>
      <c r="D49" s="344">
        <v>9</v>
      </c>
      <c r="E49" s="345">
        <v>9</v>
      </c>
      <c r="F49" s="348">
        <v>0</v>
      </c>
      <c r="G49" s="348" t="s">
        <v>20</v>
      </c>
      <c r="H49" s="345">
        <v>184</v>
      </c>
      <c r="I49" s="345">
        <v>17</v>
      </c>
      <c r="J49" s="345">
        <v>7</v>
      </c>
      <c r="K49" s="346">
        <f>H49/I49</f>
        <v>10.823529411764707</v>
      </c>
      <c r="L49" s="352" t="s">
        <v>15</v>
      </c>
    </row>
    <row r="50" spans="2:12" ht="13.5" customHeight="1">
      <c r="B50" s="14" t="s">
        <v>17</v>
      </c>
      <c r="C50" s="94">
        <v>24</v>
      </c>
      <c r="D50" s="344">
        <v>9</v>
      </c>
      <c r="E50" s="345">
        <v>9</v>
      </c>
      <c r="F50" s="348">
        <v>0</v>
      </c>
      <c r="G50" s="348" t="s">
        <v>20</v>
      </c>
      <c r="H50" s="345">
        <v>207</v>
      </c>
      <c r="I50" s="345">
        <v>18</v>
      </c>
      <c r="J50" s="345">
        <v>8</v>
      </c>
      <c r="K50" s="346">
        <f>H50/I50</f>
        <v>11.5</v>
      </c>
      <c r="L50" s="352" t="s">
        <v>15</v>
      </c>
    </row>
    <row r="51" spans="2:12" ht="13.5" customHeight="1">
      <c r="B51" s="14"/>
      <c r="C51" s="94">
        <v>25</v>
      </c>
      <c r="D51" s="344">
        <v>7</v>
      </c>
      <c r="E51" s="344">
        <v>7</v>
      </c>
      <c r="F51" s="348">
        <v>0</v>
      </c>
      <c r="G51" s="348" t="s">
        <v>20</v>
      </c>
      <c r="H51" s="345">
        <v>139</v>
      </c>
      <c r="I51" s="345">
        <v>16</v>
      </c>
      <c r="J51" s="345">
        <v>7</v>
      </c>
      <c r="K51" s="346">
        <f>H51/I51</f>
        <v>8.6875</v>
      </c>
      <c r="L51" s="352" t="s">
        <v>15</v>
      </c>
    </row>
    <row r="52" spans="2:12" ht="13.5" customHeight="1">
      <c r="B52" s="14"/>
      <c r="C52" s="94">
        <v>26</v>
      </c>
      <c r="D52" s="344">
        <v>6</v>
      </c>
      <c r="E52" s="344">
        <v>6</v>
      </c>
      <c r="F52" s="348">
        <v>0</v>
      </c>
      <c r="G52" s="348" t="s">
        <v>20</v>
      </c>
      <c r="H52" s="345">
        <v>145</v>
      </c>
      <c r="I52" s="345">
        <v>14</v>
      </c>
      <c r="J52" s="345">
        <v>5</v>
      </c>
      <c r="K52" s="346">
        <f>H52/I52</f>
        <v>10.357142857142858</v>
      </c>
      <c r="L52" s="352" t="s">
        <v>15</v>
      </c>
    </row>
    <row r="53" spans="2:12" ht="12.75" thickBot="1">
      <c r="B53" s="21"/>
      <c r="C53" s="96"/>
      <c r="D53" s="21"/>
      <c r="E53" s="21"/>
      <c r="F53" s="21"/>
      <c r="G53" s="21"/>
      <c r="H53" s="21"/>
      <c r="I53" s="21"/>
      <c r="J53" s="21"/>
      <c r="K53" s="21"/>
      <c r="L53" s="21"/>
    </row>
    <row r="54" spans="2:12" ht="4.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ht="13.5" customHeight="1">
      <c r="B55" s="22" t="s">
        <v>364</v>
      </c>
    </row>
    <row r="56" ht="13.5" customHeight="1">
      <c r="B56" s="22" t="s">
        <v>21</v>
      </c>
    </row>
    <row r="57" ht="13.5" thickBot="1" thickTop="1"/>
    <row r="58" ht="13.5" thickBot="1" thickTop="1"/>
    <row r="59" ht="13.5" thickBot="1" thickTop="1"/>
    <row r="60" ht="13.5" thickBot="1" thickTop="1"/>
    <row r="61" ht="13.5" thickBot="1" thickTop="1"/>
    <row r="62" ht="13.5" thickBot="1" thickTop="1"/>
    <row r="63" ht="13.5" thickBot="1" thickTop="1"/>
    <row r="64" ht="13.5" thickBot="1" thickTop="1"/>
    <row r="65" ht="13.5" thickBot="1" thickTop="1"/>
    <row r="66" ht="13.5" thickBot="1" thickTop="1"/>
    <row r="67" ht="13.5" thickBot="1" thickTop="1"/>
    <row r="68" ht="13.5" thickBot="1" thickTop="1"/>
  </sheetData>
  <sheetProtection/>
  <mergeCells count="4">
    <mergeCell ref="D7:F7"/>
    <mergeCell ref="B8:C8"/>
    <mergeCell ref="B2:L2"/>
    <mergeCell ref="B4:L4"/>
  </mergeCells>
  <conditionalFormatting sqref="D16 D22 D28 D34">
    <cfRule type="cellIs" priority="1" dxfId="0" operator="notEqual" stopIfTrue="1">
      <formula>SUM(E16:F16)</formula>
    </cfRule>
  </conditionalFormatting>
  <printOptions/>
  <pageMargins left="0.8661417322834646" right="0.5905511811023623" top="0.984251968503937" bottom="0.984251968503937" header="0.7086614173228347" footer="0.7086614173228347"/>
  <pageSetup fitToHeight="1" fitToWidth="1" horizontalDpi="600" verticalDpi="600" orientation="portrait" paperSize="9" r:id="rId2"/>
  <headerFooter alignWithMargins="0">
    <oddFooter>&amp;C&amp;P / &amp;N ページ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6"/>
  <sheetViews>
    <sheetView zoomScaleSheetLayoutView="85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10.00390625" defaultRowHeight="12.75" customHeight="1"/>
  <cols>
    <col min="1" max="1" width="0.5" style="2" customWidth="1"/>
    <col min="2" max="2" width="8.625" style="2" customWidth="1"/>
    <col min="3" max="8" width="7.625" style="2" customWidth="1"/>
    <col min="9" max="14" width="6.75390625" style="2" customWidth="1"/>
    <col min="15" max="20" width="4.125" style="2" customWidth="1"/>
    <col min="21" max="16384" width="10.00390625" style="2" customWidth="1"/>
  </cols>
  <sheetData>
    <row r="1" ht="4.5" customHeight="1"/>
    <row r="2" spans="2:20" ht="12.75" customHeight="1">
      <c r="B2" s="23" t="s">
        <v>332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ht="4.5" customHeight="1" thickBot="1"/>
    <row r="4" spans="2:20" s="36" customFormat="1" ht="12" customHeight="1">
      <c r="B4" s="174"/>
      <c r="C4" s="105"/>
      <c r="D4" s="174" t="s">
        <v>8</v>
      </c>
      <c r="E4" s="174"/>
      <c r="F4" s="360" t="s">
        <v>63</v>
      </c>
      <c r="G4" s="361"/>
      <c r="H4" s="361"/>
      <c r="I4" s="361"/>
      <c r="J4" s="361"/>
      <c r="K4" s="361"/>
      <c r="L4" s="361"/>
      <c r="M4" s="361"/>
      <c r="N4" s="366"/>
      <c r="O4" s="360" t="s">
        <v>78</v>
      </c>
      <c r="P4" s="361"/>
      <c r="Q4" s="366"/>
      <c r="R4" s="360" t="s">
        <v>79</v>
      </c>
      <c r="S4" s="361"/>
      <c r="T4" s="361"/>
    </row>
    <row r="5" spans="2:20" s="159" customFormat="1" ht="12" customHeight="1">
      <c r="B5" s="159" t="s">
        <v>22</v>
      </c>
      <c r="C5" s="103"/>
      <c r="D5" s="103"/>
      <c r="E5" s="103"/>
      <c r="F5" s="103"/>
      <c r="G5" s="178" t="s">
        <v>8</v>
      </c>
      <c r="H5" s="178"/>
      <c r="I5" s="387" t="s">
        <v>80</v>
      </c>
      <c r="J5" s="388"/>
      <c r="K5" s="387" t="s">
        <v>81</v>
      </c>
      <c r="L5" s="388"/>
      <c r="M5" s="387" t="s">
        <v>82</v>
      </c>
      <c r="N5" s="388"/>
      <c r="O5" s="362" t="s">
        <v>8</v>
      </c>
      <c r="P5" s="362" t="s">
        <v>26</v>
      </c>
      <c r="Q5" s="362" t="s">
        <v>27</v>
      </c>
      <c r="R5" s="362" t="s">
        <v>8</v>
      </c>
      <c r="S5" s="362" t="s">
        <v>26</v>
      </c>
      <c r="T5" s="364" t="s">
        <v>27</v>
      </c>
    </row>
    <row r="6" spans="3:20" s="159" customFormat="1" ht="12" customHeight="1">
      <c r="C6" s="37" t="s">
        <v>8</v>
      </c>
      <c r="D6" s="37" t="s">
        <v>26</v>
      </c>
      <c r="E6" s="37" t="s">
        <v>27</v>
      </c>
      <c r="F6" s="103" t="s">
        <v>8</v>
      </c>
      <c r="G6" s="103" t="s">
        <v>26</v>
      </c>
      <c r="H6" s="103" t="s">
        <v>27</v>
      </c>
      <c r="I6" s="103" t="s">
        <v>26</v>
      </c>
      <c r="J6" s="103" t="s">
        <v>27</v>
      </c>
      <c r="K6" s="103" t="s">
        <v>26</v>
      </c>
      <c r="L6" s="103" t="s">
        <v>27</v>
      </c>
      <c r="M6" s="103" t="s">
        <v>26</v>
      </c>
      <c r="N6" s="103" t="s">
        <v>27</v>
      </c>
      <c r="O6" s="383"/>
      <c r="P6" s="383"/>
      <c r="Q6" s="383"/>
      <c r="R6" s="383"/>
      <c r="S6" s="383"/>
      <c r="T6" s="391"/>
    </row>
    <row r="7" spans="2:20" s="36" customFormat="1" ht="4.5" customHeight="1">
      <c r="B7" s="181"/>
      <c r="C7" s="228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30"/>
      <c r="S7" s="230"/>
      <c r="T7" s="230"/>
    </row>
    <row r="8" spans="2:20" s="36" customFormat="1" ht="12.75" customHeight="1">
      <c r="B8" s="187" t="s">
        <v>406</v>
      </c>
      <c r="C8" s="231">
        <f>SUM(C11:C35)</f>
        <v>19451</v>
      </c>
      <c r="D8" s="231">
        <f>SUM(D11:D35)</f>
        <v>9498</v>
      </c>
      <c r="E8" s="231">
        <f aca="true" t="shared" si="0" ref="E8:Q8">SUM(E11:E35)</f>
        <v>9953</v>
      </c>
      <c r="F8" s="231">
        <f>SUM(F11:F35)</f>
        <v>19372</v>
      </c>
      <c r="G8" s="231">
        <f>SUM(G11:G35)</f>
        <v>9496</v>
      </c>
      <c r="H8" s="231">
        <f t="shared" si="0"/>
        <v>9876</v>
      </c>
      <c r="I8" s="231">
        <f t="shared" si="0"/>
        <v>3229</v>
      </c>
      <c r="J8" s="231">
        <f t="shared" si="0"/>
        <v>3381</v>
      </c>
      <c r="K8" s="231">
        <f t="shared" si="0"/>
        <v>3135</v>
      </c>
      <c r="L8" s="231">
        <f t="shared" si="0"/>
        <v>3239</v>
      </c>
      <c r="M8" s="231">
        <f t="shared" si="0"/>
        <v>3132</v>
      </c>
      <c r="N8" s="231">
        <f t="shared" si="0"/>
        <v>3256</v>
      </c>
      <c r="O8" s="231">
        <f t="shared" si="0"/>
        <v>79</v>
      </c>
      <c r="P8" s="231">
        <f>SUM(P11:P35)</f>
        <v>2</v>
      </c>
      <c r="Q8" s="231">
        <f t="shared" si="0"/>
        <v>77</v>
      </c>
      <c r="R8" s="231">
        <v>0</v>
      </c>
      <c r="S8" s="232">
        <v>0</v>
      </c>
      <c r="T8" s="231">
        <v>0</v>
      </c>
    </row>
    <row r="9" spans="2:20" s="36" customFormat="1" ht="12.75" customHeight="1">
      <c r="B9" s="153" t="s">
        <v>408</v>
      </c>
      <c r="C9" s="233">
        <f>D9+E9</f>
        <v>825</v>
      </c>
      <c r="D9" s="233">
        <f>G9+P9</f>
        <v>508</v>
      </c>
      <c r="E9" s="233">
        <f>H9+Q9</f>
        <v>317</v>
      </c>
      <c r="F9" s="233">
        <f>SUM(I9:N9)</f>
        <v>825</v>
      </c>
      <c r="G9" s="169">
        <v>508</v>
      </c>
      <c r="H9" s="169">
        <v>317</v>
      </c>
      <c r="I9" s="169">
        <v>176</v>
      </c>
      <c r="J9" s="169">
        <v>100</v>
      </c>
      <c r="K9" s="169">
        <v>173</v>
      </c>
      <c r="L9" s="169">
        <v>113</v>
      </c>
      <c r="M9" s="169">
        <v>159</v>
      </c>
      <c r="N9" s="169">
        <v>104</v>
      </c>
      <c r="O9" s="234">
        <f>SUM(P9:Q9)</f>
        <v>0</v>
      </c>
      <c r="P9" s="169">
        <v>0</v>
      </c>
      <c r="Q9" s="169">
        <v>0</v>
      </c>
      <c r="R9" s="234">
        <v>0</v>
      </c>
      <c r="S9" s="235">
        <v>0</v>
      </c>
      <c r="T9" s="234">
        <v>0</v>
      </c>
    </row>
    <row r="10" spans="2:20" s="36" customFormat="1" ht="4.5" customHeight="1">
      <c r="B10" s="226"/>
      <c r="C10" s="234">
        <v>0</v>
      </c>
      <c r="D10" s="234">
        <v>0</v>
      </c>
      <c r="E10" s="234">
        <v>0</v>
      </c>
      <c r="F10" s="234">
        <v>0</v>
      </c>
      <c r="G10" s="234"/>
      <c r="H10" s="234"/>
      <c r="I10" s="234"/>
      <c r="J10" s="234"/>
      <c r="K10" s="234"/>
      <c r="L10" s="234"/>
      <c r="M10" s="234"/>
      <c r="N10" s="234"/>
      <c r="O10" s="234">
        <v>0</v>
      </c>
      <c r="P10" s="234"/>
      <c r="Q10" s="234"/>
      <c r="R10" s="234">
        <v>0</v>
      </c>
      <c r="S10" s="234"/>
      <c r="T10" s="234"/>
    </row>
    <row r="11" spans="2:20" s="36" customFormat="1" ht="12.75" customHeight="1">
      <c r="B11" s="153" t="s">
        <v>405</v>
      </c>
      <c r="C11" s="233">
        <f aca="true" t="shared" si="1" ref="C11:C18">D11+E11</f>
        <v>8545</v>
      </c>
      <c r="D11" s="233">
        <f aca="true" t="shared" si="2" ref="D11:E15">G11+P11</f>
        <v>4293</v>
      </c>
      <c r="E11" s="233">
        <f t="shared" si="2"/>
        <v>4252</v>
      </c>
      <c r="F11" s="233">
        <f>SUM(I11:N11)</f>
        <v>8545</v>
      </c>
      <c r="G11" s="169">
        <v>4293</v>
      </c>
      <c r="H11" s="169">
        <v>4252</v>
      </c>
      <c r="I11" s="169">
        <v>1462</v>
      </c>
      <c r="J11" s="169">
        <v>1432</v>
      </c>
      <c r="K11" s="169">
        <v>1431</v>
      </c>
      <c r="L11" s="169">
        <v>1412</v>
      </c>
      <c r="M11" s="169">
        <v>1400</v>
      </c>
      <c r="N11" s="169">
        <v>1408</v>
      </c>
      <c r="O11" s="234">
        <f>SUM(P11:Q11)</f>
        <v>0</v>
      </c>
      <c r="P11" s="169">
        <v>0</v>
      </c>
      <c r="Q11" s="169">
        <v>0</v>
      </c>
      <c r="R11" s="234">
        <v>0</v>
      </c>
      <c r="S11" s="235">
        <v>0</v>
      </c>
      <c r="T11" s="235">
        <v>0</v>
      </c>
    </row>
    <row r="12" spans="2:20" s="36" customFormat="1" ht="12.75" customHeight="1">
      <c r="B12" s="153" t="s">
        <v>404</v>
      </c>
      <c r="C12" s="233">
        <f>D12+E12</f>
        <v>1592</v>
      </c>
      <c r="D12" s="233">
        <f>G12+P12</f>
        <v>754</v>
      </c>
      <c r="E12" s="233">
        <f>H12+Q12</f>
        <v>838</v>
      </c>
      <c r="F12" s="233">
        <f aca="true" t="shared" si="3" ref="F12:F35">SUM(I12:N12)</f>
        <v>1592</v>
      </c>
      <c r="G12" s="169">
        <v>754</v>
      </c>
      <c r="H12" s="169">
        <v>838</v>
      </c>
      <c r="I12" s="169">
        <v>252</v>
      </c>
      <c r="J12" s="169">
        <v>278</v>
      </c>
      <c r="K12" s="169">
        <v>268</v>
      </c>
      <c r="L12" s="169">
        <v>281</v>
      </c>
      <c r="M12" s="169">
        <v>234</v>
      </c>
      <c r="N12" s="169">
        <v>279</v>
      </c>
      <c r="O12" s="234">
        <f>SUM(P12:Q12)</f>
        <v>0</v>
      </c>
      <c r="P12" s="169">
        <v>0</v>
      </c>
      <c r="Q12" s="169">
        <v>0</v>
      </c>
      <c r="R12" s="234">
        <v>0</v>
      </c>
      <c r="S12" s="235">
        <v>0</v>
      </c>
      <c r="T12" s="234">
        <v>0</v>
      </c>
    </row>
    <row r="13" spans="2:20" s="36" customFormat="1" ht="12.75" customHeight="1">
      <c r="B13" s="153" t="s">
        <v>403</v>
      </c>
      <c r="C13" s="233">
        <f t="shared" si="1"/>
        <v>1239</v>
      </c>
      <c r="D13" s="233">
        <f t="shared" si="2"/>
        <v>541</v>
      </c>
      <c r="E13" s="233">
        <f>H13+Q13</f>
        <v>698</v>
      </c>
      <c r="F13" s="233">
        <f t="shared" si="3"/>
        <v>1239</v>
      </c>
      <c r="G13" s="169">
        <v>541</v>
      </c>
      <c r="H13" s="169">
        <v>698</v>
      </c>
      <c r="I13" s="169">
        <v>189</v>
      </c>
      <c r="J13" s="169">
        <v>242</v>
      </c>
      <c r="K13" s="169">
        <v>191</v>
      </c>
      <c r="L13" s="169">
        <v>218</v>
      </c>
      <c r="M13" s="169">
        <v>161</v>
      </c>
      <c r="N13" s="169">
        <v>238</v>
      </c>
      <c r="O13" s="234">
        <f>SUM(P13:Q13)</f>
        <v>0</v>
      </c>
      <c r="P13" s="169">
        <v>0</v>
      </c>
      <c r="Q13" s="169">
        <v>0</v>
      </c>
      <c r="R13" s="234">
        <v>0</v>
      </c>
      <c r="S13" s="235">
        <v>0</v>
      </c>
      <c r="T13" s="235">
        <v>0</v>
      </c>
    </row>
    <row r="14" spans="2:20" s="36" customFormat="1" ht="12.75" customHeight="1">
      <c r="B14" s="153" t="s">
        <v>402</v>
      </c>
      <c r="C14" s="233">
        <f>D14+E14</f>
        <v>2125</v>
      </c>
      <c r="D14" s="233">
        <f>G14+P14</f>
        <v>954</v>
      </c>
      <c r="E14" s="233">
        <f t="shared" si="2"/>
        <v>1171</v>
      </c>
      <c r="F14" s="233">
        <f t="shared" si="3"/>
        <v>2046</v>
      </c>
      <c r="G14" s="169">
        <v>952</v>
      </c>
      <c r="H14" s="169">
        <v>1094</v>
      </c>
      <c r="I14" s="169">
        <v>312</v>
      </c>
      <c r="J14" s="169">
        <v>393</v>
      </c>
      <c r="K14" s="169">
        <v>306</v>
      </c>
      <c r="L14" s="169">
        <v>356</v>
      </c>
      <c r="M14" s="169">
        <v>334</v>
      </c>
      <c r="N14" s="169">
        <v>345</v>
      </c>
      <c r="O14" s="233">
        <f>SUM(P14:Q14)</f>
        <v>79</v>
      </c>
      <c r="P14" s="169">
        <v>2</v>
      </c>
      <c r="Q14" s="169">
        <v>77</v>
      </c>
      <c r="R14" s="234">
        <v>0</v>
      </c>
      <c r="S14" s="235">
        <v>0</v>
      </c>
      <c r="T14" s="235">
        <v>0</v>
      </c>
    </row>
    <row r="15" spans="2:20" s="36" customFormat="1" ht="12.75" customHeight="1">
      <c r="B15" s="153" t="s">
        <v>401</v>
      </c>
      <c r="C15" s="233">
        <f t="shared" si="1"/>
        <v>883</v>
      </c>
      <c r="D15" s="233">
        <f t="shared" si="2"/>
        <v>420</v>
      </c>
      <c r="E15" s="233">
        <f t="shared" si="2"/>
        <v>463</v>
      </c>
      <c r="F15" s="233">
        <f t="shared" si="3"/>
        <v>883</v>
      </c>
      <c r="G15" s="169">
        <v>420</v>
      </c>
      <c r="H15" s="169">
        <v>463</v>
      </c>
      <c r="I15" s="169">
        <v>163</v>
      </c>
      <c r="J15" s="169">
        <v>153</v>
      </c>
      <c r="K15" s="169">
        <v>130</v>
      </c>
      <c r="L15" s="169">
        <v>149</v>
      </c>
      <c r="M15" s="169">
        <v>127</v>
      </c>
      <c r="N15" s="169">
        <v>161</v>
      </c>
      <c r="O15" s="233">
        <f aca="true" t="shared" si="4" ref="O15:O35">SUM(P15:Q15)</f>
        <v>0</v>
      </c>
      <c r="P15" s="169">
        <v>0</v>
      </c>
      <c r="Q15" s="169">
        <v>0</v>
      </c>
      <c r="R15" s="234">
        <v>0</v>
      </c>
      <c r="S15" s="235">
        <v>0</v>
      </c>
      <c r="T15" s="235">
        <v>0</v>
      </c>
    </row>
    <row r="16" spans="2:20" s="36" customFormat="1" ht="12.75" customHeight="1">
      <c r="B16" s="153" t="s">
        <v>400</v>
      </c>
      <c r="C16" s="233">
        <f t="shared" si="1"/>
        <v>849</v>
      </c>
      <c r="D16" s="233">
        <f aca="true" t="shared" si="5" ref="D16:E21">G16+P16</f>
        <v>386</v>
      </c>
      <c r="E16" s="233">
        <f t="shared" si="5"/>
        <v>463</v>
      </c>
      <c r="F16" s="233">
        <f t="shared" si="3"/>
        <v>849</v>
      </c>
      <c r="G16" s="169">
        <v>386</v>
      </c>
      <c r="H16" s="169">
        <v>463</v>
      </c>
      <c r="I16" s="169">
        <v>124</v>
      </c>
      <c r="J16" s="169">
        <v>167</v>
      </c>
      <c r="K16" s="169">
        <v>134</v>
      </c>
      <c r="L16" s="169">
        <v>144</v>
      </c>
      <c r="M16" s="169">
        <v>128</v>
      </c>
      <c r="N16" s="169">
        <v>152</v>
      </c>
      <c r="O16" s="233">
        <f>SUM(P16:Q16)</f>
        <v>0</v>
      </c>
      <c r="P16" s="169">
        <v>0</v>
      </c>
      <c r="Q16" s="169">
        <v>0</v>
      </c>
      <c r="R16" s="234">
        <v>0</v>
      </c>
      <c r="S16" s="235">
        <v>0</v>
      </c>
      <c r="T16" s="235">
        <v>0</v>
      </c>
    </row>
    <row r="17" spans="2:20" s="36" customFormat="1" ht="12.75" customHeight="1">
      <c r="B17" s="153" t="s">
        <v>399</v>
      </c>
      <c r="C17" s="233">
        <f t="shared" si="1"/>
        <v>862</v>
      </c>
      <c r="D17" s="233">
        <f t="shared" si="5"/>
        <v>400</v>
      </c>
      <c r="E17" s="233">
        <f t="shared" si="5"/>
        <v>462</v>
      </c>
      <c r="F17" s="233">
        <f t="shared" si="3"/>
        <v>862</v>
      </c>
      <c r="G17" s="169">
        <v>400</v>
      </c>
      <c r="H17" s="169">
        <v>462</v>
      </c>
      <c r="I17" s="169">
        <v>133</v>
      </c>
      <c r="J17" s="169">
        <v>168</v>
      </c>
      <c r="K17" s="169">
        <v>124</v>
      </c>
      <c r="L17" s="169">
        <v>152</v>
      </c>
      <c r="M17" s="169">
        <v>143</v>
      </c>
      <c r="N17" s="169">
        <v>142</v>
      </c>
      <c r="O17" s="233">
        <f t="shared" si="4"/>
        <v>0</v>
      </c>
      <c r="P17" s="169">
        <v>0</v>
      </c>
      <c r="Q17" s="169">
        <v>0</v>
      </c>
      <c r="R17" s="234">
        <v>0</v>
      </c>
      <c r="S17" s="235">
        <v>0</v>
      </c>
      <c r="T17" s="235">
        <v>0</v>
      </c>
    </row>
    <row r="18" spans="2:20" s="36" customFormat="1" ht="12.75" customHeight="1">
      <c r="B18" s="153" t="s">
        <v>398</v>
      </c>
      <c r="C18" s="233">
        <f t="shared" si="1"/>
        <v>1014</v>
      </c>
      <c r="D18" s="233">
        <f t="shared" si="5"/>
        <v>455</v>
      </c>
      <c r="E18" s="233">
        <f t="shared" si="5"/>
        <v>559</v>
      </c>
      <c r="F18" s="233">
        <f t="shared" si="3"/>
        <v>1014</v>
      </c>
      <c r="G18" s="169">
        <v>455</v>
      </c>
      <c r="H18" s="169">
        <v>559</v>
      </c>
      <c r="I18" s="169">
        <v>149</v>
      </c>
      <c r="J18" s="169">
        <v>191</v>
      </c>
      <c r="K18" s="169">
        <v>144</v>
      </c>
      <c r="L18" s="169">
        <v>181</v>
      </c>
      <c r="M18" s="169">
        <v>162</v>
      </c>
      <c r="N18" s="169">
        <v>187</v>
      </c>
      <c r="O18" s="233">
        <f t="shared" si="4"/>
        <v>0</v>
      </c>
      <c r="P18" s="169">
        <v>0</v>
      </c>
      <c r="Q18" s="169">
        <v>0</v>
      </c>
      <c r="R18" s="234">
        <v>0</v>
      </c>
      <c r="S18" s="235">
        <v>0</v>
      </c>
      <c r="T18" s="235">
        <v>0</v>
      </c>
    </row>
    <row r="19" spans="2:20" s="36" customFormat="1" ht="4.5" customHeight="1">
      <c r="B19" s="15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5"/>
      <c r="Q19" s="233"/>
      <c r="R19" s="234"/>
      <c r="S19" s="235"/>
      <c r="T19" s="235"/>
    </row>
    <row r="20" spans="2:20" s="36" customFormat="1" ht="12.75" customHeight="1">
      <c r="B20" s="153" t="s">
        <v>397</v>
      </c>
      <c r="C20" s="233">
        <f aca="true" t="shared" si="6" ref="C20:C35">D20+E20</f>
        <v>125</v>
      </c>
      <c r="D20" s="233">
        <f t="shared" si="5"/>
        <v>75</v>
      </c>
      <c r="E20" s="233">
        <f t="shared" si="5"/>
        <v>50</v>
      </c>
      <c r="F20" s="233">
        <f t="shared" si="3"/>
        <v>125</v>
      </c>
      <c r="G20" s="169">
        <v>75</v>
      </c>
      <c r="H20" s="169">
        <v>50</v>
      </c>
      <c r="I20" s="169">
        <v>32</v>
      </c>
      <c r="J20" s="169">
        <v>13</v>
      </c>
      <c r="K20" s="169">
        <v>23</v>
      </c>
      <c r="L20" s="169">
        <v>18</v>
      </c>
      <c r="M20" s="169">
        <v>20</v>
      </c>
      <c r="N20" s="169">
        <v>19</v>
      </c>
      <c r="O20" s="234">
        <f t="shared" si="4"/>
        <v>0</v>
      </c>
      <c r="P20" s="169">
        <v>0</v>
      </c>
      <c r="Q20" s="169">
        <v>0</v>
      </c>
      <c r="R20" s="234">
        <v>0</v>
      </c>
      <c r="S20" s="235">
        <v>0</v>
      </c>
      <c r="T20" s="235">
        <v>0</v>
      </c>
    </row>
    <row r="21" spans="2:20" s="36" customFormat="1" ht="13.5" customHeight="1">
      <c r="B21" s="153" t="s">
        <v>396</v>
      </c>
      <c r="C21" s="233">
        <f t="shared" si="6"/>
        <v>0</v>
      </c>
      <c r="D21" s="233">
        <f t="shared" si="5"/>
        <v>0</v>
      </c>
      <c r="E21" s="233">
        <f t="shared" si="5"/>
        <v>0</v>
      </c>
      <c r="F21" s="233">
        <f t="shared" si="3"/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0</v>
      </c>
      <c r="M21" s="169">
        <v>0</v>
      </c>
      <c r="N21" s="169">
        <v>0</v>
      </c>
      <c r="O21" s="234">
        <f t="shared" si="4"/>
        <v>0</v>
      </c>
      <c r="P21" s="169">
        <v>0</v>
      </c>
      <c r="Q21" s="169">
        <v>0</v>
      </c>
      <c r="R21" s="234">
        <v>0</v>
      </c>
      <c r="S21" s="235">
        <v>0</v>
      </c>
      <c r="T21" s="235">
        <v>0</v>
      </c>
    </row>
    <row r="22" spans="2:20" s="36" customFormat="1" ht="12.75" customHeight="1">
      <c r="B22" s="153" t="s">
        <v>25</v>
      </c>
      <c r="C22" s="233">
        <f t="shared" si="6"/>
        <v>0</v>
      </c>
      <c r="D22" s="233">
        <f aca="true" t="shared" si="7" ref="D22:E26">G22+P22</f>
        <v>0</v>
      </c>
      <c r="E22" s="233">
        <f t="shared" si="7"/>
        <v>0</v>
      </c>
      <c r="F22" s="233">
        <f t="shared" si="3"/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0</v>
      </c>
      <c r="M22" s="169">
        <v>0</v>
      </c>
      <c r="N22" s="169">
        <v>0</v>
      </c>
      <c r="O22" s="234">
        <f t="shared" si="4"/>
        <v>0</v>
      </c>
      <c r="P22" s="169">
        <v>0</v>
      </c>
      <c r="Q22" s="169">
        <v>0</v>
      </c>
      <c r="R22" s="234">
        <v>0</v>
      </c>
      <c r="S22" s="235">
        <v>0</v>
      </c>
      <c r="T22" s="235">
        <v>0</v>
      </c>
    </row>
    <row r="23" spans="2:20" s="36" customFormat="1" ht="12.75" customHeight="1">
      <c r="B23" s="153" t="s">
        <v>395</v>
      </c>
      <c r="C23" s="233">
        <f t="shared" si="6"/>
        <v>466</v>
      </c>
      <c r="D23" s="233">
        <f t="shared" si="7"/>
        <v>161</v>
      </c>
      <c r="E23" s="233">
        <f t="shared" si="7"/>
        <v>305</v>
      </c>
      <c r="F23" s="233">
        <f t="shared" si="3"/>
        <v>466</v>
      </c>
      <c r="G23" s="169">
        <v>161</v>
      </c>
      <c r="H23" s="169">
        <v>305</v>
      </c>
      <c r="I23" s="169">
        <v>51</v>
      </c>
      <c r="J23" s="169">
        <v>100</v>
      </c>
      <c r="K23" s="169">
        <v>59</v>
      </c>
      <c r="L23" s="169">
        <v>99</v>
      </c>
      <c r="M23" s="169">
        <v>51</v>
      </c>
      <c r="N23" s="169">
        <v>106</v>
      </c>
      <c r="O23" s="234">
        <f t="shared" si="4"/>
        <v>0</v>
      </c>
      <c r="P23" s="169">
        <v>0</v>
      </c>
      <c r="Q23" s="169">
        <v>0</v>
      </c>
      <c r="R23" s="234">
        <v>0</v>
      </c>
      <c r="S23" s="235">
        <v>0</v>
      </c>
      <c r="T23" s="235">
        <v>0</v>
      </c>
    </row>
    <row r="24" spans="2:20" s="36" customFormat="1" ht="12.75" customHeight="1">
      <c r="B24" s="153" t="s">
        <v>394</v>
      </c>
      <c r="C24" s="233">
        <f t="shared" si="6"/>
        <v>84</v>
      </c>
      <c r="D24" s="233">
        <f t="shared" si="7"/>
        <v>57</v>
      </c>
      <c r="E24" s="233">
        <f t="shared" si="7"/>
        <v>27</v>
      </c>
      <c r="F24" s="233">
        <f t="shared" si="3"/>
        <v>84</v>
      </c>
      <c r="G24" s="169">
        <v>57</v>
      </c>
      <c r="H24" s="169">
        <v>27</v>
      </c>
      <c r="I24" s="169">
        <v>20</v>
      </c>
      <c r="J24" s="169">
        <v>8</v>
      </c>
      <c r="K24" s="169">
        <v>18</v>
      </c>
      <c r="L24" s="169">
        <v>9</v>
      </c>
      <c r="M24" s="169">
        <v>19</v>
      </c>
      <c r="N24" s="169">
        <v>10</v>
      </c>
      <c r="O24" s="234">
        <f t="shared" si="4"/>
        <v>0</v>
      </c>
      <c r="P24" s="169">
        <v>0</v>
      </c>
      <c r="Q24" s="169">
        <v>0</v>
      </c>
      <c r="R24" s="234">
        <v>0</v>
      </c>
      <c r="S24" s="235">
        <v>0</v>
      </c>
      <c r="T24" s="235">
        <v>0</v>
      </c>
    </row>
    <row r="25" spans="2:20" s="36" customFormat="1" ht="13.5" customHeight="1">
      <c r="B25" s="153" t="s">
        <v>393</v>
      </c>
      <c r="C25" s="233">
        <f t="shared" si="6"/>
        <v>206</v>
      </c>
      <c r="D25" s="233">
        <f t="shared" si="7"/>
        <v>99</v>
      </c>
      <c r="E25" s="233">
        <f t="shared" si="7"/>
        <v>107</v>
      </c>
      <c r="F25" s="233">
        <f t="shared" si="3"/>
        <v>206</v>
      </c>
      <c r="G25" s="169">
        <v>99</v>
      </c>
      <c r="H25" s="169">
        <v>107</v>
      </c>
      <c r="I25" s="169">
        <v>29</v>
      </c>
      <c r="J25" s="169">
        <v>47</v>
      </c>
      <c r="K25" s="169">
        <v>30</v>
      </c>
      <c r="L25" s="169">
        <v>27</v>
      </c>
      <c r="M25" s="169">
        <v>40</v>
      </c>
      <c r="N25" s="169">
        <v>33</v>
      </c>
      <c r="O25" s="234">
        <f t="shared" si="4"/>
        <v>0</v>
      </c>
      <c r="P25" s="169">
        <v>0</v>
      </c>
      <c r="Q25" s="169">
        <v>0</v>
      </c>
      <c r="R25" s="234">
        <v>0</v>
      </c>
      <c r="S25" s="235">
        <v>0</v>
      </c>
      <c r="T25" s="235">
        <v>0</v>
      </c>
    </row>
    <row r="26" spans="2:20" s="36" customFormat="1" ht="12.75" customHeight="1">
      <c r="B26" s="153" t="s">
        <v>392</v>
      </c>
      <c r="C26" s="233">
        <f t="shared" si="6"/>
        <v>0</v>
      </c>
      <c r="D26" s="233">
        <f t="shared" si="7"/>
        <v>0</v>
      </c>
      <c r="E26" s="233">
        <f t="shared" si="7"/>
        <v>0</v>
      </c>
      <c r="F26" s="233">
        <f t="shared" si="3"/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234">
        <f t="shared" si="4"/>
        <v>0</v>
      </c>
      <c r="P26" s="169">
        <v>0</v>
      </c>
      <c r="Q26" s="169">
        <v>0</v>
      </c>
      <c r="R26" s="234">
        <v>0</v>
      </c>
      <c r="S26" s="235">
        <v>0</v>
      </c>
      <c r="T26" s="235">
        <v>0</v>
      </c>
    </row>
    <row r="27" spans="2:20" s="36" customFormat="1" ht="12.75" customHeight="1">
      <c r="B27" s="153" t="s">
        <v>391</v>
      </c>
      <c r="C27" s="233">
        <f t="shared" si="6"/>
        <v>0</v>
      </c>
      <c r="D27" s="233">
        <f aca="true" t="shared" si="8" ref="D27:E31">G27+P27</f>
        <v>0</v>
      </c>
      <c r="E27" s="233">
        <f t="shared" si="8"/>
        <v>0</v>
      </c>
      <c r="F27" s="233">
        <f t="shared" si="3"/>
        <v>0</v>
      </c>
      <c r="G27" s="169"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0</v>
      </c>
      <c r="M27" s="169">
        <v>0</v>
      </c>
      <c r="N27" s="169">
        <v>0</v>
      </c>
      <c r="O27" s="234">
        <f t="shared" si="4"/>
        <v>0</v>
      </c>
      <c r="P27" s="169">
        <v>0</v>
      </c>
      <c r="Q27" s="169">
        <v>0</v>
      </c>
      <c r="R27" s="234">
        <v>0</v>
      </c>
      <c r="S27" s="235">
        <v>0</v>
      </c>
      <c r="T27" s="235">
        <v>0</v>
      </c>
    </row>
    <row r="28" spans="2:20" s="36" customFormat="1" ht="13.5" customHeight="1">
      <c r="B28" s="153" t="s">
        <v>390</v>
      </c>
      <c r="C28" s="233">
        <f t="shared" si="6"/>
        <v>397</v>
      </c>
      <c r="D28" s="233">
        <f t="shared" si="8"/>
        <v>201</v>
      </c>
      <c r="E28" s="233">
        <f t="shared" si="8"/>
        <v>196</v>
      </c>
      <c r="F28" s="233">
        <f t="shared" si="3"/>
        <v>397</v>
      </c>
      <c r="G28" s="169">
        <v>201</v>
      </c>
      <c r="H28" s="169">
        <v>196</v>
      </c>
      <c r="I28" s="169">
        <v>68</v>
      </c>
      <c r="J28" s="169">
        <v>58</v>
      </c>
      <c r="K28" s="169">
        <v>58</v>
      </c>
      <c r="L28" s="169">
        <v>76</v>
      </c>
      <c r="M28" s="169">
        <v>75</v>
      </c>
      <c r="N28" s="169">
        <v>62</v>
      </c>
      <c r="O28" s="234">
        <f t="shared" si="4"/>
        <v>0</v>
      </c>
      <c r="P28" s="169">
        <v>0</v>
      </c>
      <c r="Q28" s="169">
        <v>0</v>
      </c>
      <c r="R28" s="234">
        <v>0</v>
      </c>
      <c r="S28" s="235">
        <v>0</v>
      </c>
      <c r="T28" s="235">
        <v>0</v>
      </c>
    </row>
    <row r="29" spans="2:20" s="36" customFormat="1" ht="12.75" customHeight="1">
      <c r="B29" s="153" t="s">
        <v>389</v>
      </c>
      <c r="C29" s="233">
        <f t="shared" si="6"/>
        <v>0</v>
      </c>
      <c r="D29" s="233">
        <f t="shared" si="8"/>
        <v>0</v>
      </c>
      <c r="E29" s="233">
        <f t="shared" si="8"/>
        <v>0</v>
      </c>
      <c r="F29" s="233">
        <f t="shared" si="3"/>
        <v>0</v>
      </c>
      <c r="G29" s="169">
        <v>0</v>
      </c>
      <c r="H29" s="169">
        <v>0</v>
      </c>
      <c r="I29" s="169">
        <v>0</v>
      </c>
      <c r="J29" s="169">
        <v>0</v>
      </c>
      <c r="K29" s="169">
        <v>0</v>
      </c>
      <c r="L29" s="169">
        <v>0</v>
      </c>
      <c r="M29" s="169">
        <v>0</v>
      </c>
      <c r="N29" s="169">
        <v>0</v>
      </c>
      <c r="O29" s="234">
        <f t="shared" si="4"/>
        <v>0</v>
      </c>
      <c r="P29" s="169">
        <v>0</v>
      </c>
      <c r="Q29" s="169">
        <v>0</v>
      </c>
      <c r="R29" s="234">
        <v>0</v>
      </c>
      <c r="S29" s="235">
        <v>0</v>
      </c>
      <c r="T29" s="235">
        <v>0</v>
      </c>
    </row>
    <row r="30" spans="2:20" s="36" customFormat="1" ht="12.75" customHeight="1">
      <c r="B30" s="153" t="s">
        <v>388</v>
      </c>
      <c r="C30" s="233">
        <f t="shared" si="6"/>
        <v>0</v>
      </c>
      <c r="D30" s="233">
        <f t="shared" si="8"/>
        <v>0</v>
      </c>
      <c r="E30" s="233">
        <f t="shared" si="8"/>
        <v>0</v>
      </c>
      <c r="F30" s="233">
        <f t="shared" si="3"/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234">
        <f t="shared" si="4"/>
        <v>0</v>
      </c>
      <c r="P30" s="169">
        <v>0</v>
      </c>
      <c r="Q30" s="169">
        <v>0</v>
      </c>
      <c r="R30" s="234">
        <v>0</v>
      </c>
      <c r="S30" s="235">
        <v>0</v>
      </c>
      <c r="T30" s="235">
        <v>0</v>
      </c>
    </row>
    <row r="31" spans="2:20" s="36" customFormat="1" ht="12.75" customHeight="1">
      <c r="B31" s="153" t="s">
        <v>387</v>
      </c>
      <c r="C31" s="233">
        <f t="shared" si="6"/>
        <v>0</v>
      </c>
      <c r="D31" s="233">
        <f t="shared" si="8"/>
        <v>0</v>
      </c>
      <c r="E31" s="233">
        <f t="shared" si="8"/>
        <v>0</v>
      </c>
      <c r="F31" s="233">
        <f t="shared" si="3"/>
        <v>0</v>
      </c>
      <c r="G31" s="169">
        <v>0</v>
      </c>
      <c r="H31" s="169">
        <v>0</v>
      </c>
      <c r="I31" s="169">
        <v>0</v>
      </c>
      <c r="J31" s="169">
        <v>0</v>
      </c>
      <c r="K31" s="169">
        <v>0</v>
      </c>
      <c r="L31" s="169">
        <v>0</v>
      </c>
      <c r="M31" s="169">
        <v>0</v>
      </c>
      <c r="N31" s="169">
        <v>0</v>
      </c>
      <c r="O31" s="234">
        <f t="shared" si="4"/>
        <v>0</v>
      </c>
      <c r="P31" s="169">
        <v>0</v>
      </c>
      <c r="Q31" s="169">
        <v>0</v>
      </c>
      <c r="R31" s="234">
        <v>0</v>
      </c>
      <c r="S31" s="235">
        <v>0</v>
      </c>
      <c r="T31" s="235">
        <v>0</v>
      </c>
    </row>
    <row r="32" spans="2:20" s="36" customFormat="1" ht="13.5" customHeight="1">
      <c r="B32" s="153" t="s">
        <v>386</v>
      </c>
      <c r="C32" s="233">
        <f t="shared" si="6"/>
        <v>526</v>
      </c>
      <c r="D32" s="233">
        <f aca="true" t="shared" si="9" ref="D32:E35">G32+P32</f>
        <v>259</v>
      </c>
      <c r="E32" s="233">
        <f t="shared" si="9"/>
        <v>267</v>
      </c>
      <c r="F32" s="233">
        <f t="shared" si="3"/>
        <v>526</v>
      </c>
      <c r="G32" s="169">
        <v>259</v>
      </c>
      <c r="H32" s="169">
        <v>267</v>
      </c>
      <c r="I32" s="169">
        <v>99</v>
      </c>
      <c r="J32" s="169">
        <v>91</v>
      </c>
      <c r="K32" s="169">
        <v>75</v>
      </c>
      <c r="L32" s="169">
        <v>90</v>
      </c>
      <c r="M32" s="169">
        <v>85</v>
      </c>
      <c r="N32" s="169">
        <v>86</v>
      </c>
      <c r="O32" s="234">
        <f t="shared" si="4"/>
        <v>0</v>
      </c>
      <c r="P32" s="169">
        <v>0</v>
      </c>
      <c r="Q32" s="169">
        <v>0</v>
      </c>
      <c r="R32" s="234">
        <v>0</v>
      </c>
      <c r="S32" s="235">
        <v>0</v>
      </c>
      <c r="T32" s="235">
        <v>0</v>
      </c>
    </row>
    <row r="33" spans="2:20" s="36" customFormat="1" ht="12.75" customHeight="1">
      <c r="B33" s="153" t="s">
        <v>385</v>
      </c>
      <c r="C33" s="233">
        <f t="shared" si="6"/>
        <v>0</v>
      </c>
      <c r="D33" s="233">
        <f t="shared" si="9"/>
        <v>0</v>
      </c>
      <c r="E33" s="233">
        <f t="shared" si="9"/>
        <v>0</v>
      </c>
      <c r="F33" s="233">
        <f t="shared" si="3"/>
        <v>0</v>
      </c>
      <c r="G33" s="169">
        <v>0</v>
      </c>
      <c r="H33" s="169">
        <v>0</v>
      </c>
      <c r="I33" s="169">
        <v>0</v>
      </c>
      <c r="J33" s="169">
        <v>0</v>
      </c>
      <c r="K33" s="169">
        <v>0</v>
      </c>
      <c r="L33" s="169">
        <v>0</v>
      </c>
      <c r="M33" s="169">
        <v>0</v>
      </c>
      <c r="N33" s="169">
        <v>0</v>
      </c>
      <c r="O33" s="234">
        <f t="shared" si="4"/>
        <v>0</v>
      </c>
      <c r="P33" s="169">
        <v>0</v>
      </c>
      <c r="Q33" s="169">
        <v>0</v>
      </c>
      <c r="R33" s="234">
        <v>0</v>
      </c>
      <c r="S33" s="235">
        <v>0</v>
      </c>
      <c r="T33" s="235">
        <v>0</v>
      </c>
    </row>
    <row r="34" spans="2:20" s="36" customFormat="1" ht="12.75" customHeight="1">
      <c r="B34" s="153" t="s">
        <v>384</v>
      </c>
      <c r="C34" s="233">
        <f t="shared" si="6"/>
        <v>538</v>
      </c>
      <c r="D34" s="233">
        <f t="shared" si="9"/>
        <v>443</v>
      </c>
      <c r="E34" s="233">
        <f t="shared" si="9"/>
        <v>95</v>
      </c>
      <c r="F34" s="233">
        <f t="shared" si="3"/>
        <v>538</v>
      </c>
      <c r="G34" s="169">
        <v>443</v>
      </c>
      <c r="H34" s="169">
        <v>95</v>
      </c>
      <c r="I34" s="169">
        <v>146</v>
      </c>
      <c r="J34" s="169">
        <v>40</v>
      </c>
      <c r="K34" s="169">
        <v>144</v>
      </c>
      <c r="L34" s="169">
        <v>27</v>
      </c>
      <c r="M34" s="169">
        <v>153</v>
      </c>
      <c r="N34" s="169">
        <v>28</v>
      </c>
      <c r="O34" s="234">
        <f t="shared" si="4"/>
        <v>0</v>
      </c>
      <c r="P34" s="169">
        <v>0</v>
      </c>
      <c r="Q34" s="169">
        <v>0</v>
      </c>
      <c r="R34" s="234">
        <v>0</v>
      </c>
      <c r="S34" s="235">
        <v>0</v>
      </c>
      <c r="T34" s="235">
        <v>0</v>
      </c>
    </row>
    <row r="35" spans="2:20" s="36" customFormat="1" ht="12.75" customHeight="1">
      <c r="B35" s="153" t="s">
        <v>280</v>
      </c>
      <c r="C35" s="233">
        <f t="shared" si="6"/>
        <v>0</v>
      </c>
      <c r="D35" s="233">
        <f t="shared" si="9"/>
        <v>0</v>
      </c>
      <c r="E35" s="233">
        <f t="shared" si="9"/>
        <v>0</v>
      </c>
      <c r="F35" s="233">
        <f t="shared" si="3"/>
        <v>0</v>
      </c>
      <c r="G35" s="169">
        <v>0</v>
      </c>
      <c r="H35" s="169">
        <v>0</v>
      </c>
      <c r="I35" s="169">
        <v>0</v>
      </c>
      <c r="J35" s="169">
        <v>0</v>
      </c>
      <c r="K35" s="169">
        <v>0</v>
      </c>
      <c r="L35" s="169">
        <v>0</v>
      </c>
      <c r="M35" s="169">
        <v>0</v>
      </c>
      <c r="N35" s="169">
        <v>0</v>
      </c>
      <c r="O35" s="234">
        <f t="shared" si="4"/>
        <v>0</v>
      </c>
      <c r="P35" s="169">
        <v>0</v>
      </c>
      <c r="Q35" s="169">
        <v>0</v>
      </c>
      <c r="R35" s="234">
        <v>0</v>
      </c>
      <c r="S35" s="235">
        <v>0</v>
      </c>
      <c r="T35" s="235">
        <v>0</v>
      </c>
    </row>
    <row r="36" spans="2:20" ht="4.5" customHeight="1" thickBot="1">
      <c r="B36" s="24"/>
      <c r="C36" s="121"/>
      <c r="D36" s="122"/>
      <c r="E36" s="122"/>
      <c r="F36" s="122"/>
      <c r="G36" s="122"/>
      <c r="H36" s="122"/>
      <c r="I36" s="123"/>
      <c r="J36" s="123"/>
      <c r="K36" s="123"/>
      <c r="L36" s="123"/>
      <c r="M36" s="123"/>
      <c r="N36" s="123"/>
      <c r="O36" s="122"/>
      <c r="P36" s="123"/>
      <c r="Q36" s="123"/>
      <c r="R36" s="122"/>
      <c r="S36" s="123"/>
      <c r="T36" s="123"/>
    </row>
  </sheetData>
  <sheetProtection/>
  <mergeCells count="12">
    <mergeCell ref="T5:T6"/>
    <mergeCell ref="I5:J5"/>
    <mergeCell ref="K5:L5"/>
    <mergeCell ref="M5:N5"/>
    <mergeCell ref="F4:N4"/>
    <mergeCell ref="R4:T4"/>
    <mergeCell ref="O4:Q4"/>
    <mergeCell ref="O5:O6"/>
    <mergeCell ref="P5:P6"/>
    <mergeCell ref="Q5:Q6"/>
    <mergeCell ref="R5:R6"/>
    <mergeCell ref="S5:S6"/>
  </mergeCells>
  <conditionalFormatting sqref="F8:F9 F11:F18 F20:F35">
    <cfRule type="cellIs" priority="1" dxfId="0" operator="notEqual" stopIfTrue="1">
      <formula>SUM(G8:H8)</formula>
    </cfRule>
  </conditionalFormatting>
  <printOptions/>
  <pageMargins left="0.8661417322834646" right="0.3937007874015748" top="0.8661417322834646" bottom="0.7874015748031497" header="0.5905511811023623" footer="0.5118110236220472"/>
  <pageSetup fitToHeight="1" fitToWidth="1" orientation="landscape" paperSize="9" r:id="rId1"/>
  <headerFooter alignWithMargins="0">
    <oddFooter>&amp;C&amp;P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10.00390625" defaultRowHeight="12.75" customHeight="1"/>
  <cols>
    <col min="1" max="1" width="0.5" style="54" customWidth="1"/>
    <col min="2" max="2" width="9.625" style="2" customWidth="1"/>
    <col min="3" max="5" width="7.125" style="2" customWidth="1"/>
    <col min="6" max="13" width="6.625" style="2" customWidth="1"/>
    <col min="14" max="16384" width="10.00390625" style="2" customWidth="1"/>
  </cols>
  <sheetData>
    <row r="1" ht="4.5" customHeight="1"/>
    <row r="2" spans="2:13" ht="12.75" customHeight="1">
      <c r="B2" s="23" t="s">
        <v>333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ht="4.5" customHeight="1" thickBot="1">
      <c r="A3" s="2"/>
    </row>
    <row r="4" spans="2:13" s="36" customFormat="1" ht="13.5" customHeight="1">
      <c r="B4" s="174"/>
      <c r="C4" s="105"/>
      <c r="D4" s="390" t="s">
        <v>8</v>
      </c>
      <c r="E4" s="174"/>
      <c r="F4" s="360" t="s">
        <v>83</v>
      </c>
      <c r="G4" s="361"/>
      <c r="H4" s="361"/>
      <c r="I4" s="361"/>
      <c r="J4" s="361"/>
      <c r="K4" s="361"/>
      <c r="L4" s="361"/>
      <c r="M4" s="361"/>
    </row>
    <row r="5" spans="2:13" s="159" customFormat="1" ht="13.5" customHeight="1">
      <c r="B5" s="159" t="s">
        <v>22</v>
      </c>
      <c r="C5" s="37"/>
      <c r="D5" s="392"/>
      <c r="F5" s="387" t="s">
        <v>84</v>
      </c>
      <c r="G5" s="388"/>
      <c r="H5" s="387" t="s">
        <v>85</v>
      </c>
      <c r="I5" s="388"/>
      <c r="J5" s="387" t="s">
        <v>86</v>
      </c>
      <c r="K5" s="388"/>
      <c r="L5" s="387" t="s">
        <v>87</v>
      </c>
      <c r="M5" s="393"/>
    </row>
    <row r="6" spans="3:13" s="159" customFormat="1" ht="13.5" customHeight="1">
      <c r="C6" s="103" t="s">
        <v>8</v>
      </c>
      <c r="D6" s="103" t="s">
        <v>26</v>
      </c>
      <c r="E6" s="103" t="s">
        <v>27</v>
      </c>
      <c r="F6" s="103" t="s">
        <v>26</v>
      </c>
      <c r="G6" s="103" t="s">
        <v>27</v>
      </c>
      <c r="H6" s="103" t="s">
        <v>26</v>
      </c>
      <c r="I6" s="103" t="s">
        <v>27</v>
      </c>
      <c r="J6" s="103" t="s">
        <v>26</v>
      </c>
      <c r="K6" s="103" t="s">
        <v>27</v>
      </c>
      <c r="L6" s="103" t="s">
        <v>26</v>
      </c>
      <c r="M6" s="103" t="s">
        <v>27</v>
      </c>
    </row>
    <row r="7" spans="2:13" s="36" customFormat="1" ht="4.5" customHeight="1">
      <c r="B7" s="180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</row>
    <row r="8" spans="2:13" s="36" customFormat="1" ht="13.5" customHeight="1">
      <c r="B8" s="151" t="s">
        <v>406</v>
      </c>
      <c r="C8" s="158">
        <f>D8+E8</f>
        <v>532</v>
      </c>
      <c r="D8" s="155">
        <f>SUM(D10:D34)</f>
        <v>303</v>
      </c>
      <c r="E8" s="155">
        <f>SUM(E10:E34)</f>
        <v>229</v>
      </c>
      <c r="F8" s="155">
        <f>SUM(F10:F34)</f>
        <v>112</v>
      </c>
      <c r="G8" s="155">
        <f aca="true" t="shared" si="0" ref="G8:M8">SUM(G10:G34)</f>
        <v>80</v>
      </c>
      <c r="H8" s="155">
        <f t="shared" si="0"/>
        <v>89</v>
      </c>
      <c r="I8" s="155">
        <f t="shared" si="0"/>
        <v>53</v>
      </c>
      <c r="J8" s="155">
        <f t="shared" si="0"/>
        <v>60</v>
      </c>
      <c r="K8" s="155">
        <f t="shared" si="0"/>
        <v>52</v>
      </c>
      <c r="L8" s="155">
        <f t="shared" si="0"/>
        <v>42</v>
      </c>
      <c r="M8" s="155">
        <f t="shared" si="0"/>
        <v>44</v>
      </c>
    </row>
    <row r="9" spans="3:13" s="36" customFormat="1" ht="4.5" customHeight="1">
      <c r="C9" s="168"/>
      <c r="D9" s="155"/>
      <c r="E9" s="155"/>
      <c r="F9" s="155"/>
      <c r="G9" s="155"/>
      <c r="H9" s="155"/>
      <c r="I9" s="155"/>
      <c r="J9" s="155"/>
      <c r="K9" s="155"/>
      <c r="L9" s="155"/>
      <c r="M9" s="155"/>
    </row>
    <row r="10" spans="2:13" s="36" customFormat="1" ht="13.5" customHeight="1">
      <c r="B10" s="36" t="s">
        <v>405</v>
      </c>
      <c r="C10" s="168">
        <f>SUM(F10:M10)</f>
        <v>370</v>
      </c>
      <c r="D10" s="169">
        <f>F10+H10+J10+L10</f>
        <v>210</v>
      </c>
      <c r="E10" s="169">
        <f>G10+I10+K10+M10</f>
        <v>160</v>
      </c>
      <c r="F10" s="169">
        <v>78</v>
      </c>
      <c r="G10" s="169">
        <v>57</v>
      </c>
      <c r="H10" s="169">
        <v>64</v>
      </c>
      <c r="I10" s="169">
        <v>38</v>
      </c>
      <c r="J10" s="169">
        <v>40</v>
      </c>
      <c r="K10" s="169">
        <v>38</v>
      </c>
      <c r="L10" s="169">
        <v>28</v>
      </c>
      <c r="M10" s="169">
        <v>27</v>
      </c>
    </row>
    <row r="11" spans="2:13" s="36" customFormat="1" ht="12.75" customHeight="1">
      <c r="B11" s="36" t="s">
        <v>404</v>
      </c>
      <c r="C11" s="168">
        <f aca="true" t="shared" si="1" ref="C11:C34">SUM(F11:M11)</f>
        <v>50</v>
      </c>
      <c r="D11" s="169">
        <f>F11+H11+J11+L11</f>
        <v>29</v>
      </c>
      <c r="E11" s="169">
        <f>G11+I11+K11+M11</f>
        <v>21</v>
      </c>
      <c r="F11" s="169">
        <v>12</v>
      </c>
      <c r="G11" s="169">
        <v>5</v>
      </c>
      <c r="H11" s="169">
        <v>11</v>
      </c>
      <c r="I11" s="169">
        <v>3</v>
      </c>
      <c r="J11" s="169">
        <v>3</v>
      </c>
      <c r="K11" s="169">
        <v>5</v>
      </c>
      <c r="L11" s="169">
        <v>3</v>
      </c>
      <c r="M11" s="169">
        <v>8</v>
      </c>
    </row>
    <row r="12" spans="2:13" s="36" customFormat="1" ht="12.75" customHeight="1">
      <c r="B12" s="36" t="s">
        <v>403</v>
      </c>
      <c r="C12" s="168">
        <f t="shared" si="1"/>
        <v>0</v>
      </c>
      <c r="D12" s="169">
        <f aca="true" t="shared" si="2" ref="D12:D34">F12+H12+J12+L12</f>
        <v>0</v>
      </c>
      <c r="E12" s="169">
        <f aca="true" t="shared" si="3" ref="E12:E34">G12+I12+K12+M12</f>
        <v>0</v>
      </c>
      <c r="F12" s="169">
        <v>0</v>
      </c>
      <c r="G12" s="169">
        <v>0</v>
      </c>
      <c r="H12" s="169">
        <v>0</v>
      </c>
      <c r="I12" s="169">
        <v>0</v>
      </c>
      <c r="J12" s="169">
        <v>0</v>
      </c>
      <c r="K12" s="169">
        <v>0</v>
      </c>
      <c r="L12" s="169">
        <v>0</v>
      </c>
      <c r="M12" s="169">
        <v>0</v>
      </c>
    </row>
    <row r="13" spans="2:13" s="36" customFormat="1" ht="12.75" customHeight="1">
      <c r="B13" s="36" t="s">
        <v>402</v>
      </c>
      <c r="C13" s="168">
        <f t="shared" si="1"/>
        <v>46</v>
      </c>
      <c r="D13" s="169">
        <f t="shared" si="2"/>
        <v>26</v>
      </c>
      <c r="E13" s="169">
        <f t="shared" si="3"/>
        <v>20</v>
      </c>
      <c r="F13" s="169">
        <v>8</v>
      </c>
      <c r="G13" s="169">
        <v>9</v>
      </c>
      <c r="H13" s="169">
        <v>9</v>
      </c>
      <c r="I13" s="169">
        <v>6</v>
      </c>
      <c r="J13" s="169">
        <v>6</v>
      </c>
      <c r="K13" s="169">
        <v>3</v>
      </c>
      <c r="L13" s="169">
        <v>3</v>
      </c>
      <c r="M13" s="169">
        <v>2</v>
      </c>
    </row>
    <row r="14" spans="2:13" s="36" customFormat="1" ht="12.75" customHeight="1">
      <c r="B14" s="36" t="s">
        <v>401</v>
      </c>
      <c r="C14" s="168">
        <f t="shared" si="1"/>
        <v>0</v>
      </c>
      <c r="D14" s="169">
        <f t="shared" si="2"/>
        <v>0</v>
      </c>
      <c r="E14" s="169">
        <f t="shared" si="3"/>
        <v>0</v>
      </c>
      <c r="F14" s="169">
        <v>0</v>
      </c>
      <c r="G14" s="169">
        <v>0</v>
      </c>
      <c r="H14" s="169">
        <v>0</v>
      </c>
      <c r="I14" s="169">
        <v>0</v>
      </c>
      <c r="J14" s="169">
        <v>0</v>
      </c>
      <c r="K14" s="169">
        <v>0</v>
      </c>
      <c r="L14" s="169">
        <v>0</v>
      </c>
      <c r="M14" s="169">
        <v>0</v>
      </c>
    </row>
    <row r="15" spans="2:13" s="36" customFormat="1" ht="12.75" customHeight="1">
      <c r="B15" s="36" t="s">
        <v>400</v>
      </c>
      <c r="C15" s="168">
        <f t="shared" si="1"/>
        <v>0</v>
      </c>
      <c r="D15" s="169">
        <f t="shared" si="2"/>
        <v>0</v>
      </c>
      <c r="E15" s="169">
        <f t="shared" si="3"/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  <c r="M15" s="169">
        <v>0</v>
      </c>
    </row>
    <row r="16" spans="2:13" s="36" customFormat="1" ht="12.75" customHeight="1">
      <c r="B16" s="36" t="s">
        <v>399</v>
      </c>
      <c r="C16" s="168">
        <f t="shared" si="1"/>
        <v>0</v>
      </c>
      <c r="D16" s="169">
        <f t="shared" si="2"/>
        <v>0</v>
      </c>
      <c r="E16" s="169">
        <f t="shared" si="3"/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0</v>
      </c>
      <c r="M16" s="169">
        <v>0</v>
      </c>
    </row>
    <row r="17" spans="2:13" s="36" customFormat="1" ht="12.75" customHeight="1">
      <c r="B17" s="36" t="s">
        <v>398</v>
      </c>
      <c r="C17" s="168">
        <f t="shared" si="1"/>
        <v>30</v>
      </c>
      <c r="D17" s="169">
        <f t="shared" si="2"/>
        <v>18</v>
      </c>
      <c r="E17" s="169">
        <f t="shared" si="3"/>
        <v>12</v>
      </c>
      <c r="F17" s="169">
        <v>6</v>
      </c>
      <c r="G17" s="169">
        <v>5</v>
      </c>
      <c r="H17" s="169">
        <v>3</v>
      </c>
      <c r="I17" s="169">
        <v>0</v>
      </c>
      <c r="J17" s="169">
        <v>5</v>
      </c>
      <c r="K17" s="169">
        <v>3</v>
      </c>
      <c r="L17" s="169">
        <v>4</v>
      </c>
      <c r="M17" s="169">
        <v>4</v>
      </c>
    </row>
    <row r="18" spans="3:13" s="36" customFormat="1" ht="4.5" customHeight="1">
      <c r="C18" s="168"/>
      <c r="D18" s="169"/>
      <c r="E18" s="169"/>
      <c r="F18" s="169"/>
      <c r="G18" s="169"/>
      <c r="H18" s="169"/>
      <c r="I18" s="169"/>
      <c r="J18" s="169"/>
      <c r="K18" s="169"/>
      <c r="L18" s="169"/>
      <c r="M18" s="169"/>
    </row>
    <row r="19" spans="2:13" s="36" customFormat="1" ht="12.75" customHeight="1">
      <c r="B19" s="36" t="s">
        <v>397</v>
      </c>
      <c r="C19" s="168">
        <f t="shared" si="1"/>
        <v>0</v>
      </c>
      <c r="D19" s="169">
        <f t="shared" si="2"/>
        <v>0</v>
      </c>
      <c r="E19" s="169">
        <f t="shared" si="3"/>
        <v>0</v>
      </c>
      <c r="F19" s="169">
        <v>0</v>
      </c>
      <c r="G19" s="169">
        <v>0</v>
      </c>
      <c r="H19" s="169">
        <v>0</v>
      </c>
      <c r="I19" s="169">
        <v>0</v>
      </c>
      <c r="J19" s="169">
        <v>0</v>
      </c>
      <c r="K19" s="169">
        <v>0</v>
      </c>
      <c r="L19" s="169">
        <v>0</v>
      </c>
      <c r="M19" s="169">
        <v>0</v>
      </c>
    </row>
    <row r="20" spans="2:13" s="36" customFormat="1" ht="13.5" customHeight="1">
      <c r="B20" s="36" t="s">
        <v>396</v>
      </c>
      <c r="C20" s="168">
        <f t="shared" si="1"/>
        <v>0</v>
      </c>
      <c r="D20" s="169">
        <f t="shared" si="2"/>
        <v>0</v>
      </c>
      <c r="E20" s="169">
        <f t="shared" si="3"/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0</v>
      </c>
      <c r="M20" s="169">
        <v>0</v>
      </c>
    </row>
    <row r="21" spans="2:13" s="36" customFormat="1" ht="12.75" customHeight="1">
      <c r="B21" s="36" t="s">
        <v>25</v>
      </c>
      <c r="C21" s="168">
        <f t="shared" si="1"/>
        <v>0</v>
      </c>
      <c r="D21" s="169">
        <f t="shared" si="2"/>
        <v>0</v>
      </c>
      <c r="E21" s="169">
        <f t="shared" si="3"/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0</v>
      </c>
      <c r="M21" s="169">
        <v>0</v>
      </c>
    </row>
    <row r="22" spans="2:13" s="36" customFormat="1" ht="12.75" customHeight="1">
      <c r="B22" s="36" t="s">
        <v>395</v>
      </c>
      <c r="C22" s="168">
        <f t="shared" si="1"/>
        <v>36</v>
      </c>
      <c r="D22" s="169">
        <f t="shared" si="2"/>
        <v>20</v>
      </c>
      <c r="E22" s="169">
        <f t="shared" si="3"/>
        <v>16</v>
      </c>
      <c r="F22" s="169">
        <v>8</v>
      </c>
      <c r="G22" s="169">
        <v>4</v>
      </c>
      <c r="H22" s="169">
        <v>2</v>
      </c>
      <c r="I22" s="169">
        <v>6</v>
      </c>
      <c r="J22" s="169">
        <v>6</v>
      </c>
      <c r="K22" s="169">
        <v>3</v>
      </c>
      <c r="L22" s="169">
        <v>4</v>
      </c>
      <c r="M22" s="169">
        <v>3</v>
      </c>
    </row>
    <row r="23" spans="2:13" s="36" customFormat="1" ht="12.75" customHeight="1">
      <c r="B23" s="36" t="s">
        <v>394</v>
      </c>
      <c r="C23" s="168">
        <f t="shared" si="1"/>
        <v>0</v>
      </c>
      <c r="D23" s="169">
        <f t="shared" si="2"/>
        <v>0</v>
      </c>
      <c r="E23" s="169">
        <f t="shared" si="3"/>
        <v>0</v>
      </c>
      <c r="F23" s="169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0</v>
      </c>
    </row>
    <row r="24" spans="2:13" s="36" customFormat="1" ht="13.5" customHeight="1">
      <c r="B24" s="36" t="s">
        <v>393</v>
      </c>
      <c r="C24" s="168">
        <f t="shared" si="1"/>
        <v>0</v>
      </c>
      <c r="D24" s="169">
        <f t="shared" si="2"/>
        <v>0</v>
      </c>
      <c r="E24" s="169">
        <f t="shared" si="3"/>
        <v>0</v>
      </c>
      <c r="F24" s="169">
        <v>0</v>
      </c>
      <c r="G24" s="169">
        <v>0</v>
      </c>
      <c r="H24" s="169">
        <v>0</v>
      </c>
      <c r="I24" s="169">
        <v>0</v>
      </c>
      <c r="J24" s="169">
        <v>0</v>
      </c>
      <c r="K24" s="169">
        <v>0</v>
      </c>
      <c r="L24" s="169">
        <v>0</v>
      </c>
      <c r="M24" s="169">
        <v>0</v>
      </c>
    </row>
    <row r="25" spans="2:13" s="36" customFormat="1" ht="12.75" customHeight="1">
      <c r="B25" s="36" t="s">
        <v>392</v>
      </c>
      <c r="C25" s="168">
        <f t="shared" si="1"/>
        <v>0</v>
      </c>
      <c r="D25" s="169">
        <f t="shared" si="2"/>
        <v>0</v>
      </c>
      <c r="E25" s="169">
        <f t="shared" si="3"/>
        <v>0</v>
      </c>
      <c r="F25" s="169">
        <v>0</v>
      </c>
      <c r="G25" s="169">
        <v>0</v>
      </c>
      <c r="H25" s="169">
        <v>0</v>
      </c>
      <c r="I25" s="169">
        <v>0</v>
      </c>
      <c r="J25" s="169">
        <v>0</v>
      </c>
      <c r="K25" s="169">
        <v>0</v>
      </c>
      <c r="L25" s="169">
        <v>0</v>
      </c>
      <c r="M25" s="169">
        <v>0</v>
      </c>
    </row>
    <row r="26" spans="2:13" s="36" customFormat="1" ht="12.75" customHeight="1">
      <c r="B26" s="36" t="s">
        <v>391</v>
      </c>
      <c r="C26" s="168">
        <f t="shared" si="1"/>
        <v>0</v>
      </c>
      <c r="D26" s="169">
        <f t="shared" si="2"/>
        <v>0</v>
      </c>
      <c r="E26" s="169">
        <f t="shared" si="3"/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</row>
    <row r="27" spans="2:13" s="36" customFormat="1" ht="13.5" customHeight="1">
      <c r="B27" s="36" t="s">
        <v>390</v>
      </c>
      <c r="C27" s="168">
        <f t="shared" si="1"/>
        <v>0</v>
      </c>
      <c r="D27" s="169">
        <f t="shared" si="2"/>
        <v>0</v>
      </c>
      <c r="E27" s="169">
        <f t="shared" si="3"/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0</v>
      </c>
      <c r="M27" s="169">
        <v>0</v>
      </c>
    </row>
    <row r="28" spans="2:13" s="36" customFormat="1" ht="12.75" customHeight="1">
      <c r="B28" s="36" t="s">
        <v>389</v>
      </c>
      <c r="C28" s="168">
        <f t="shared" si="1"/>
        <v>0</v>
      </c>
      <c r="D28" s="169">
        <f t="shared" si="2"/>
        <v>0</v>
      </c>
      <c r="E28" s="169">
        <f t="shared" si="3"/>
        <v>0</v>
      </c>
      <c r="F28" s="169">
        <v>0</v>
      </c>
      <c r="G28" s="169">
        <v>0</v>
      </c>
      <c r="H28" s="169">
        <v>0</v>
      </c>
      <c r="I28" s="169">
        <v>0</v>
      </c>
      <c r="J28" s="169">
        <v>0</v>
      </c>
      <c r="K28" s="169">
        <v>0</v>
      </c>
      <c r="L28" s="169">
        <v>0</v>
      </c>
      <c r="M28" s="169">
        <v>0</v>
      </c>
    </row>
    <row r="29" spans="2:13" s="36" customFormat="1" ht="12.75" customHeight="1">
      <c r="B29" s="36" t="s">
        <v>388</v>
      </c>
      <c r="C29" s="168">
        <f t="shared" si="1"/>
        <v>0</v>
      </c>
      <c r="D29" s="169">
        <f t="shared" si="2"/>
        <v>0</v>
      </c>
      <c r="E29" s="169">
        <f t="shared" si="3"/>
        <v>0</v>
      </c>
      <c r="F29" s="169">
        <v>0</v>
      </c>
      <c r="G29" s="169">
        <v>0</v>
      </c>
      <c r="H29" s="169">
        <v>0</v>
      </c>
      <c r="I29" s="169">
        <v>0</v>
      </c>
      <c r="J29" s="169">
        <v>0</v>
      </c>
      <c r="K29" s="169">
        <v>0</v>
      </c>
      <c r="L29" s="169">
        <v>0</v>
      </c>
      <c r="M29" s="169">
        <v>0</v>
      </c>
    </row>
    <row r="30" spans="2:13" s="36" customFormat="1" ht="12.75" customHeight="1">
      <c r="B30" s="36" t="s">
        <v>387</v>
      </c>
      <c r="C30" s="168">
        <f t="shared" si="1"/>
        <v>0</v>
      </c>
      <c r="D30" s="169">
        <f t="shared" si="2"/>
        <v>0</v>
      </c>
      <c r="E30" s="169">
        <f t="shared" si="3"/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</row>
    <row r="31" spans="2:13" s="36" customFormat="1" ht="13.5" customHeight="1">
      <c r="B31" s="36" t="s">
        <v>386</v>
      </c>
      <c r="C31" s="168">
        <f t="shared" si="1"/>
        <v>0</v>
      </c>
      <c r="D31" s="169">
        <f t="shared" si="2"/>
        <v>0</v>
      </c>
      <c r="E31" s="169">
        <f t="shared" si="3"/>
        <v>0</v>
      </c>
      <c r="F31" s="169">
        <v>0</v>
      </c>
      <c r="G31" s="169">
        <v>0</v>
      </c>
      <c r="H31" s="169">
        <v>0</v>
      </c>
      <c r="I31" s="169">
        <v>0</v>
      </c>
      <c r="J31" s="169">
        <v>0</v>
      </c>
      <c r="K31" s="169">
        <v>0</v>
      </c>
      <c r="L31" s="169">
        <v>0</v>
      </c>
      <c r="M31" s="169">
        <v>0</v>
      </c>
    </row>
    <row r="32" spans="2:13" s="36" customFormat="1" ht="12.75" customHeight="1">
      <c r="B32" s="36" t="s">
        <v>385</v>
      </c>
      <c r="C32" s="168">
        <f t="shared" si="1"/>
        <v>0</v>
      </c>
      <c r="D32" s="169">
        <f t="shared" si="2"/>
        <v>0</v>
      </c>
      <c r="E32" s="169">
        <f t="shared" si="3"/>
        <v>0</v>
      </c>
      <c r="F32" s="169">
        <v>0</v>
      </c>
      <c r="G32" s="169">
        <v>0</v>
      </c>
      <c r="H32" s="169">
        <v>0</v>
      </c>
      <c r="I32" s="169">
        <v>0</v>
      </c>
      <c r="J32" s="169">
        <v>0</v>
      </c>
      <c r="K32" s="169">
        <v>0</v>
      </c>
      <c r="L32" s="169">
        <v>0</v>
      </c>
      <c r="M32" s="169">
        <v>0</v>
      </c>
    </row>
    <row r="33" spans="2:13" s="36" customFormat="1" ht="12.75" customHeight="1">
      <c r="B33" s="36" t="s">
        <v>384</v>
      </c>
      <c r="C33" s="168">
        <f t="shared" si="1"/>
        <v>0</v>
      </c>
      <c r="D33" s="169">
        <f t="shared" si="2"/>
        <v>0</v>
      </c>
      <c r="E33" s="169">
        <f t="shared" si="3"/>
        <v>0</v>
      </c>
      <c r="F33" s="169">
        <v>0</v>
      </c>
      <c r="G33" s="169">
        <v>0</v>
      </c>
      <c r="H33" s="169">
        <v>0</v>
      </c>
      <c r="I33" s="169">
        <v>0</v>
      </c>
      <c r="J33" s="169">
        <v>0</v>
      </c>
      <c r="K33" s="169">
        <v>0</v>
      </c>
      <c r="L33" s="169">
        <v>0</v>
      </c>
      <c r="M33" s="169">
        <v>0</v>
      </c>
    </row>
    <row r="34" spans="2:13" s="36" customFormat="1" ht="12.75" customHeight="1">
      <c r="B34" s="152" t="s">
        <v>280</v>
      </c>
      <c r="C34" s="168">
        <f t="shared" si="1"/>
        <v>0</v>
      </c>
      <c r="D34" s="169">
        <f t="shared" si="2"/>
        <v>0</v>
      </c>
      <c r="E34" s="169">
        <f t="shared" si="3"/>
        <v>0</v>
      </c>
      <c r="F34" s="169">
        <v>0</v>
      </c>
      <c r="G34" s="169">
        <v>0</v>
      </c>
      <c r="H34" s="169">
        <v>0</v>
      </c>
      <c r="I34" s="169">
        <v>0</v>
      </c>
      <c r="J34" s="169">
        <v>0</v>
      </c>
      <c r="K34" s="169">
        <v>0</v>
      </c>
      <c r="L34" s="169">
        <v>0</v>
      </c>
      <c r="M34" s="169">
        <v>0</v>
      </c>
    </row>
    <row r="35" spans="1:13" ht="4.5" customHeight="1" thickBot="1">
      <c r="A35" s="36"/>
      <c r="B35" s="49"/>
      <c r="C35" s="50">
        <v>0</v>
      </c>
      <c r="D35" s="7"/>
      <c r="E35" s="7"/>
      <c r="F35" s="51"/>
      <c r="G35" s="51"/>
      <c r="H35" s="51"/>
      <c r="I35" s="51"/>
      <c r="J35" s="51"/>
      <c r="K35" s="51"/>
      <c r="L35" s="51"/>
      <c r="M35" s="51"/>
    </row>
    <row r="36" ht="11.25">
      <c r="A36" s="36"/>
    </row>
    <row r="37" ht="11.25">
      <c r="A37" s="2"/>
    </row>
    <row r="38" ht="11.25"/>
    <row r="39" ht="11.25"/>
    <row r="40" ht="11.25"/>
    <row r="41" ht="11.25"/>
  </sheetData>
  <sheetProtection/>
  <mergeCells count="6">
    <mergeCell ref="D4:D5"/>
    <mergeCell ref="F4:M4"/>
    <mergeCell ref="F5:G5"/>
    <mergeCell ref="H5:I5"/>
    <mergeCell ref="J5:K5"/>
    <mergeCell ref="L5:M5"/>
  </mergeCells>
  <printOptions/>
  <pageMargins left="0.8661417322834646" right="0.3937007874015748" top="0.8661417322834646" bottom="0.7874015748031497" header="0.5905511811023623" footer="0.5118110236220472"/>
  <pageSetup fitToHeight="1" fitToWidth="1" orientation="landscape" paperSize="9" r:id="rId1"/>
  <headerFooter alignWithMargins="0">
    <oddFooter>&amp;C&amp;P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AL35"/>
  <sheetViews>
    <sheetView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7.00390625" defaultRowHeight="12.75" customHeight="1"/>
  <cols>
    <col min="1" max="1" width="0.5" style="2" customWidth="1"/>
    <col min="2" max="2" width="9.625" style="2" bestFit="1" customWidth="1"/>
    <col min="3" max="6" width="8.50390625" style="2" bestFit="1" customWidth="1"/>
    <col min="7" max="8" width="7.625" style="2" bestFit="1" customWidth="1"/>
    <col min="9" max="11" width="5.875" style="2" bestFit="1" customWidth="1"/>
    <col min="12" max="13" width="7.625" style="2" bestFit="1" customWidth="1"/>
    <col min="14" max="14" width="5.875" style="2" bestFit="1" customWidth="1"/>
    <col min="15" max="15" width="7.625" style="2" bestFit="1" customWidth="1"/>
    <col min="16" max="16" width="5.875" style="2" bestFit="1" customWidth="1"/>
    <col min="17" max="17" width="7.625" style="2" bestFit="1" customWidth="1"/>
    <col min="18" max="19" width="5.00390625" style="2" bestFit="1" customWidth="1"/>
    <col min="20" max="20" width="4.125" style="2" bestFit="1" customWidth="1"/>
    <col min="21" max="21" width="5.875" style="2" bestFit="1" customWidth="1"/>
    <col min="22" max="22" width="5.00390625" style="2" bestFit="1" customWidth="1"/>
    <col min="23" max="24" width="5.875" style="2" bestFit="1" customWidth="1"/>
    <col min="25" max="25" width="4.125" style="2" bestFit="1" customWidth="1"/>
    <col min="26" max="26" width="5.875" style="2" bestFit="1" customWidth="1"/>
    <col min="27" max="29" width="4.125" style="2" bestFit="1" customWidth="1"/>
    <col min="30" max="30" width="5.875" style="2" bestFit="1" customWidth="1"/>
    <col min="31" max="32" width="5.00390625" style="2" bestFit="1" customWidth="1"/>
    <col min="33" max="35" width="5.875" style="2" bestFit="1" customWidth="1"/>
    <col min="36" max="36" width="7.625" style="2" bestFit="1" customWidth="1"/>
    <col min="37" max="38" width="5.875" style="2" bestFit="1" customWidth="1"/>
    <col min="39" max="16384" width="7.00390625" style="2" customWidth="1"/>
  </cols>
  <sheetData>
    <row r="1" ht="4.5" customHeight="1"/>
    <row r="2" spans="2:38" ht="12.75" customHeight="1">
      <c r="B2" s="23" t="s">
        <v>341</v>
      </c>
      <c r="C2" s="23"/>
      <c r="D2" s="23"/>
      <c r="E2" s="23"/>
      <c r="F2" s="23"/>
      <c r="G2" s="23"/>
      <c r="H2" s="23"/>
      <c r="I2" s="23"/>
      <c r="J2" s="23"/>
      <c r="K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ht="4.5" customHeight="1" thickBot="1"/>
    <row r="4" spans="2:38" s="36" customFormat="1" ht="12.75" customHeight="1">
      <c r="B4" s="367" t="s">
        <v>22</v>
      </c>
      <c r="C4" s="361" t="s">
        <v>8</v>
      </c>
      <c r="D4" s="361"/>
      <c r="E4" s="361"/>
      <c r="F4" s="360" t="s">
        <v>64</v>
      </c>
      <c r="G4" s="361"/>
      <c r="H4" s="361"/>
      <c r="I4" s="360" t="s">
        <v>65</v>
      </c>
      <c r="J4" s="361"/>
      <c r="K4" s="361"/>
      <c r="L4" s="360" t="s">
        <v>66</v>
      </c>
      <c r="M4" s="361"/>
      <c r="N4" s="361"/>
      <c r="O4" s="360" t="s">
        <v>88</v>
      </c>
      <c r="P4" s="361"/>
      <c r="Q4" s="361"/>
      <c r="R4" s="360" t="s">
        <v>67</v>
      </c>
      <c r="S4" s="361"/>
      <c r="T4" s="361"/>
      <c r="U4" s="360" t="s">
        <v>68</v>
      </c>
      <c r="V4" s="361"/>
      <c r="W4" s="361"/>
      <c r="X4" s="360" t="s">
        <v>69</v>
      </c>
      <c r="Y4" s="361"/>
      <c r="Z4" s="361"/>
      <c r="AA4" s="360" t="s">
        <v>270</v>
      </c>
      <c r="AB4" s="361"/>
      <c r="AC4" s="361"/>
      <c r="AD4" s="360" t="s">
        <v>271</v>
      </c>
      <c r="AE4" s="361"/>
      <c r="AF4" s="361"/>
      <c r="AG4" s="360" t="s">
        <v>71</v>
      </c>
      <c r="AH4" s="361"/>
      <c r="AI4" s="361"/>
      <c r="AJ4" s="360" t="s">
        <v>70</v>
      </c>
      <c r="AK4" s="361"/>
      <c r="AL4" s="361"/>
    </row>
    <row r="5" spans="2:38" s="159" customFormat="1" ht="12.75" customHeight="1">
      <c r="B5" s="382"/>
      <c r="C5" s="163" t="s">
        <v>8</v>
      </c>
      <c r="D5" s="161" t="s">
        <v>26</v>
      </c>
      <c r="E5" s="161" t="s">
        <v>27</v>
      </c>
      <c r="F5" s="161" t="s">
        <v>8</v>
      </c>
      <c r="G5" s="161" t="s">
        <v>26</v>
      </c>
      <c r="H5" s="161" t="s">
        <v>27</v>
      </c>
      <c r="I5" s="161" t="s">
        <v>8</v>
      </c>
      <c r="J5" s="161" t="s">
        <v>26</v>
      </c>
      <c r="K5" s="161" t="s">
        <v>27</v>
      </c>
      <c r="L5" s="161" t="s">
        <v>8</v>
      </c>
      <c r="M5" s="161" t="s">
        <v>26</v>
      </c>
      <c r="N5" s="161" t="s">
        <v>27</v>
      </c>
      <c r="O5" s="161" t="s">
        <v>8</v>
      </c>
      <c r="P5" s="161" t="s">
        <v>26</v>
      </c>
      <c r="Q5" s="161" t="s">
        <v>27</v>
      </c>
      <c r="R5" s="161" t="s">
        <v>8</v>
      </c>
      <c r="S5" s="161" t="s">
        <v>26</v>
      </c>
      <c r="T5" s="161" t="s">
        <v>27</v>
      </c>
      <c r="U5" s="161" t="s">
        <v>8</v>
      </c>
      <c r="V5" s="161" t="s">
        <v>26</v>
      </c>
      <c r="W5" s="161" t="s">
        <v>27</v>
      </c>
      <c r="X5" s="161" t="s">
        <v>8</v>
      </c>
      <c r="Y5" s="161" t="s">
        <v>26</v>
      </c>
      <c r="Z5" s="161" t="s">
        <v>27</v>
      </c>
      <c r="AA5" s="161" t="s">
        <v>8</v>
      </c>
      <c r="AB5" s="161" t="s">
        <v>26</v>
      </c>
      <c r="AC5" s="161" t="s">
        <v>27</v>
      </c>
      <c r="AD5" s="161" t="s">
        <v>8</v>
      </c>
      <c r="AE5" s="161" t="s">
        <v>26</v>
      </c>
      <c r="AF5" s="161" t="s">
        <v>27</v>
      </c>
      <c r="AG5" s="161" t="s">
        <v>8</v>
      </c>
      <c r="AH5" s="161" t="s">
        <v>26</v>
      </c>
      <c r="AI5" s="161" t="s">
        <v>27</v>
      </c>
      <c r="AJ5" s="161" t="s">
        <v>8</v>
      </c>
      <c r="AK5" s="161" t="s">
        <v>26</v>
      </c>
      <c r="AL5" s="161" t="s">
        <v>27</v>
      </c>
    </row>
    <row r="6" spans="2:38" s="36" customFormat="1" ht="4.5" customHeight="1">
      <c r="B6" s="180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</row>
    <row r="7" spans="2:38" s="36" customFormat="1" ht="13.5" customHeight="1">
      <c r="B7" s="157" t="s">
        <v>406</v>
      </c>
      <c r="C7" s="155">
        <f>SUM('表10'!F8,'表11'!C8)</f>
        <v>19904</v>
      </c>
      <c r="D7" s="155">
        <f>SUM(D10:D34)</f>
        <v>9799</v>
      </c>
      <c r="E7" s="155">
        <f>SUM(E10:E34)</f>
        <v>10105</v>
      </c>
      <c r="F7" s="155">
        <f>G7+H7</f>
        <v>13448</v>
      </c>
      <c r="G7" s="155">
        <f>SUM(G10:G34)</f>
        <v>6204</v>
      </c>
      <c r="H7" s="155">
        <f>SUM(H10:H34)</f>
        <v>7244</v>
      </c>
      <c r="I7" s="155">
        <f>J7+K7</f>
        <v>649</v>
      </c>
      <c r="J7" s="155">
        <f>SUM(J10:J34)</f>
        <v>375</v>
      </c>
      <c r="K7" s="155">
        <f>SUM(K10:K34)</f>
        <v>274</v>
      </c>
      <c r="L7" s="155">
        <f>M7+N7</f>
        <v>1657</v>
      </c>
      <c r="M7" s="155">
        <f>SUM(M10:M34)</f>
        <v>1524</v>
      </c>
      <c r="N7" s="155">
        <f>SUM(N10:N34)</f>
        <v>133</v>
      </c>
      <c r="O7" s="155">
        <f>P7+Q7</f>
        <v>1675</v>
      </c>
      <c r="P7" s="155">
        <f>SUM(P10:P34)</f>
        <v>611</v>
      </c>
      <c r="Q7" s="155">
        <f>SUM(Q10:Q34)</f>
        <v>1064</v>
      </c>
      <c r="R7" s="155">
        <f>S7+T7</f>
        <v>89</v>
      </c>
      <c r="S7" s="155">
        <f>SUM(S10:S34)</f>
        <v>79</v>
      </c>
      <c r="T7" s="155">
        <f>SUM(T10:T34)</f>
        <v>10</v>
      </c>
      <c r="U7" s="155">
        <f>V7+W7</f>
        <v>277</v>
      </c>
      <c r="V7" s="155">
        <f>SUM(V10:V34)</f>
        <v>73</v>
      </c>
      <c r="W7" s="155">
        <f>SUM(W10:W34)</f>
        <v>204</v>
      </c>
      <c r="X7" s="155">
        <f>Y7+Z7</f>
        <v>117</v>
      </c>
      <c r="Y7" s="155">
        <f>SUM(Y10:Y34)</f>
        <v>1</v>
      </c>
      <c r="Z7" s="155">
        <f>SUM(Z10:Z34)</f>
        <v>116</v>
      </c>
      <c r="AA7" s="155">
        <f>AB7+AC7</f>
        <v>0</v>
      </c>
      <c r="AB7" s="155">
        <f>SUM(AB10:AB34)</f>
        <v>0</v>
      </c>
      <c r="AC7" s="155">
        <f>SUM(AC10:AC34)</f>
        <v>0</v>
      </c>
      <c r="AD7" s="155">
        <f>AE7+AF7</f>
        <v>103</v>
      </c>
      <c r="AE7" s="155">
        <f>SUM(AE10:AE34)</f>
        <v>41</v>
      </c>
      <c r="AF7" s="155">
        <f>SUM(AF10:AF34)</f>
        <v>62</v>
      </c>
      <c r="AG7" s="155">
        <f>AH7+AI7</f>
        <v>895</v>
      </c>
      <c r="AH7" s="155">
        <f>SUM(AH10:AH34)</f>
        <v>422</v>
      </c>
      <c r="AI7" s="155">
        <f>SUM(AI10:AI34)</f>
        <v>473</v>
      </c>
      <c r="AJ7" s="155">
        <f>AK7+AL7</f>
        <v>994</v>
      </c>
      <c r="AK7" s="155">
        <f>SUM(AK10:AK34)</f>
        <v>469</v>
      </c>
      <c r="AL7" s="155">
        <f>SUM(AL10:AL34)</f>
        <v>525</v>
      </c>
    </row>
    <row r="8" spans="2:38" s="36" customFormat="1" ht="12.75" customHeight="1">
      <c r="B8" s="110" t="s">
        <v>408</v>
      </c>
      <c r="C8" s="169">
        <f>'表10'!F9</f>
        <v>825</v>
      </c>
      <c r="D8" s="169">
        <f>G8+J8+M8+P8+S8+V8+Y8+AB8+AE8+AH8+AK8</f>
        <v>508</v>
      </c>
      <c r="E8" s="169">
        <f>H8+K8+N8+Q8+T8+W8+Z8+AC8+AF8+AI8+AL8</f>
        <v>317</v>
      </c>
      <c r="F8" s="169">
        <v>825</v>
      </c>
      <c r="G8" s="169">
        <v>508</v>
      </c>
      <c r="H8" s="169">
        <v>317</v>
      </c>
      <c r="I8" s="169">
        <v>0</v>
      </c>
      <c r="J8" s="169">
        <v>0</v>
      </c>
      <c r="K8" s="169">
        <v>0</v>
      </c>
      <c r="L8" s="169">
        <v>0</v>
      </c>
      <c r="M8" s="169">
        <v>0</v>
      </c>
      <c r="N8" s="169">
        <v>0</v>
      </c>
      <c r="O8" s="169">
        <v>0</v>
      </c>
      <c r="P8" s="169">
        <v>0</v>
      </c>
      <c r="Q8" s="169">
        <v>0</v>
      </c>
      <c r="R8" s="169">
        <v>0</v>
      </c>
      <c r="S8" s="169">
        <v>0</v>
      </c>
      <c r="T8" s="169">
        <v>0</v>
      </c>
      <c r="U8" s="169">
        <v>0</v>
      </c>
      <c r="V8" s="169">
        <v>0</v>
      </c>
      <c r="W8" s="169">
        <v>0</v>
      </c>
      <c r="X8" s="169">
        <v>0</v>
      </c>
      <c r="Y8" s="169">
        <v>0</v>
      </c>
      <c r="Z8" s="169">
        <v>0</v>
      </c>
      <c r="AA8" s="169">
        <v>0</v>
      </c>
      <c r="AB8" s="169">
        <v>0</v>
      </c>
      <c r="AC8" s="169">
        <v>0</v>
      </c>
      <c r="AD8" s="169">
        <v>0</v>
      </c>
      <c r="AE8" s="169">
        <v>0</v>
      </c>
      <c r="AF8" s="169">
        <v>0</v>
      </c>
      <c r="AG8" s="169">
        <v>0</v>
      </c>
      <c r="AH8" s="169">
        <v>0</v>
      </c>
      <c r="AI8" s="169">
        <v>0</v>
      </c>
      <c r="AJ8" s="169">
        <v>0</v>
      </c>
      <c r="AK8" s="169">
        <v>0</v>
      </c>
      <c r="AL8" s="169">
        <v>0</v>
      </c>
    </row>
    <row r="9" spans="2:38" s="36" customFormat="1" ht="4.5" customHeight="1">
      <c r="B9" s="237"/>
      <c r="C9" s="172">
        <v>0</v>
      </c>
      <c r="D9" s="172">
        <v>0</v>
      </c>
      <c r="E9" s="172">
        <v>0</v>
      </c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</row>
    <row r="10" spans="2:38" s="36" customFormat="1" ht="13.5" customHeight="1">
      <c r="B10" s="110" t="s">
        <v>405</v>
      </c>
      <c r="C10" s="169">
        <f>D10+E10</f>
        <v>8915</v>
      </c>
      <c r="D10" s="169">
        <f>G10+J10+M10+P10+S10+V10+Y10+AB10+AE10+AH10+AK10</f>
        <v>4503</v>
      </c>
      <c r="E10" s="169">
        <f>H10+K10+N10+Q10+T10+W10+Z10+AC10+AF10+AI10+AL10</f>
        <v>4412</v>
      </c>
      <c r="F10" s="169">
        <v>6248</v>
      </c>
      <c r="G10" s="169">
        <v>2961</v>
      </c>
      <c r="H10" s="169">
        <v>3287</v>
      </c>
      <c r="I10" s="169">
        <v>212</v>
      </c>
      <c r="J10" s="169">
        <v>113</v>
      </c>
      <c r="K10" s="169">
        <v>99</v>
      </c>
      <c r="L10" s="169">
        <v>911</v>
      </c>
      <c r="M10" s="169">
        <v>788</v>
      </c>
      <c r="N10" s="169">
        <v>123</v>
      </c>
      <c r="O10" s="169">
        <v>823</v>
      </c>
      <c r="P10" s="169">
        <v>264</v>
      </c>
      <c r="Q10" s="169">
        <v>559</v>
      </c>
      <c r="R10" s="169">
        <v>89</v>
      </c>
      <c r="S10" s="169">
        <v>79</v>
      </c>
      <c r="T10" s="169">
        <v>10</v>
      </c>
      <c r="U10" s="169">
        <v>0</v>
      </c>
      <c r="V10" s="169">
        <v>0</v>
      </c>
      <c r="W10" s="169">
        <v>0</v>
      </c>
      <c r="X10" s="169">
        <v>0</v>
      </c>
      <c r="Y10" s="169">
        <v>0</v>
      </c>
      <c r="Z10" s="169">
        <v>0</v>
      </c>
      <c r="AA10" s="169">
        <v>0</v>
      </c>
      <c r="AB10" s="169">
        <v>0</v>
      </c>
      <c r="AC10" s="169">
        <v>0</v>
      </c>
      <c r="AD10" s="169">
        <v>0</v>
      </c>
      <c r="AE10" s="169">
        <v>0</v>
      </c>
      <c r="AF10" s="169">
        <v>0</v>
      </c>
      <c r="AG10" s="169">
        <v>359</v>
      </c>
      <c r="AH10" s="169">
        <v>178</v>
      </c>
      <c r="AI10" s="169">
        <v>181</v>
      </c>
      <c r="AJ10" s="169">
        <v>273</v>
      </c>
      <c r="AK10" s="169">
        <v>120</v>
      </c>
      <c r="AL10" s="169">
        <v>153</v>
      </c>
    </row>
    <row r="11" spans="2:38" s="36" customFormat="1" ht="12.75" customHeight="1">
      <c r="B11" s="110" t="s">
        <v>404</v>
      </c>
      <c r="C11" s="169">
        <f aca="true" t="shared" si="0" ref="C11:C34">D11+E11</f>
        <v>1642</v>
      </c>
      <c r="D11" s="169">
        <f>G11+J11+M11+P11+S11+V11+Y11+AB11+AE11+AH11+AK11</f>
        <v>783</v>
      </c>
      <c r="E11" s="169">
        <f aca="true" t="shared" si="1" ref="E11:E34">H11+K11+N11+Q11+T11+W11+Z11+AC11+AF11+AI11+AL11</f>
        <v>859</v>
      </c>
      <c r="F11" s="169">
        <v>1025</v>
      </c>
      <c r="G11" s="169">
        <v>446</v>
      </c>
      <c r="H11" s="169">
        <v>579</v>
      </c>
      <c r="I11" s="169">
        <v>0</v>
      </c>
      <c r="J11" s="169">
        <v>0</v>
      </c>
      <c r="K11" s="169">
        <v>0</v>
      </c>
      <c r="L11" s="169">
        <v>0</v>
      </c>
      <c r="M11" s="169">
        <v>0</v>
      </c>
      <c r="N11" s="169">
        <v>0</v>
      </c>
      <c r="O11" s="169">
        <v>0</v>
      </c>
      <c r="P11" s="169">
        <v>0</v>
      </c>
      <c r="Q11" s="169">
        <v>0</v>
      </c>
      <c r="R11" s="169">
        <v>0</v>
      </c>
      <c r="S11" s="169">
        <v>0</v>
      </c>
      <c r="T11" s="169">
        <v>0</v>
      </c>
      <c r="U11" s="169">
        <v>0</v>
      </c>
      <c r="V11" s="169">
        <v>0</v>
      </c>
      <c r="W11" s="169">
        <v>0</v>
      </c>
      <c r="X11" s="169">
        <v>0</v>
      </c>
      <c r="Y11" s="169">
        <v>0</v>
      </c>
      <c r="Z11" s="169">
        <v>0</v>
      </c>
      <c r="AA11" s="169">
        <v>0</v>
      </c>
      <c r="AB11" s="169">
        <v>0</v>
      </c>
      <c r="AC11" s="169">
        <v>0</v>
      </c>
      <c r="AD11" s="169">
        <v>0</v>
      </c>
      <c r="AE11" s="169">
        <v>0</v>
      </c>
      <c r="AF11" s="169">
        <v>0</v>
      </c>
      <c r="AG11" s="169">
        <v>119</v>
      </c>
      <c r="AH11" s="169">
        <v>81</v>
      </c>
      <c r="AI11" s="169">
        <v>38</v>
      </c>
      <c r="AJ11" s="169">
        <v>498</v>
      </c>
      <c r="AK11" s="169">
        <v>256</v>
      </c>
      <c r="AL11" s="169">
        <v>242</v>
      </c>
    </row>
    <row r="12" spans="2:38" s="36" customFormat="1" ht="12.75" customHeight="1">
      <c r="B12" s="110" t="s">
        <v>403</v>
      </c>
      <c r="C12" s="169">
        <f t="shared" si="0"/>
        <v>1239</v>
      </c>
      <c r="D12" s="169">
        <f aca="true" t="shared" si="2" ref="D12:D34">G12+J12+M12+P12+S12+V12+Y12+AB12+AE12+AH12+AK12</f>
        <v>541</v>
      </c>
      <c r="E12" s="169">
        <f t="shared" si="1"/>
        <v>698</v>
      </c>
      <c r="F12" s="169">
        <v>666</v>
      </c>
      <c r="G12" s="169">
        <v>338</v>
      </c>
      <c r="H12" s="169">
        <v>328</v>
      </c>
      <c r="I12" s="169">
        <v>0</v>
      </c>
      <c r="J12" s="169">
        <v>0</v>
      </c>
      <c r="K12" s="169">
        <v>0</v>
      </c>
      <c r="L12" s="169">
        <v>0</v>
      </c>
      <c r="M12" s="169">
        <v>0</v>
      </c>
      <c r="N12" s="169">
        <v>0</v>
      </c>
      <c r="O12" s="169">
        <v>193</v>
      </c>
      <c r="P12" s="169">
        <v>89</v>
      </c>
      <c r="Q12" s="169">
        <v>104</v>
      </c>
      <c r="R12" s="169">
        <v>0</v>
      </c>
      <c r="S12" s="169">
        <v>0</v>
      </c>
      <c r="T12" s="169">
        <v>0</v>
      </c>
      <c r="U12" s="169">
        <v>277</v>
      </c>
      <c r="V12" s="169">
        <v>73</v>
      </c>
      <c r="W12" s="169">
        <v>204</v>
      </c>
      <c r="X12" s="169">
        <v>0</v>
      </c>
      <c r="Y12" s="169">
        <v>0</v>
      </c>
      <c r="Z12" s="169">
        <v>0</v>
      </c>
      <c r="AA12" s="169">
        <v>0</v>
      </c>
      <c r="AB12" s="169">
        <v>0</v>
      </c>
      <c r="AC12" s="169">
        <v>0</v>
      </c>
      <c r="AD12" s="169">
        <v>103</v>
      </c>
      <c r="AE12" s="169">
        <v>41</v>
      </c>
      <c r="AF12" s="169">
        <v>62</v>
      </c>
      <c r="AG12" s="169">
        <v>0</v>
      </c>
      <c r="AH12" s="169">
        <v>0</v>
      </c>
      <c r="AI12" s="169">
        <v>0</v>
      </c>
      <c r="AJ12" s="169">
        <v>0</v>
      </c>
      <c r="AK12" s="169">
        <v>0</v>
      </c>
      <c r="AL12" s="169">
        <v>0</v>
      </c>
    </row>
    <row r="13" spans="2:38" s="36" customFormat="1" ht="12.75" customHeight="1">
      <c r="B13" s="110" t="s">
        <v>402</v>
      </c>
      <c r="C13" s="169">
        <f t="shared" si="0"/>
        <v>2092</v>
      </c>
      <c r="D13" s="169">
        <f t="shared" si="2"/>
        <v>978</v>
      </c>
      <c r="E13" s="169">
        <f t="shared" si="1"/>
        <v>1114</v>
      </c>
      <c r="F13" s="169">
        <v>1159</v>
      </c>
      <c r="G13" s="169">
        <v>473</v>
      </c>
      <c r="H13" s="169">
        <v>686</v>
      </c>
      <c r="I13" s="169">
        <v>0</v>
      </c>
      <c r="J13" s="169">
        <v>0</v>
      </c>
      <c r="K13" s="169">
        <v>0</v>
      </c>
      <c r="L13" s="169">
        <v>355</v>
      </c>
      <c r="M13" s="169">
        <v>355</v>
      </c>
      <c r="N13" s="169">
        <v>0</v>
      </c>
      <c r="O13" s="169">
        <v>119</v>
      </c>
      <c r="P13" s="169">
        <v>0</v>
      </c>
      <c r="Q13" s="169">
        <v>119</v>
      </c>
      <c r="R13" s="169">
        <v>0</v>
      </c>
      <c r="S13" s="169">
        <v>0</v>
      </c>
      <c r="T13" s="169">
        <v>0</v>
      </c>
      <c r="U13" s="169">
        <v>0</v>
      </c>
      <c r="V13" s="169">
        <v>0</v>
      </c>
      <c r="W13" s="169">
        <v>0</v>
      </c>
      <c r="X13" s="169">
        <v>117</v>
      </c>
      <c r="Y13" s="169">
        <v>1</v>
      </c>
      <c r="Z13" s="169">
        <v>116</v>
      </c>
      <c r="AA13" s="169">
        <v>0</v>
      </c>
      <c r="AB13" s="169">
        <v>0</v>
      </c>
      <c r="AC13" s="169">
        <v>0</v>
      </c>
      <c r="AD13" s="169">
        <v>0</v>
      </c>
      <c r="AE13" s="169">
        <v>0</v>
      </c>
      <c r="AF13" s="169">
        <v>0</v>
      </c>
      <c r="AG13" s="169">
        <v>119</v>
      </c>
      <c r="AH13" s="169">
        <v>56</v>
      </c>
      <c r="AI13" s="169">
        <v>63</v>
      </c>
      <c r="AJ13" s="169">
        <v>223</v>
      </c>
      <c r="AK13" s="169">
        <v>93</v>
      </c>
      <c r="AL13" s="169">
        <v>130</v>
      </c>
    </row>
    <row r="14" spans="2:38" s="36" customFormat="1" ht="12.75" customHeight="1">
      <c r="B14" s="110" t="s">
        <v>401</v>
      </c>
      <c r="C14" s="169">
        <f t="shared" si="0"/>
        <v>883</v>
      </c>
      <c r="D14" s="169">
        <f t="shared" si="2"/>
        <v>420</v>
      </c>
      <c r="E14" s="169">
        <f t="shared" si="1"/>
        <v>463</v>
      </c>
      <c r="F14" s="169">
        <v>485</v>
      </c>
      <c r="G14" s="169">
        <v>206</v>
      </c>
      <c r="H14" s="169">
        <v>279</v>
      </c>
      <c r="I14" s="169">
        <v>134</v>
      </c>
      <c r="J14" s="169">
        <v>70</v>
      </c>
      <c r="K14" s="169">
        <v>64</v>
      </c>
      <c r="L14" s="169">
        <v>0</v>
      </c>
      <c r="M14" s="169">
        <v>0</v>
      </c>
      <c r="N14" s="169">
        <v>0</v>
      </c>
      <c r="O14" s="169">
        <v>264</v>
      </c>
      <c r="P14" s="169">
        <v>144</v>
      </c>
      <c r="Q14" s="169">
        <v>120</v>
      </c>
      <c r="R14" s="169">
        <v>0</v>
      </c>
      <c r="S14" s="169">
        <v>0</v>
      </c>
      <c r="T14" s="169">
        <v>0</v>
      </c>
      <c r="U14" s="169">
        <v>0</v>
      </c>
      <c r="V14" s="169">
        <v>0</v>
      </c>
      <c r="W14" s="169">
        <v>0</v>
      </c>
      <c r="X14" s="169">
        <v>0</v>
      </c>
      <c r="Y14" s="169">
        <v>0</v>
      </c>
      <c r="Z14" s="169">
        <v>0</v>
      </c>
      <c r="AA14" s="169">
        <v>0</v>
      </c>
      <c r="AB14" s="169">
        <v>0</v>
      </c>
      <c r="AC14" s="169">
        <v>0</v>
      </c>
      <c r="AD14" s="169">
        <v>0</v>
      </c>
      <c r="AE14" s="169">
        <v>0</v>
      </c>
      <c r="AF14" s="169">
        <v>0</v>
      </c>
      <c r="AG14" s="169">
        <v>0</v>
      </c>
      <c r="AH14" s="169">
        <v>0</v>
      </c>
      <c r="AI14" s="169">
        <v>0</v>
      </c>
      <c r="AJ14" s="169">
        <v>0</v>
      </c>
      <c r="AK14" s="169">
        <v>0</v>
      </c>
      <c r="AL14" s="169">
        <v>0</v>
      </c>
    </row>
    <row r="15" spans="2:38" s="36" customFormat="1" ht="12.75" customHeight="1">
      <c r="B15" s="110" t="s">
        <v>400</v>
      </c>
      <c r="C15" s="169">
        <f t="shared" si="0"/>
        <v>849</v>
      </c>
      <c r="D15" s="169">
        <f t="shared" si="2"/>
        <v>386</v>
      </c>
      <c r="E15" s="169">
        <f t="shared" si="1"/>
        <v>463</v>
      </c>
      <c r="F15" s="169">
        <v>849</v>
      </c>
      <c r="G15" s="169">
        <v>386</v>
      </c>
      <c r="H15" s="169">
        <v>463</v>
      </c>
      <c r="I15" s="169">
        <v>0</v>
      </c>
      <c r="J15" s="169">
        <v>0</v>
      </c>
      <c r="K15" s="169">
        <v>0</v>
      </c>
      <c r="L15" s="169">
        <v>0</v>
      </c>
      <c r="M15" s="169">
        <v>0</v>
      </c>
      <c r="N15" s="169">
        <v>0</v>
      </c>
      <c r="O15" s="169">
        <v>0</v>
      </c>
      <c r="P15" s="169">
        <v>0</v>
      </c>
      <c r="Q15" s="169">
        <v>0</v>
      </c>
      <c r="R15" s="169">
        <v>0</v>
      </c>
      <c r="S15" s="169">
        <v>0</v>
      </c>
      <c r="T15" s="169">
        <v>0</v>
      </c>
      <c r="U15" s="169">
        <v>0</v>
      </c>
      <c r="V15" s="169">
        <v>0</v>
      </c>
      <c r="W15" s="169">
        <v>0</v>
      </c>
      <c r="X15" s="169">
        <v>0</v>
      </c>
      <c r="Y15" s="169">
        <v>0</v>
      </c>
      <c r="Z15" s="169">
        <v>0</v>
      </c>
      <c r="AA15" s="169">
        <v>0</v>
      </c>
      <c r="AB15" s="169">
        <v>0</v>
      </c>
      <c r="AC15" s="169">
        <v>0</v>
      </c>
      <c r="AD15" s="169">
        <v>0</v>
      </c>
      <c r="AE15" s="169">
        <v>0</v>
      </c>
      <c r="AF15" s="169">
        <v>0</v>
      </c>
      <c r="AG15" s="169">
        <v>0</v>
      </c>
      <c r="AH15" s="169">
        <v>0</v>
      </c>
      <c r="AI15" s="169">
        <v>0</v>
      </c>
      <c r="AJ15" s="169">
        <v>0</v>
      </c>
      <c r="AK15" s="169">
        <v>0</v>
      </c>
      <c r="AL15" s="169">
        <v>0</v>
      </c>
    </row>
    <row r="16" spans="2:38" s="36" customFormat="1" ht="12.75" customHeight="1">
      <c r="B16" s="110" t="s">
        <v>399</v>
      </c>
      <c r="C16" s="169">
        <f t="shared" si="0"/>
        <v>862</v>
      </c>
      <c r="D16" s="169">
        <f t="shared" si="2"/>
        <v>400</v>
      </c>
      <c r="E16" s="169">
        <f t="shared" si="1"/>
        <v>462</v>
      </c>
      <c r="F16" s="169">
        <v>862</v>
      </c>
      <c r="G16" s="169">
        <v>400</v>
      </c>
      <c r="H16" s="169">
        <v>462</v>
      </c>
      <c r="I16" s="169">
        <v>0</v>
      </c>
      <c r="J16" s="169">
        <v>0</v>
      </c>
      <c r="K16" s="169">
        <v>0</v>
      </c>
      <c r="L16" s="169">
        <v>0</v>
      </c>
      <c r="M16" s="169">
        <v>0</v>
      </c>
      <c r="N16" s="169">
        <v>0</v>
      </c>
      <c r="O16" s="169">
        <v>0</v>
      </c>
      <c r="P16" s="169">
        <v>0</v>
      </c>
      <c r="Q16" s="169">
        <v>0</v>
      </c>
      <c r="R16" s="169">
        <v>0</v>
      </c>
      <c r="S16" s="169">
        <v>0</v>
      </c>
      <c r="T16" s="169">
        <v>0</v>
      </c>
      <c r="U16" s="169">
        <v>0</v>
      </c>
      <c r="V16" s="169">
        <v>0</v>
      </c>
      <c r="W16" s="169">
        <v>0</v>
      </c>
      <c r="X16" s="169">
        <v>0</v>
      </c>
      <c r="Y16" s="169">
        <v>0</v>
      </c>
      <c r="Z16" s="169">
        <v>0</v>
      </c>
      <c r="AA16" s="169">
        <v>0</v>
      </c>
      <c r="AB16" s="169">
        <v>0</v>
      </c>
      <c r="AC16" s="169">
        <v>0</v>
      </c>
      <c r="AD16" s="169">
        <v>0</v>
      </c>
      <c r="AE16" s="169">
        <v>0</v>
      </c>
      <c r="AF16" s="169">
        <v>0</v>
      </c>
      <c r="AG16" s="169">
        <v>0</v>
      </c>
      <c r="AH16" s="169">
        <v>0</v>
      </c>
      <c r="AI16" s="169">
        <v>0</v>
      </c>
      <c r="AJ16" s="169">
        <v>0</v>
      </c>
      <c r="AK16" s="169">
        <v>0</v>
      </c>
      <c r="AL16" s="169">
        <v>0</v>
      </c>
    </row>
    <row r="17" spans="2:38" s="36" customFormat="1" ht="12.75" customHeight="1">
      <c r="B17" s="110" t="s">
        <v>398</v>
      </c>
      <c r="C17" s="169">
        <f t="shared" si="0"/>
        <v>1044</v>
      </c>
      <c r="D17" s="169">
        <f t="shared" si="2"/>
        <v>473</v>
      </c>
      <c r="E17" s="169">
        <f t="shared" si="1"/>
        <v>571</v>
      </c>
      <c r="F17" s="169">
        <v>795</v>
      </c>
      <c r="G17" s="169">
        <v>342</v>
      </c>
      <c r="H17" s="169">
        <v>453</v>
      </c>
      <c r="I17" s="169">
        <v>94</v>
      </c>
      <c r="J17" s="169">
        <v>60</v>
      </c>
      <c r="K17" s="169">
        <v>34</v>
      </c>
      <c r="L17" s="169">
        <v>0</v>
      </c>
      <c r="M17" s="169">
        <v>0</v>
      </c>
      <c r="N17" s="169">
        <v>0</v>
      </c>
      <c r="O17" s="169">
        <v>50</v>
      </c>
      <c r="P17" s="169">
        <v>17</v>
      </c>
      <c r="Q17" s="169">
        <v>33</v>
      </c>
      <c r="R17" s="169">
        <v>0</v>
      </c>
      <c r="S17" s="169">
        <v>0</v>
      </c>
      <c r="T17" s="169">
        <v>0</v>
      </c>
      <c r="U17" s="169">
        <v>0</v>
      </c>
      <c r="V17" s="169">
        <v>0</v>
      </c>
      <c r="W17" s="169">
        <v>0</v>
      </c>
      <c r="X17" s="169">
        <v>0</v>
      </c>
      <c r="Y17" s="169">
        <v>0</v>
      </c>
      <c r="Z17" s="169">
        <v>0</v>
      </c>
      <c r="AA17" s="169">
        <v>0</v>
      </c>
      <c r="AB17" s="169">
        <v>0</v>
      </c>
      <c r="AC17" s="169">
        <v>0</v>
      </c>
      <c r="AD17" s="169">
        <v>0</v>
      </c>
      <c r="AE17" s="169">
        <v>0</v>
      </c>
      <c r="AF17" s="169">
        <v>0</v>
      </c>
      <c r="AG17" s="169">
        <v>105</v>
      </c>
      <c r="AH17" s="169">
        <v>54</v>
      </c>
      <c r="AI17" s="169">
        <v>51</v>
      </c>
      <c r="AJ17" s="169">
        <v>0</v>
      </c>
      <c r="AK17" s="169">
        <v>0</v>
      </c>
      <c r="AL17" s="169">
        <v>0</v>
      </c>
    </row>
    <row r="18" spans="2:38" s="36" customFormat="1" ht="4.5" customHeight="1">
      <c r="B18" s="110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72"/>
      <c r="Q18" s="169"/>
      <c r="R18" s="170"/>
      <c r="S18" s="172"/>
      <c r="T18" s="172"/>
      <c r="U18" s="170"/>
      <c r="V18" s="172"/>
      <c r="W18" s="172"/>
      <c r="X18" s="170"/>
      <c r="Y18" s="172"/>
      <c r="Z18" s="172"/>
      <c r="AA18" s="172"/>
      <c r="AB18" s="172"/>
      <c r="AC18" s="172"/>
      <c r="AD18" s="172"/>
      <c r="AE18" s="172"/>
      <c r="AF18" s="172"/>
      <c r="AG18" s="170"/>
      <c r="AH18" s="172"/>
      <c r="AI18" s="172"/>
      <c r="AJ18" s="170"/>
      <c r="AK18" s="172"/>
      <c r="AL18" s="172"/>
    </row>
    <row r="19" spans="2:38" s="36" customFormat="1" ht="12.75" customHeight="1">
      <c r="B19" s="110" t="s">
        <v>397</v>
      </c>
      <c r="C19" s="169">
        <f t="shared" si="0"/>
        <v>125</v>
      </c>
      <c r="D19" s="169">
        <f t="shared" si="2"/>
        <v>75</v>
      </c>
      <c r="E19" s="169">
        <f t="shared" si="1"/>
        <v>50</v>
      </c>
      <c r="F19" s="169">
        <v>0</v>
      </c>
      <c r="G19" s="169">
        <v>0</v>
      </c>
      <c r="H19" s="169">
        <v>0</v>
      </c>
      <c r="I19" s="169">
        <v>125</v>
      </c>
      <c r="J19" s="169">
        <v>75</v>
      </c>
      <c r="K19" s="169">
        <v>50</v>
      </c>
      <c r="L19" s="169">
        <v>0</v>
      </c>
      <c r="M19" s="169">
        <v>0</v>
      </c>
      <c r="N19" s="169">
        <v>0</v>
      </c>
      <c r="O19" s="169">
        <v>0</v>
      </c>
      <c r="P19" s="169">
        <v>0</v>
      </c>
      <c r="Q19" s="169">
        <v>0</v>
      </c>
      <c r="R19" s="169">
        <v>0</v>
      </c>
      <c r="S19" s="169">
        <v>0</v>
      </c>
      <c r="T19" s="169">
        <v>0</v>
      </c>
      <c r="U19" s="169">
        <v>0</v>
      </c>
      <c r="V19" s="169">
        <v>0</v>
      </c>
      <c r="W19" s="169">
        <v>0</v>
      </c>
      <c r="X19" s="169">
        <v>0</v>
      </c>
      <c r="Y19" s="169">
        <v>0</v>
      </c>
      <c r="Z19" s="169">
        <v>0</v>
      </c>
      <c r="AA19" s="169">
        <v>0</v>
      </c>
      <c r="AB19" s="169">
        <v>0</v>
      </c>
      <c r="AC19" s="169">
        <v>0</v>
      </c>
      <c r="AD19" s="169">
        <v>0</v>
      </c>
      <c r="AE19" s="169">
        <v>0</v>
      </c>
      <c r="AF19" s="169">
        <v>0</v>
      </c>
      <c r="AG19" s="169">
        <v>0</v>
      </c>
      <c r="AH19" s="169">
        <v>0</v>
      </c>
      <c r="AI19" s="169">
        <v>0</v>
      </c>
      <c r="AJ19" s="169">
        <v>0</v>
      </c>
      <c r="AK19" s="169">
        <v>0</v>
      </c>
      <c r="AL19" s="169">
        <v>0</v>
      </c>
    </row>
    <row r="20" spans="2:38" s="36" customFormat="1" ht="13.5" customHeight="1">
      <c r="B20" s="110" t="s">
        <v>396</v>
      </c>
      <c r="C20" s="169">
        <f t="shared" si="0"/>
        <v>0</v>
      </c>
      <c r="D20" s="169">
        <f t="shared" si="2"/>
        <v>0</v>
      </c>
      <c r="E20" s="169">
        <f t="shared" si="1"/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0</v>
      </c>
      <c r="S20" s="169">
        <v>0</v>
      </c>
      <c r="T20" s="169">
        <v>0</v>
      </c>
      <c r="U20" s="169">
        <v>0</v>
      </c>
      <c r="V20" s="169">
        <v>0</v>
      </c>
      <c r="W20" s="169">
        <v>0</v>
      </c>
      <c r="X20" s="169">
        <v>0</v>
      </c>
      <c r="Y20" s="169">
        <v>0</v>
      </c>
      <c r="Z20" s="169">
        <v>0</v>
      </c>
      <c r="AA20" s="169">
        <v>0</v>
      </c>
      <c r="AB20" s="169">
        <v>0</v>
      </c>
      <c r="AC20" s="169">
        <v>0</v>
      </c>
      <c r="AD20" s="169">
        <v>0</v>
      </c>
      <c r="AE20" s="169">
        <v>0</v>
      </c>
      <c r="AF20" s="169">
        <v>0</v>
      </c>
      <c r="AG20" s="169">
        <v>0</v>
      </c>
      <c r="AH20" s="169">
        <v>0</v>
      </c>
      <c r="AI20" s="169">
        <v>0</v>
      </c>
      <c r="AJ20" s="169">
        <v>0</v>
      </c>
      <c r="AK20" s="169">
        <v>0</v>
      </c>
      <c r="AL20" s="169">
        <v>0</v>
      </c>
    </row>
    <row r="21" spans="2:38" s="36" customFormat="1" ht="12.75" customHeight="1">
      <c r="B21" s="110" t="s">
        <v>25</v>
      </c>
      <c r="C21" s="169">
        <f t="shared" si="0"/>
        <v>0</v>
      </c>
      <c r="D21" s="169">
        <f t="shared" si="2"/>
        <v>0</v>
      </c>
      <c r="E21" s="169">
        <f t="shared" si="1"/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0</v>
      </c>
      <c r="M21" s="169">
        <v>0</v>
      </c>
      <c r="N21" s="169">
        <v>0</v>
      </c>
      <c r="O21" s="169">
        <v>0</v>
      </c>
      <c r="P21" s="169">
        <v>0</v>
      </c>
      <c r="Q21" s="169">
        <v>0</v>
      </c>
      <c r="R21" s="169">
        <v>0</v>
      </c>
      <c r="S21" s="169">
        <v>0</v>
      </c>
      <c r="T21" s="169">
        <v>0</v>
      </c>
      <c r="U21" s="169">
        <v>0</v>
      </c>
      <c r="V21" s="169">
        <v>0</v>
      </c>
      <c r="W21" s="169">
        <v>0</v>
      </c>
      <c r="X21" s="169">
        <v>0</v>
      </c>
      <c r="Y21" s="169">
        <v>0</v>
      </c>
      <c r="Z21" s="169">
        <v>0</v>
      </c>
      <c r="AA21" s="169">
        <v>0</v>
      </c>
      <c r="AB21" s="169">
        <v>0</v>
      </c>
      <c r="AC21" s="169">
        <v>0</v>
      </c>
      <c r="AD21" s="169">
        <v>0</v>
      </c>
      <c r="AE21" s="169">
        <v>0</v>
      </c>
      <c r="AF21" s="169">
        <v>0</v>
      </c>
      <c r="AG21" s="169">
        <v>0</v>
      </c>
      <c r="AH21" s="169">
        <v>0</v>
      </c>
      <c r="AI21" s="169">
        <v>0</v>
      </c>
      <c r="AJ21" s="169">
        <v>0</v>
      </c>
      <c r="AK21" s="169">
        <v>0</v>
      </c>
      <c r="AL21" s="169">
        <v>0</v>
      </c>
    </row>
    <row r="22" spans="2:38" s="36" customFormat="1" ht="12.75" customHeight="1">
      <c r="B22" s="110" t="s">
        <v>395</v>
      </c>
      <c r="C22" s="169">
        <f t="shared" si="0"/>
        <v>502</v>
      </c>
      <c r="D22" s="169">
        <f t="shared" si="2"/>
        <v>181</v>
      </c>
      <c r="E22" s="169">
        <f t="shared" si="1"/>
        <v>321</v>
      </c>
      <c r="F22" s="169">
        <v>391</v>
      </c>
      <c r="G22" s="169">
        <v>166</v>
      </c>
      <c r="H22" s="169">
        <v>225</v>
      </c>
      <c r="I22" s="169">
        <v>0</v>
      </c>
      <c r="J22" s="169">
        <v>0</v>
      </c>
      <c r="K22" s="169">
        <v>0</v>
      </c>
      <c r="L22" s="169">
        <v>0</v>
      </c>
      <c r="M22" s="169">
        <v>0</v>
      </c>
      <c r="N22" s="169">
        <v>0</v>
      </c>
      <c r="O22" s="169">
        <v>0</v>
      </c>
      <c r="P22" s="169">
        <v>0</v>
      </c>
      <c r="Q22" s="169">
        <v>0</v>
      </c>
      <c r="R22" s="169">
        <v>0</v>
      </c>
      <c r="S22" s="169">
        <v>0</v>
      </c>
      <c r="T22" s="169">
        <v>0</v>
      </c>
      <c r="U22" s="169">
        <v>0</v>
      </c>
      <c r="V22" s="169">
        <v>0</v>
      </c>
      <c r="W22" s="169">
        <v>0</v>
      </c>
      <c r="X22" s="169">
        <v>0</v>
      </c>
      <c r="Y22" s="169">
        <v>0</v>
      </c>
      <c r="Z22" s="169">
        <v>0</v>
      </c>
      <c r="AA22" s="169">
        <v>0</v>
      </c>
      <c r="AB22" s="169">
        <v>0</v>
      </c>
      <c r="AC22" s="169">
        <v>0</v>
      </c>
      <c r="AD22" s="169">
        <v>0</v>
      </c>
      <c r="AE22" s="169">
        <v>0</v>
      </c>
      <c r="AF22" s="169">
        <v>0</v>
      </c>
      <c r="AG22" s="169">
        <v>111</v>
      </c>
      <c r="AH22" s="169">
        <v>15</v>
      </c>
      <c r="AI22" s="169">
        <v>96</v>
      </c>
      <c r="AJ22" s="169">
        <v>0</v>
      </c>
      <c r="AK22" s="169">
        <v>0</v>
      </c>
      <c r="AL22" s="169">
        <v>0</v>
      </c>
    </row>
    <row r="23" spans="2:38" s="36" customFormat="1" ht="12.75" customHeight="1">
      <c r="B23" s="110" t="s">
        <v>394</v>
      </c>
      <c r="C23" s="169">
        <f t="shared" si="0"/>
        <v>84</v>
      </c>
      <c r="D23" s="169">
        <f t="shared" si="2"/>
        <v>57</v>
      </c>
      <c r="E23" s="169">
        <f t="shared" si="1"/>
        <v>27</v>
      </c>
      <c r="F23" s="169">
        <v>0</v>
      </c>
      <c r="G23" s="169">
        <v>0</v>
      </c>
      <c r="H23" s="169">
        <v>0</v>
      </c>
      <c r="I23" s="169">
        <v>84</v>
      </c>
      <c r="J23" s="169">
        <v>57</v>
      </c>
      <c r="K23" s="169">
        <v>27</v>
      </c>
      <c r="L23" s="169">
        <v>0</v>
      </c>
      <c r="M23" s="169">
        <v>0</v>
      </c>
      <c r="N23" s="169">
        <v>0</v>
      </c>
      <c r="O23" s="169">
        <v>0</v>
      </c>
      <c r="P23" s="169">
        <v>0</v>
      </c>
      <c r="Q23" s="169">
        <v>0</v>
      </c>
      <c r="R23" s="169">
        <v>0</v>
      </c>
      <c r="S23" s="169">
        <v>0</v>
      </c>
      <c r="T23" s="169">
        <v>0</v>
      </c>
      <c r="U23" s="169">
        <v>0</v>
      </c>
      <c r="V23" s="169">
        <v>0</v>
      </c>
      <c r="W23" s="169">
        <v>0</v>
      </c>
      <c r="X23" s="169">
        <v>0</v>
      </c>
      <c r="Y23" s="169">
        <v>0</v>
      </c>
      <c r="Z23" s="169">
        <v>0</v>
      </c>
      <c r="AA23" s="169">
        <v>0</v>
      </c>
      <c r="AB23" s="169">
        <v>0</v>
      </c>
      <c r="AC23" s="169">
        <v>0</v>
      </c>
      <c r="AD23" s="169">
        <v>0</v>
      </c>
      <c r="AE23" s="169">
        <v>0</v>
      </c>
      <c r="AF23" s="169">
        <v>0</v>
      </c>
      <c r="AG23" s="169">
        <v>0</v>
      </c>
      <c r="AH23" s="169">
        <v>0</v>
      </c>
      <c r="AI23" s="169">
        <v>0</v>
      </c>
      <c r="AJ23" s="169">
        <v>0</v>
      </c>
      <c r="AK23" s="169">
        <v>0</v>
      </c>
      <c r="AL23" s="169">
        <v>0</v>
      </c>
    </row>
    <row r="24" spans="2:38" s="36" customFormat="1" ht="13.5" customHeight="1">
      <c r="B24" s="110" t="s">
        <v>393</v>
      </c>
      <c r="C24" s="169">
        <f t="shared" si="0"/>
        <v>206</v>
      </c>
      <c r="D24" s="169">
        <f t="shared" si="2"/>
        <v>99</v>
      </c>
      <c r="E24" s="169">
        <f t="shared" si="1"/>
        <v>107</v>
      </c>
      <c r="F24" s="169">
        <v>206</v>
      </c>
      <c r="G24" s="169">
        <v>99</v>
      </c>
      <c r="H24" s="169">
        <v>107</v>
      </c>
      <c r="I24" s="169">
        <v>0</v>
      </c>
      <c r="J24" s="169">
        <v>0</v>
      </c>
      <c r="K24" s="169">
        <v>0</v>
      </c>
      <c r="L24" s="169">
        <v>0</v>
      </c>
      <c r="M24" s="169">
        <v>0</v>
      </c>
      <c r="N24" s="169">
        <v>0</v>
      </c>
      <c r="O24" s="169">
        <v>0</v>
      </c>
      <c r="P24" s="169">
        <v>0</v>
      </c>
      <c r="Q24" s="169">
        <v>0</v>
      </c>
      <c r="R24" s="169">
        <v>0</v>
      </c>
      <c r="S24" s="169">
        <v>0</v>
      </c>
      <c r="T24" s="169">
        <v>0</v>
      </c>
      <c r="U24" s="169">
        <v>0</v>
      </c>
      <c r="V24" s="169">
        <v>0</v>
      </c>
      <c r="W24" s="169">
        <v>0</v>
      </c>
      <c r="X24" s="169">
        <v>0</v>
      </c>
      <c r="Y24" s="169">
        <v>0</v>
      </c>
      <c r="Z24" s="169">
        <v>0</v>
      </c>
      <c r="AA24" s="169">
        <v>0</v>
      </c>
      <c r="AB24" s="169">
        <v>0</v>
      </c>
      <c r="AC24" s="169">
        <v>0</v>
      </c>
      <c r="AD24" s="169">
        <v>0</v>
      </c>
      <c r="AE24" s="169">
        <v>0</v>
      </c>
      <c r="AF24" s="169">
        <v>0</v>
      </c>
      <c r="AG24" s="169">
        <v>0</v>
      </c>
      <c r="AH24" s="169">
        <v>0</v>
      </c>
      <c r="AI24" s="169">
        <v>0</v>
      </c>
      <c r="AJ24" s="169">
        <v>0</v>
      </c>
      <c r="AK24" s="169">
        <v>0</v>
      </c>
      <c r="AL24" s="169">
        <v>0</v>
      </c>
    </row>
    <row r="25" spans="2:38" s="36" customFormat="1" ht="12.75" customHeight="1">
      <c r="B25" s="110" t="s">
        <v>392</v>
      </c>
      <c r="C25" s="169">
        <f t="shared" si="0"/>
        <v>0</v>
      </c>
      <c r="D25" s="169">
        <f t="shared" si="2"/>
        <v>0</v>
      </c>
      <c r="E25" s="169">
        <f t="shared" si="1"/>
        <v>0</v>
      </c>
      <c r="F25" s="169">
        <v>0</v>
      </c>
      <c r="G25" s="169">
        <v>0</v>
      </c>
      <c r="H25" s="169">
        <v>0</v>
      </c>
      <c r="I25" s="169">
        <v>0</v>
      </c>
      <c r="J25" s="169">
        <v>0</v>
      </c>
      <c r="K25" s="169">
        <v>0</v>
      </c>
      <c r="L25" s="169">
        <v>0</v>
      </c>
      <c r="M25" s="169">
        <v>0</v>
      </c>
      <c r="N25" s="169">
        <v>0</v>
      </c>
      <c r="O25" s="169">
        <v>0</v>
      </c>
      <c r="P25" s="169">
        <v>0</v>
      </c>
      <c r="Q25" s="169">
        <v>0</v>
      </c>
      <c r="R25" s="169">
        <v>0</v>
      </c>
      <c r="S25" s="169">
        <v>0</v>
      </c>
      <c r="T25" s="169">
        <v>0</v>
      </c>
      <c r="U25" s="169">
        <v>0</v>
      </c>
      <c r="V25" s="169">
        <v>0</v>
      </c>
      <c r="W25" s="169">
        <v>0</v>
      </c>
      <c r="X25" s="169">
        <v>0</v>
      </c>
      <c r="Y25" s="169">
        <v>0</v>
      </c>
      <c r="Z25" s="169">
        <v>0</v>
      </c>
      <c r="AA25" s="169">
        <v>0</v>
      </c>
      <c r="AB25" s="169">
        <v>0</v>
      </c>
      <c r="AC25" s="169">
        <v>0</v>
      </c>
      <c r="AD25" s="169">
        <v>0</v>
      </c>
      <c r="AE25" s="169">
        <v>0</v>
      </c>
      <c r="AF25" s="169">
        <v>0</v>
      </c>
      <c r="AG25" s="169">
        <v>0</v>
      </c>
      <c r="AH25" s="169">
        <v>0</v>
      </c>
      <c r="AI25" s="169">
        <v>0</v>
      </c>
      <c r="AJ25" s="169">
        <v>0</v>
      </c>
      <c r="AK25" s="169">
        <v>0</v>
      </c>
      <c r="AL25" s="169">
        <v>0</v>
      </c>
    </row>
    <row r="26" spans="2:38" s="36" customFormat="1" ht="12.75" customHeight="1">
      <c r="B26" s="110" t="s">
        <v>391</v>
      </c>
      <c r="C26" s="169">
        <f t="shared" si="0"/>
        <v>0</v>
      </c>
      <c r="D26" s="169">
        <f t="shared" si="2"/>
        <v>0</v>
      </c>
      <c r="E26" s="169">
        <f t="shared" si="1"/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69">
        <v>0</v>
      </c>
      <c r="S26" s="169">
        <v>0</v>
      </c>
      <c r="T26" s="169">
        <v>0</v>
      </c>
      <c r="U26" s="169">
        <v>0</v>
      </c>
      <c r="V26" s="169">
        <v>0</v>
      </c>
      <c r="W26" s="169">
        <v>0</v>
      </c>
      <c r="X26" s="169">
        <v>0</v>
      </c>
      <c r="Y26" s="169">
        <v>0</v>
      </c>
      <c r="Z26" s="169">
        <v>0</v>
      </c>
      <c r="AA26" s="169">
        <v>0</v>
      </c>
      <c r="AB26" s="169">
        <v>0</v>
      </c>
      <c r="AC26" s="169">
        <v>0</v>
      </c>
      <c r="AD26" s="169">
        <v>0</v>
      </c>
      <c r="AE26" s="169">
        <v>0</v>
      </c>
      <c r="AF26" s="169">
        <v>0</v>
      </c>
      <c r="AG26" s="169">
        <v>0</v>
      </c>
      <c r="AH26" s="169">
        <v>0</v>
      </c>
      <c r="AI26" s="169">
        <v>0</v>
      </c>
      <c r="AJ26" s="169">
        <v>0</v>
      </c>
      <c r="AK26" s="169">
        <v>0</v>
      </c>
      <c r="AL26" s="169">
        <v>0</v>
      </c>
    </row>
    <row r="27" spans="2:38" s="36" customFormat="1" ht="13.5" customHeight="1">
      <c r="B27" s="110" t="s">
        <v>390</v>
      </c>
      <c r="C27" s="169">
        <f t="shared" si="0"/>
        <v>397</v>
      </c>
      <c r="D27" s="169">
        <f t="shared" si="2"/>
        <v>201</v>
      </c>
      <c r="E27" s="169">
        <f t="shared" si="1"/>
        <v>196</v>
      </c>
      <c r="F27" s="169">
        <v>236</v>
      </c>
      <c r="G27" s="169">
        <v>128</v>
      </c>
      <c r="H27" s="169">
        <v>108</v>
      </c>
      <c r="I27" s="169">
        <v>0</v>
      </c>
      <c r="J27" s="169">
        <v>0</v>
      </c>
      <c r="K27" s="169">
        <v>0</v>
      </c>
      <c r="L27" s="169">
        <v>0</v>
      </c>
      <c r="M27" s="169">
        <v>0</v>
      </c>
      <c r="N27" s="169">
        <v>0</v>
      </c>
      <c r="O27" s="169">
        <v>79</v>
      </c>
      <c r="P27" s="169">
        <v>35</v>
      </c>
      <c r="Q27" s="169">
        <v>44</v>
      </c>
      <c r="R27" s="169">
        <v>0</v>
      </c>
      <c r="S27" s="169">
        <v>0</v>
      </c>
      <c r="T27" s="169">
        <v>0</v>
      </c>
      <c r="U27" s="169">
        <v>0</v>
      </c>
      <c r="V27" s="169">
        <v>0</v>
      </c>
      <c r="W27" s="169">
        <v>0</v>
      </c>
      <c r="X27" s="169">
        <v>0</v>
      </c>
      <c r="Y27" s="169">
        <v>0</v>
      </c>
      <c r="Z27" s="169">
        <v>0</v>
      </c>
      <c r="AA27" s="169">
        <v>0</v>
      </c>
      <c r="AB27" s="169">
        <v>0</v>
      </c>
      <c r="AC27" s="169">
        <v>0</v>
      </c>
      <c r="AD27" s="169">
        <v>0</v>
      </c>
      <c r="AE27" s="169">
        <v>0</v>
      </c>
      <c r="AF27" s="169">
        <v>0</v>
      </c>
      <c r="AG27" s="169">
        <v>82</v>
      </c>
      <c r="AH27" s="169">
        <v>38</v>
      </c>
      <c r="AI27" s="169">
        <v>44</v>
      </c>
      <c r="AJ27" s="169">
        <v>0</v>
      </c>
      <c r="AK27" s="169">
        <v>0</v>
      </c>
      <c r="AL27" s="169">
        <v>0</v>
      </c>
    </row>
    <row r="28" spans="2:38" s="36" customFormat="1" ht="12.75" customHeight="1">
      <c r="B28" s="110" t="s">
        <v>389</v>
      </c>
      <c r="C28" s="169">
        <f t="shared" si="0"/>
        <v>0</v>
      </c>
      <c r="D28" s="169">
        <f t="shared" si="2"/>
        <v>0</v>
      </c>
      <c r="E28" s="169">
        <f t="shared" si="1"/>
        <v>0</v>
      </c>
      <c r="F28" s="169">
        <v>0</v>
      </c>
      <c r="G28" s="169">
        <v>0</v>
      </c>
      <c r="H28" s="169">
        <v>0</v>
      </c>
      <c r="I28" s="169">
        <v>0</v>
      </c>
      <c r="J28" s="169">
        <v>0</v>
      </c>
      <c r="K28" s="169">
        <v>0</v>
      </c>
      <c r="L28" s="169">
        <v>0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69">
        <v>0</v>
      </c>
      <c r="S28" s="169">
        <v>0</v>
      </c>
      <c r="T28" s="169">
        <v>0</v>
      </c>
      <c r="U28" s="169">
        <v>0</v>
      </c>
      <c r="V28" s="169">
        <v>0</v>
      </c>
      <c r="W28" s="169">
        <v>0</v>
      </c>
      <c r="X28" s="169">
        <v>0</v>
      </c>
      <c r="Y28" s="169">
        <v>0</v>
      </c>
      <c r="Z28" s="169">
        <v>0</v>
      </c>
      <c r="AA28" s="169">
        <v>0</v>
      </c>
      <c r="AB28" s="169">
        <v>0</v>
      </c>
      <c r="AC28" s="169">
        <v>0</v>
      </c>
      <c r="AD28" s="169">
        <v>0</v>
      </c>
      <c r="AE28" s="169">
        <v>0</v>
      </c>
      <c r="AF28" s="169">
        <v>0</v>
      </c>
      <c r="AG28" s="169">
        <v>0</v>
      </c>
      <c r="AH28" s="169">
        <v>0</v>
      </c>
      <c r="AI28" s="169">
        <v>0</v>
      </c>
      <c r="AJ28" s="169">
        <v>0</v>
      </c>
      <c r="AK28" s="169">
        <v>0</v>
      </c>
      <c r="AL28" s="169">
        <v>0</v>
      </c>
    </row>
    <row r="29" spans="2:38" s="36" customFormat="1" ht="12.75" customHeight="1">
      <c r="B29" s="110" t="s">
        <v>388</v>
      </c>
      <c r="C29" s="169">
        <f t="shared" si="0"/>
        <v>0</v>
      </c>
      <c r="D29" s="169">
        <f t="shared" si="2"/>
        <v>0</v>
      </c>
      <c r="E29" s="169">
        <f t="shared" si="1"/>
        <v>0</v>
      </c>
      <c r="F29" s="169">
        <v>0</v>
      </c>
      <c r="G29" s="169">
        <v>0</v>
      </c>
      <c r="H29" s="169">
        <v>0</v>
      </c>
      <c r="I29" s="169">
        <v>0</v>
      </c>
      <c r="J29" s="169">
        <v>0</v>
      </c>
      <c r="K29" s="169">
        <v>0</v>
      </c>
      <c r="L29" s="169">
        <v>0</v>
      </c>
      <c r="M29" s="169">
        <v>0</v>
      </c>
      <c r="N29" s="169">
        <v>0</v>
      </c>
      <c r="O29" s="169">
        <v>0</v>
      </c>
      <c r="P29" s="169">
        <v>0</v>
      </c>
      <c r="Q29" s="169">
        <v>0</v>
      </c>
      <c r="R29" s="169">
        <v>0</v>
      </c>
      <c r="S29" s="169">
        <v>0</v>
      </c>
      <c r="T29" s="169">
        <v>0</v>
      </c>
      <c r="U29" s="169">
        <v>0</v>
      </c>
      <c r="V29" s="169">
        <v>0</v>
      </c>
      <c r="W29" s="169">
        <v>0</v>
      </c>
      <c r="X29" s="169">
        <v>0</v>
      </c>
      <c r="Y29" s="169">
        <v>0</v>
      </c>
      <c r="Z29" s="169">
        <v>0</v>
      </c>
      <c r="AA29" s="169">
        <v>0</v>
      </c>
      <c r="AB29" s="169">
        <v>0</v>
      </c>
      <c r="AC29" s="169">
        <v>0</v>
      </c>
      <c r="AD29" s="169">
        <v>0</v>
      </c>
      <c r="AE29" s="169">
        <v>0</v>
      </c>
      <c r="AF29" s="169">
        <v>0</v>
      </c>
      <c r="AG29" s="169">
        <v>0</v>
      </c>
      <c r="AH29" s="169">
        <v>0</v>
      </c>
      <c r="AI29" s="169">
        <v>0</v>
      </c>
      <c r="AJ29" s="169">
        <v>0</v>
      </c>
      <c r="AK29" s="169">
        <v>0</v>
      </c>
      <c r="AL29" s="169">
        <v>0</v>
      </c>
    </row>
    <row r="30" spans="2:38" s="36" customFormat="1" ht="12.75" customHeight="1">
      <c r="B30" s="110" t="s">
        <v>387</v>
      </c>
      <c r="C30" s="169">
        <f t="shared" si="0"/>
        <v>0</v>
      </c>
      <c r="D30" s="169">
        <f t="shared" si="2"/>
        <v>0</v>
      </c>
      <c r="E30" s="169">
        <f t="shared" si="1"/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169">
        <v>0</v>
      </c>
      <c r="U30" s="169">
        <v>0</v>
      </c>
      <c r="V30" s="169">
        <v>0</v>
      </c>
      <c r="W30" s="169">
        <v>0</v>
      </c>
      <c r="X30" s="169">
        <v>0</v>
      </c>
      <c r="Y30" s="169">
        <v>0</v>
      </c>
      <c r="Z30" s="169">
        <v>0</v>
      </c>
      <c r="AA30" s="169">
        <v>0</v>
      </c>
      <c r="AB30" s="169">
        <v>0</v>
      </c>
      <c r="AC30" s="169">
        <v>0</v>
      </c>
      <c r="AD30" s="169">
        <v>0</v>
      </c>
      <c r="AE30" s="169">
        <v>0</v>
      </c>
      <c r="AF30" s="169">
        <v>0</v>
      </c>
      <c r="AG30" s="169">
        <v>0</v>
      </c>
      <c r="AH30" s="169">
        <v>0</v>
      </c>
      <c r="AI30" s="169">
        <v>0</v>
      </c>
      <c r="AJ30" s="169">
        <v>0</v>
      </c>
      <c r="AK30" s="169">
        <v>0</v>
      </c>
      <c r="AL30" s="169">
        <v>0</v>
      </c>
    </row>
    <row r="31" spans="2:38" s="36" customFormat="1" ht="13.5" customHeight="1">
      <c r="B31" s="110" t="s">
        <v>386</v>
      </c>
      <c r="C31" s="169">
        <f t="shared" si="0"/>
        <v>526</v>
      </c>
      <c r="D31" s="169">
        <f t="shared" si="2"/>
        <v>259</v>
      </c>
      <c r="E31" s="169">
        <f t="shared" si="1"/>
        <v>267</v>
      </c>
      <c r="F31" s="169">
        <v>526</v>
      </c>
      <c r="G31" s="169">
        <v>259</v>
      </c>
      <c r="H31" s="169">
        <v>267</v>
      </c>
      <c r="I31" s="169">
        <v>0</v>
      </c>
      <c r="J31" s="169">
        <v>0</v>
      </c>
      <c r="K31" s="169">
        <v>0</v>
      </c>
      <c r="L31" s="169">
        <v>0</v>
      </c>
      <c r="M31" s="169">
        <v>0</v>
      </c>
      <c r="N31" s="169">
        <v>0</v>
      </c>
      <c r="O31" s="169">
        <v>0</v>
      </c>
      <c r="P31" s="169">
        <v>0</v>
      </c>
      <c r="Q31" s="169">
        <v>0</v>
      </c>
      <c r="R31" s="169">
        <v>0</v>
      </c>
      <c r="S31" s="169">
        <v>0</v>
      </c>
      <c r="T31" s="169">
        <v>0</v>
      </c>
      <c r="U31" s="169">
        <v>0</v>
      </c>
      <c r="V31" s="169">
        <v>0</v>
      </c>
      <c r="W31" s="169">
        <v>0</v>
      </c>
      <c r="X31" s="169">
        <v>0</v>
      </c>
      <c r="Y31" s="169">
        <v>0</v>
      </c>
      <c r="Z31" s="169">
        <v>0</v>
      </c>
      <c r="AA31" s="169">
        <v>0</v>
      </c>
      <c r="AB31" s="169">
        <v>0</v>
      </c>
      <c r="AC31" s="169">
        <v>0</v>
      </c>
      <c r="AD31" s="169">
        <v>0</v>
      </c>
      <c r="AE31" s="169">
        <v>0</v>
      </c>
      <c r="AF31" s="169">
        <v>0</v>
      </c>
      <c r="AG31" s="169">
        <v>0</v>
      </c>
      <c r="AH31" s="169">
        <v>0</v>
      </c>
      <c r="AI31" s="169">
        <v>0</v>
      </c>
      <c r="AJ31" s="169">
        <v>0</v>
      </c>
      <c r="AK31" s="169">
        <v>0</v>
      </c>
      <c r="AL31" s="169">
        <v>0</v>
      </c>
    </row>
    <row r="32" spans="2:38" s="36" customFormat="1" ht="12.75" customHeight="1">
      <c r="B32" s="110" t="s">
        <v>385</v>
      </c>
      <c r="C32" s="169">
        <f t="shared" si="0"/>
        <v>0</v>
      </c>
      <c r="D32" s="169">
        <f t="shared" si="2"/>
        <v>0</v>
      </c>
      <c r="E32" s="169">
        <f t="shared" si="1"/>
        <v>0</v>
      </c>
      <c r="F32" s="169">
        <v>0</v>
      </c>
      <c r="G32" s="169">
        <v>0</v>
      </c>
      <c r="H32" s="169">
        <v>0</v>
      </c>
      <c r="I32" s="169">
        <v>0</v>
      </c>
      <c r="J32" s="169">
        <v>0</v>
      </c>
      <c r="K32" s="169">
        <v>0</v>
      </c>
      <c r="L32" s="169">
        <v>0</v>
      </c>
      <c r="M32" s="169">
        <v>0</v>
      </c>
      <c r="N32" s="169">
        <v>0</v>
      </c>
      <c r="O32" s="169">
        <v>0</v>
      </c>
      <c r="P32" s="169">
        <v>0</v>
      </c>
      <c r="Q32" s="169">
        <v>0</v>
      </c>
      <c r="R32" s="169">
        <v>0</v>
      </c>
      <c r="S32" s="169">
        <v>0</v>
      </c>
      <c r="T32" s="169">
        <v>0</v>
      </c>
      <c r="U32" s="169">
        <v>0</v>
      </c>
      <c r="V32" s="169">
        <v>0</v>
      </c>
      <c r="W32" s="169">
        <v>0</v>
      </c>
      <c r="X32" s="169">
        <v>0</v>
      </c>
      <c r="Y32" s="169">
        <v>0</v>
      </c>
      <c r="Z32" s="169">
        <v>0</v>
      </c>
      <c r="AA32" s="169">
        <v>0</v>
      </c>
      <c r="AB32" s="169">
        <v>0</v>
      </c>
      <c r="AC32" s="169">
        <v>0</v>
      </c>
      <c r="AD32" s="169">
        <v>0</v>
      </c>
      <c r="AE32" s="169">
        <v>0</v>
      </c>
      <c r="AF32" s="169">
        <v>0</v>
      </c>
      <c r="AG32" s="169">
        <v>0</v>
      </c>
      <c r="AH32" s="169">
        <v>0</v>
      </c>
      <c r="AI32" s="169">
        <v>0</v>
      </c>
      <c r="AJ32" s="169">
        <v>0</v>
      </c>
      <c r="AK32" s="169">
        <v>0</v>
      </c>
      <c r="AL32" s="169">
        <v>0</v>
      </c>
    </row>
    <row r="33" spans="2:38" s="36" customFormat="1" ht="12.75" customHeight="1">
      <c r="B33" s="110" t="s">
        <v>384</v>
      </c>
      <c r="C33" s="169">
        <f t="shared" si="0"/>
        <v>538</v>
      </c>
      <c r="D33" s="169">
        <f t="shared" si="2"/>
        <v>443</v>
      </c>
      <c r="E33" s="169">
        <f t="shared" si="1"/>
        <v>95</v>
      </c>
      <c r="F33" s="169">
        <v>0</v>
      </c>
      <c r="G33" s="169">
        <v>0</v>
      </c>
      <c r="H33" s="169">
        <v>0</v>
      </c>
      <c r="I33" s="169">
        <v>0</v>
      </c>
      <c r="J33" s="169">
        <v>0</v>
      </c>
      <c r="K33" s="169">
        <v>0</v>
      </c>
      <c r="L33" s="169">
        <v>391</v>
      </c>
      <c r="M33" s="169">
        <v>381</v>
      </c>
      <c r="N33" s="169">
        <v>10</v>
      </c>
      <c r="O33" s="169">
        <v>147</v>
      </c>
      <c r="P33" s="169">
        <v>62</v>
      </c>
      <c r="Q33" s="169">
        <v>85</v>
      </c>
      <c r="R33" s="169">
        <v>0</v>
      </c>
      <c r="S33" s="169">
        <v>0</v>
      </c>
      <c r="T33" s="169">
        <v>0</v>
      </c>
      <c r="U33" s="169">
        <v>0</v>
      </c>
      <c r="V33" s="169">
        <v>0</v>
      </c>
      <c r="W33" s="169">
        <v>0</v>
      </c>
      <c r="X33" s="169">
        <v>0</v>
      </c>
      <c r="Y33" s="169">
        <v>0</v>
      </c>
      <c r="Z33" s="169">
        <v>0</v>
      </c>
      <c r="AA33" s="169">
        <v>0</v>
      </c>
      <c r="AB33" s="169">
        <v>0</v>
      </c>
      <c r="AC33" s="169">
        <v>0</v>
      </c>
      <c r="AD33" s="169">
        <v>0</v>
      </c>
      <c r="AE33" s="169">
        <v>0</v>
      </c>
      <c r="AF33" s="169">
        <v>0</v>
      </c>
      <c r="AG33" s="169">
        <v>0</v>
      </c>
      <c r="AH33" s="169">
        <v>0</v>
      </c>
      <c r="AI33" s="169">
        <v>0</v>
      </c>
      <c r="AJ33" s="169">
        <v>0</v>
      </c>
      <c r="AK33" s="169">
        <v>0</v>
      </c>
      <c r="AL33" s="169">
        <v>0</v>
      </c>
    </row>
    <row r="34" spans="2:38" s="36" customFormat="1" ht="12.75" customHeight="1">
      <c r="B34" s="110" t="s">
        <v>280</v>
      </c>
      <c r="C34" s="169">
        <f t="shared" si="0"/>
        <v>0</v>
      </c>
      <c r="D34" s="169">
        <f t="shared" si="2"/>
        <v>0</v>
      </c>
      <c r="E34" s="169">
        <f t="shared" si="1"/>
        <v>0</v>
      </c>
      <c r="F34" s="169">
        <v>0</v>
      </c>
      <c r="G34" s="169">
        <v>0</v>
      </c>
      <c r="H34" s="169">
        <v>0</v>
      </c>
      <c r="I34" s="169">
        <v>0</v>
      </c>
      <c r="J34" s="169">
        <v>0</v>
      </c>
      <c r="K34" s="169">
        <v>0</v>
      </c>
      <c r="L34" s="169">
        <v>0</v>
      </c>
      <c r="M34" s="169">
        <v>0</v>
      </c>
      <c r="N34" s="169">
        <v>0</v>
      </c>
      <c r="O34" s="169">
        <v>0</v>
      </c>
      <c r="P34" s="169">
        <v>0</v>
      </c>
      <c r="Q34" s="169">
        <v>0</v>
      </c>
      <c r="R34" s="169">
        <v>0</v>
      </c>
      <c r="S34" s="169">
        <v>0</v>
      </c>
      <c r="T34" s="169">
        <v>0</v>
      </c>
      <c r="U34" s="169">
        <v>0</v>
      </c>
      <c r="V34" s="169">
        <v>0</v>
      </c>
      <c r="W34" s="169">
        <v>0</v>
      </c>
      <c r="X34" s="169">
        <v>0</v>
      </c>
      <c r="Y34" s="169">
        <v>0</v>
      </c>
      <c r="Z34" s="169">
        <v>0</v>
      </c>
      <c r="AA34" s="169">
        <v>0</v>
      </c>
      <c r="AB34" s="169">
        <v>0</v>
      </c>
      <c r="AC34" s="169">
        <v>0</v>
      </c>
      <c r="AD34" s="169">
        <v>0</v>
      </c>
      <c r="AE34" s="169">
        <v>0</v>
      </c>
      <c r="AF34" s="169">
        <v>0</v>
      </c>
      <c r="AG34" s="169">
        <v>0</v>
      </c>
      <c r="AH34" s="169">
        <v>0</v>
      </c>
      <c r="AI34" s="169">
        <v>0</v>
      </c>
      <c r="AJ34" s="169">
        <v>0</v>
      </c>
      <c r="AK34" s="169">
        <v>0</v>
      </c>
      <c r="AL34" s="169">
        <v>0</v>
      </c>
    </row>
    <row r="35" spans="2:38" ht="4.5" customHeight="1" thickBot="1">
      <c r="B35" s="108"/>
      <c r="C35" s="7"/>
      <c r="D35" s="7"/>
      <c r="E35" s="7"/>
      <c r="F35" s="7"/>
      <c r="G35" s="51"/>
      <c r="H35" s="51"/>
      <c r="I35" s="7"/>
      <c r="J35" s="51"/>
      <c r="K35" s="51"/>
      <c r="L35" s="7"/>
      <c r="M35" s="51"/>
      <c r="N35" s="51"/>
      <c r="O35" s="7"/>
      <c r="P35" s="51"/>
      <c r="Q35" s="51"/>
      <c r="R35" s="7"/>
      <c r="S35" s="51"/>
      <c r="T35" s="51"/>
      <c r="U35" s="7"/>
      <c r="V35" s="51"/>
      <c r="W35" s="51"/>
      <c r="X35" s="7"/>
      <c r="Y35" s="51"/>
      <c r="Z35" s="51"/>
      <c r="AA35" s="51"/>
      <c r="AB35" s="51"/>
      <c r="AC35" s="51"/>
      <c r="AD35" s="51"/>
      <c r="AE35" s="51"/>
      <c r="AF35" s="51"/>
      <c r="AG35" s="7"/>
      <c r="AH35" s="51"/>
      <c r="AI35" s="51"/>
      <c r="AJ35" s="7"/>
      <c r="AK35" s="51"/>
      <c r="AL35" s="51"/>
    </row>
    <row r="36" ht="11.25"/>
    <row r="37" ht="11.25"/>
    <row r="38" ht="11.25"/>
    <row r="39" ht="11.25"/>
    <row r="40" ht="11.25"/>
    <row r="41" ht="11.25"/>
    <row r="42" ht="11.25"/>
  </sheetData>
  <sheetProtection/>
  <mergeCells count="13">
    <mergeCell ref="U4:W4"/>
    <mergeCell ref="R4:T4"/>
    <mergeCell ref="O4:Q4"/>
    <mergeCell ref="I4:K4"/>
    <mergeCell ref="F4:H4"/>
    <mergeCell ref="C4:E4"/>
    <mergeCell ref="B4:B5"/>
    <mergeCell ref="L4:N4"/>
    <mergeCell ref="AJ4:AL4"/>
    <mergeCell ref="AG4:AI4"/>
    <mergeCell ref="AD4:AF4"/>
    <mergeCell ref="AA4:AC4"/>
    <mergeCell ref="X4:Z4"/>
  </mergeCells>
  <conditionalFormatting sqref="C7:C8">
    <cfRule type="cellIs" priority="1" dxfId="0" operator="notEqual" stopIfTrue="1">
      <formula>D7+E7</formula>
    </cfRule>
  </conditionalFormatting>
  <printOptions/>
  <pageMargins left="0.8661417322834646" right="0.3937007874015748" top="1.062992125984252" bottom="0.7874015748031497" header="0.8661417322834646" footer="0.5118110236220472"/>
  <pageSetup fitToWidth="2" orientation="landscape" paperSize="9" r:id="rId1"/>
  <headerFooter alignWithMargins="0">
    <oddHeader>&amp;L&amp;"ＭＳ 明朝,標準"　第１２表　市町村別・学科別生徒数（本科）＜高等学校・全日制＋定時制＞</oddHeader>
    <oddFooter>&amp;C&amp;P / &amp;N ページ</oddFooter>
  </headerFooter>
  <colBreaks count="1" manualBreakCount="1">
    <brk id="17" min="2" max="3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2:U19"/>
  <sheetViews>
    <sheetView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6.00390625" defaultRowHeight="12.75" customHeight="1"/>
  <cols>
    <col min="1" max="1" width="0.5" style="8" customWidth="1"/>
    <col min="2" max="2" width="10.875" style="8" customWidth="1"/>
    <col min="3" max="3" width="6.00390625" style="8" customWidth="1"/>
    <col min="4" max="4" width="3.625" style="8" customWidth="1"/>
    <col min="5" max="5" width="4.625" style="8" customWidth="1"/>
    <col min="6" max="8" width="3.875" style="8" customWidth="1"/>
    <col min="9" max="10" width="5.125" style="8" customWidth="1"/>
    <col min="11" max="12" width="4.125" style="8" customWidth="1"/>
    <col min="13" max="14" width="5.125" style="8" customWidth="1"/>
    <col min="15" max="15" width="4.125" style="8" customWidth="1"/>
    <col min="16" max="17" width="5.125" style="8" customWidth="1"/>
    <col min="18" max="21" width="4.375" style="8" customWidth="1"/>
    <col min="22" max="16384" width="6.00390625" style="8" customWidth="1"/>
  </cols>
  <sheetData>
    <row r="1" ht="6" customHeight="1"/>
    <row r="2" spans="2:21" ht="13.5" customHeight="1">
      <c r="B2" s="52" t="s">
        <v>334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ht="6" customHeight="1" thickBot="1"/>
    <row r="4" spans="2:21" s="167" customFormat="1" ht="13.5" customHeight="1">
      <c r="B4" s="238"/>
      <c r="C4" s="238"/>
      <c r="D4" s="238"/>
      <c r="E4" s="400" t="s">
        <v>89</v>
      </c>
      <c r="F4" s="401"/>
      <c r="G4" s="401"/>
      <c r="H4" s="402"/>
      <c r="I4" s="400" t="s">
        <v>90</v>
      </c>
      <c r="J4" s="401"/>
      <c r="K4" s="401"/>
      <c r="L4" s="402"/>
      <c r="M4" s="400" t="s">
        <v>113</v>
      </c>
      <c r="N4" s="401"/>
      <c r="O4" s="402"/>
      <c r="P4" s="408" t="s">
        <v>114</v>
      </c>
      <c r="Q4" s="409"/>
      <c r="R4" s="409"/>
      <c r="S4" s="409"/>
      <c r="T4" s="409"/>
      <c r="U4" s="409"/>
    </row>
    <row r="5" spans="2:21" s="167" customFormat="1" ht="13.5" customHeight="1">
      <c r="B5" s="398" t="s">
        <v>440</v>
      </c>
      <c r="C5" s="398"/>
      <c r="D5" s="399"/>
      <c r="E5" s="403"/>
      <c r="F5" s="404"/>
      <c r="G5" s="404"/>
      <c r="H5" s="405"/>
      <c r="I5" s="403"/>
      <c r="J5" s="404"/>
      <c r="K5" s="404"/>
      <c r="L5" s="405"/>
      <c r="M5" s="403"/>
      <c r="N5" s="404"/>
      <c r="O5" s="405"/>
      <c r="P5" s="396" t="s">
        <v>116</v>
      </c>
      <c r="Q5" s="397"/>
      <c r="R5" s="410"/>
      <c r="S5" s="396" t="s">
        <v>117</v>
      </c>
      <c r="T5" s="397"/>
      <c r="U5" s="397"/>
    </row>
    <row r="6" spans="2:21" s="167" customFormat="1" ht="13.5" customHeight="1">
      <c r="B6" s="398"/>
      <c r="C6" s="398"/>
      <c r="D6" s="399"/>
      <c r="E6" s="406" t="s">
        <v>8</v>
      </c>
      <c r="F6" s="406" t="s">
        <v>91</v>
      </c>
      <c r="G6" s="406" t="s">
        <v>92</v>
      </c>
      <c r="H6" s="406" t="s">
        <v>93</v>
      </c>
      <c r="I6" s="406" t="s">
        <v>8</v>
      </c>
      <c r="J6" s="239" t="s">
        <v>94</v>
      </c>
      <c r="K6" s="239" t="s">
        <v>95</v>
      </c>
      <c r="L6" s="239" t="s">
        <v>96</v>
      </c>
      <c r="M6" s="406" t="s">
        <v>8</v>
      </c>
      <c r="N6" s="239" t="s">
        <v>95</v>
      </c>
      <c r="O6" s="239" t="s">
        <v>96</v>
      </c>
      <c r="P6" s="406" t="s">
        <v>8</v>
      </c>
      <c r="Q6" s="239" t="s">
        <v>97</v>
      </c>
      <c r="R6" s="239" t="s">
        <v>98</v>
      </c>
      <c r="S6" s="406" t="s">
        <v>8</v>
      </c>
      <c r="T6" s="239" t="s">
        <v>99</v>
      </c>
      <c r="U6" s="239" t="s">
        <v>100</v>
      </c>
    </row>
    <row r="7" spans="2:21" s="167" customFormat="1" ht="13.5" customHeight="1">
      <c r="B7" s="166"/>
      <c r="C7" s="240"/>
      <c r="D7" s="166"/>
      <c r="E7" s="407"/>
      <c r="F7" s="407"/>
      <c r="G7" s="407"/>
      <c r="H7" s="407"/>
      <c r="I7" s="407"/>
      <c r="J7" s="241" t="s">
        <v>101</v>
      </c>
      <c r="K7" s="241" t="s">
        <v>102</v>
      </c>
      <c r="L7" s="241" t="s">
        <v>103</v>
      </c>
      <c r="M7" s="407"/>
      <c r="N7" s="241" t="s">
        <v>102</v>
      </c>
      <c r="O7" s="241" t="s">
        <v>103</v>
      </c>
      <c r="P7" s="407"/>
      <c r="Q7" s="241" t="s">
        <v>104</v>
      </c>
      <c r="R7" s="241" t="s">
        <v>103</v>
      </c>
      <c r="S7" s="407"/>
      <c r="T7" s="241" t="s">
        <v>105</v>
      </c>
      <c r="U7" s="241" t="s">
        <v>103</v>
      </c>
    </row>
    <row r="8" spans="2:21" s="243" customFormat="1" ht="6" customHeight="1">
      <c r="B8" s="242"/>
      <c r="D8" s="242"/>
      <c r="E8" s="244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</row>
    <row r="9" spans="2:21" s="243" customFormat="1" ht="13.5" customHeight="1">
      <c r="B9" s="167"/>
      <c r="C9" s="245"/>
      <c r="D9" s="246" t="s">
        <v>8</v>
      </c>
      <c r="E9" s="158">
        <v>15</v>
      </c>
      <c r="F9" s="520">
        <v>3</v>
      </c>
      <c r="G9" s="520">
        <v>6</v>
      </c>
      <c r="H9" s="155">
        <v>6</v>
      </c>
      <c r="I9" s="155">
        <v>244</v>
      </c>
      <c r="J9" s="520">
        <v>244</v>
      </c>
      <c r="K9" s="520">
        <v>0</v>
      </c>
      <c r="L9" s="520">
        <v>0</v>
      </c>
      <c r="M9" s="520">
        <v>253</v>
      </c>
      <c r="N9" s="520">
        <v>253</v>
      </c>
      <c r="O9" s="520">
        <v>0</v>
      </c>
      <c r="P9" s="520">
        <v>511</v>
      </c>
      <c r="Q9" s="520">
        <v>499</v>
      </c>
      <c r="R9" s="520">
        <v>12</v>
      </c>
      <c r="S9" s="520">
        <v>9</v>
      </c>
      <c r="T9" s="520">
        <v>1</v>
      </c>
      <c r="U9" s="520">
        <v>8</v>
      </c>
    </row>
    <row r="10" spans="2:21" s="243" customFormat="1" ht="13.5" customHeight="1">
      <c r="B10" s="167"/>
      <c r="C10" s="167" t="s">
        <v>8</v>
      </c>
      <c r="D10" s="167" t="s">
        <v>26</v>
      </c>
      <c r="E10" s="168">
        <v>9</v>
      </c>
      <c r="F10" s="247">
        <v>3</v>
      </c>
      <c r="G10" s="247">
        <v>3</v>
      </c>
      <c r="H10" s="247">
        <v>3</v>
      </c>
      <c r="I10" s="247">
        <v>154</v>
      </c>
      <c r="J10" s="247">
        <v>154</v>
      </c>
      <c r="K10" s="247">
        <v>0</v>
      </c>
      <c r="L10" s="247">
        <v>0</v>
      </c>
      <c r="M10" s="247">
        <v>172</v>
      </c>
      <c r="N10" s="247">
        <v>172</v>
      </c>
      <c r="O10" s="247">
        <v>0</v>
      </c>
      <c r="P10" s="247">
        <v>329</v>
      </c>
      <c r="Q10" s="247">
        <v>320</v>
      </c>
      <c r="R10" s="247">
        <v>9</v>
      </c>
      <c r="S10" s="247">
        <v>4</v>
      </c>
      <c r="T10" s="247">
        <v>1</v>
      </c>
      <c r="U10" s="247">
        <v>3</v>
      </c>
    </row>
    <row r="11" spans="2:21" s="243" customFormat="1" ht="13.5" customHeight="1">
      <c r="B11" s="167"/>
      <c r="C11" s="167"/>
      <c r="D11" s="167" t="s">
        <v>27</v>
      </c>
      <c r="E11" s="168">
        <v>6</v>
      </c>
      <c r="F11" s="247">
        <v>0</v>
      </c>
      <c r="G11" s="247">
        <v>3</v>
      </c>
      <c r="H11" s="247">
        <v>3</v>
      </c>
      <c r="I11" s="247">
        <v>90</v>
      </c>
      <c r="J11" s="247">
        <v>90</v>
      </c>
      <c r="K11" s="247">
        <v>0</v>
      </c>
      <c r="L11" s="247">
        <v>0</v>
      </c>
      <c r="M11" s="247">
        <v>81</v>
      </c>
      <c r="N11" s="247">
        <v>81</v>
      </c>
      <c r="O11" s="247">
        <v>0</v>
      </c>
      <c r="P11" s="247">
        <v>182</v>
      </c>
      <c r="Q11" s="247">
        <v>179</v>
      </c>
      <c r="R11" s="247">
        <v>3</v>
      </c>
      <c r="S11" s="247">
        <v>5</v>
      </c>
      <c r="T11" s="247">
        <v>0</v>
      </c>
      <c r="U11" s="247">
        <v>5</v>
      </c>
    </row>
    <row r="12" spans="2:21" s="243" customFormat="1" ht="13.5" customHeight="1">
      <c r="B12" s="167" t="s">
        <v>287</v>
      </c>
      <c r="C12" s="167"/>
      <c r="D12" s="167"/>
      <c r="E12" s="168"/>
      <c r="F12" s="247"/>
      <c r="G12" s="247"/>
      <c r="H12" s="169"/>
      <c r="I12" s="169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</row>
    <row r="13" spans="2:21" s="243" customFormat="1" ht="13.5" customHeight="1">
      <c r="B13" s="167"/>
      <c r="C13" s="394" t="s">
        <v>441</v>
      </c>
      <c r="D13" s="167" t="s">
        <v>8</v>
      </c>
      <c r="E13" s="168">
        <v>0</v>
      </c>
      <c r="F13" s="247">
        <v>0</v>
      </c>
      <c r="G13" s="247">
        <v>0</v>
      </c>
      <c r="H13" s="247">
        <v>0</v>
      </c>
      <c r="I13" s="247">
        <v>18</v>
      </c>
      <c r="J13" s="247">
        <v>18</v>
      </c>
      <c r="K13" s="247">
        <v>0</v>
      </c>
      <c r="L13" s="247">
        <v>0</v>
      </c>
      <c r="M13" s="247">
        <v>18</v>
      </c>
      <c r="N13" s="247">
        <v>18</v>
      </c>
      <c r="O13" s="247">
        <v>0</v>
      </c>
      <c r="P13" s="247">
        <v>24</v>
      </c>
      <c r="Q13" s="247">
        <v>24</v>
      </c>
      <c r="R13" s="247">
        <v>0</v>
      </c>
      <c r="S13" s="247">
        <v>0</v>
      </c>
      <c r="T13" s="247">
        <v>0</v>
      </c>
      <c r="U13" s="247">
        <v>0</v>
      </c>
    </row>
    <row r="14" spans="2:21" s="243" customFormat="1" ht="13.5" customHeight="1">
      <c r="B14" s="167"/>
      <c r="C14" s="395"/>
      <c r="D14" s="167" t="s">
        <v>26</v>
      </c>
      <c r="E14" s="168">
        <v>0</v>
      </c>
      <c r="F14" s="247">
        <v>0</v>
      </c>
      <c r="G14" s="247">
        <v>0</v>
      </c>
      <c r="H14" s="247">
        <v>0</v>
      </c>
      <c r="I14" s="247">
        <v>11</v>
      </c>
      <c r="J14" s="247">
        <v>11</v>
      </c>
      <c r="K14" s="247">
        <v>0</v>
      </c>
      <c r="L14" s="247">
        <v>0</v>
      </c>
      <c r="M14" s="247">
        <v>14</v>
      </c>
      <c r="N14" s="247">
        <v>14</v>
      </c>
      <c r="O14" s="247">
        <v>0</v>
      </c>
      <c r="P14" s="247">
        <v>17</v>
      </c>
      <c r="Q14" s="247">
        <v>17</v>
      </c>
      <c r="R14" s="247">
        <v>0</v>
      </c>
      <c r="S14" s="247">
        <v>0</v>
      </c>
      <c r="T14" s="247">
        <v>0</v>
      </c>
      <c r="U14" s="247">
        <v>0</v>
      </c>
    </row>
    <row r="15" spans="2:21" s="243" customFormat="1" ht="13.5" customHeight="1">
      <c r="B15" s="167"/>
      <c r="C15" s="395"/>
      <c r="D15" s="167" t="s">
        <v>27</v>
      </c>
      <c r="E15" s="168">
        <v>0</v>
      </c>
      <c r="F15" s="247">
        <v>0</v>
      </c>
      <c r="G15" s="247">
        <v>0</v>
      </c>
      <c r="H15" s="247">
        <v>0</v>
      </c>
      <c r="I15" s="247">
        <v>7</v>
      </c>
      <c r="J15" s="247">
        <v>7</v>
      </c>
      <c r="K15" s="247">
        <v>0</v>
      </c>
      <c r="L15" s="247">
        <v>0</v>
      </c>
      <c r="M15" s="247">
        <v>4</v>
      </c>
      <c r="N15" s="247">
        <v>4</v>
      </c>
      <c r="O15" s="247">
        <v>0</v>
      </c>
      <c r="P15" s="247">
        <v>7</v>
      </c>
      <c r="Q15" s="247">
        <v>7</v>
      </c>
      <c r="R15" s="247">
        <v>0</v>
      </c>
      <c r="S15" s="247">
        <v>0</v>
      </c>
      <c r="T15" s="247">
        <v>0</v>
      </c>
      <c r="U15" s="247">
        <v>0</v>
      </c>
    </row>
    <row r="16" spans="2:21" ht="6" customHeight="1" thickBot="1">
      <c r="B16" s="119"/>
      <c r="C16" s="119"/>
      <c r="D16" s="120"/>
      <c r="E16" s="50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ht="12.75" customHeight="1">
      <c r="D17" s="53"/>
    </row>
    <row r="18" ht="12.75" customHeight="1">
      <c r="D18" s="53"/>
    </row>
    <row r="19" ht="12.75" customHeight="1">
      <c r="D19" s="53"/>
    </row>
    <row r="20" ht="11.25"/>
    <row r="21" ht="11.25"/>
    <row r="22" ht="11.25"/>
    <row r="23" ht="11.25"/>
    <row r="24" ht="11.25"/>
    <row r="25" ht="11.25"/>
  </sheetData>
  <sheetProtection/>
  <mergeCells count="16">
    <mergeCell ref="M4:O5"/>
    <mergeCell ref="P5:R5"/>
    <mergeCell ref="E6:E7"/>
    <mergeCell ref="G6:G7"/>
    <mergeCell ref="I6:I7"/>
    <mergeCell ref="M6:M7"/>
    <mergeCell ref="C13:C15"/>
    <mergeCell ref="S5:U5"/>
    <mergeCell ref="B5:D6"/>
    <mergeCell ref="E4:H5"/>
    <mergeCell ref="P6:P7"/>
    <mergeCell ref="S6:S7"/>
    <mergeCell ref="F6:F7"/>
    <mergeCell ref="H6:H7"/>
    <mergeCell ref="P4:U4"/>
    <mergeCell ref="I4:L5"/>
  </mergeCells>
  <printOptions/>
  <pageMargins left="0.8661417322834646" right="0.3937007874015748" top="0.8661417322834646" bottom="0.7874015748031497" header="0.5905511811023623" footer="0.5118110236220472"/>
  <pageSetup orientation="landscape" paperSize="9" r:id="rId2"/>
  <headerFooter alignWithMargins="0">
    <oddFooter>&amp;C&amp;P / &amp;N ページ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AD20"/>
  <sheetViews>
    <sheetView zoomScalePageLayoutView="0" workbookViewId="0" topLeftCell="A1">
      <pane xSplit="4" ySplit="6" topLeftCell="L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7.00390625" defaultRowHeight="12.75" customHeight="1"/>
  <cols>
    <col min="1" max="1" width="0.5" style="8" customWidth="1"/>
    <col min="2" max="2" width="10.875" style="8" customWidth="1"/>
    <col min="3" max="3" width="6.00390625" style="8" customWidth="1"/>
    <col min="4" max="4" width="3.625" style="8" customWidth="1"/>
    <col min="5" max="7" width="5.625" style="8" customWidth="1"/>
    <col min="8" max="13" width="5.125" style="8" customWidth="1"/>
    <col min="14" max="14" width="5.625" style="8" customWidth="1"/>
    <col min="15" max="17" width="5.125" style="8" customWidth="1"/>
    <col min="18" max="18" width="1.00390625" style="8" customWidth="1"/>
    <col min="19" max="19" width="10.875" style="8" customWidth="1"/>
    <col min="20" max="20" width="6.00390625" style="8" customWidth="1"/>
    <col min="21" max="21" width="3.625" style="8" customWidth="1"/>
    <col min="22" max="22" width="8.25390625" style="8" customWidth="1"/>
    <col min="23" max="23" width="7.25390625" style="8" customWidth="1"/>
    <col min="24" max="26" width="8.00390625" style="8" bestFit="1" customWidth="1"/>
    <col min="27" max="30" width="7.25390625" style="8" customWidth="1"/>
    <col min="31" max="16384" width="7.00390625" style="8" customWidth="1"/>
  </cols>
  <sheetData>
    <row r="1" ht="6" customHeight="1"/>
    <row r="2" spans="2:30" ht="12.75" customHeight="1">
      <c r="B2" s="52" t="s">
        <v>335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S2" s="52" t="s">
        <v>336</v>
      </c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ht="6" customHeight="1" thickBot="1"/>
    <row r="4" spans="2:30" s="167" customFormat="1" ht="13.5" customHeight="1">
      <c r="B4" s="248"/>
      <c r="C4" s="248"/>
      <c r="D4" s="248"/>
      <c r="E4" s="249"/>
      <c r="F4" s="249"/>
      <c r="G4" s="414" t="s">
        <v>119</v>
      </c>
      <c r="H4" s="415"/>
      <c r="I4" s="415"/>
      <c r="J4" s="415"/>
      <c r="K4" s="415"/>
      <c r="L4" s="415"/>
      <c r="M4" s="416"/>
      <c r="N4" s="414" t="s">
        <v>113</v>
      </c>
      <c r="O4" s="415"/>
      <c r="P4" s="415"/>
      <c r="Q4" s="415"/>
      <c r="S4" s="248"/>
      <c r="T4" s="248"/>
      <c r="U4" s="248"/>
      <c r="V4" s="411" t="s">
        <v>120</v>
      </c>
      <c r="W4" s="412"/>
      <c r="X4" s="412"/>
      <c r="Y4" s="412"/>
      <c r="Z4" s="412"/>
      <c r="AA4" s="412"/>
      <c r="AB4" s="412"/>
      <c r="AC4" s="412"/>
      <c r="AD4" s="412"/>
    </row>
    <row r="5" spans="2:30" s="167" customFormat="1" ht="13.5" customHeight="1">
      <c r="B5" s="398" t="s">
        <v>115</v>
      </c>
      <c r="C5" s="398"/>
      <c r="D5" s="399"/>
      <c r="E5" s="241" t="s">
        <v>8</v>
      </c>
      <c r="F5" s="241" t="s">
        <v>106</v>
      </c>
      <c r="G5" s="403"/>
      <c r="H5" s="404"/>
      <c r="I5" s="404"/>
      <c r="J5" s="404"/>
      <c r="K5" s="404"/>
      <c r="L5" s="404"/>
      <c r="M5" s="405"/>
      <c r="N5" s="403"/>
      <c r="O5" s="404"/>
      <c r="P5" s="404"/>
      <c r="Q5" s="404"/>
      <c r="S5" s="398" t="s">
        <v>115</v>
      </c>
      <c r="T5" s="398"/>
      <c r="U5" s="399"/>
      <c r="V5" s="406" t="s">
        <v>8</v>
      </c>
      <c r="W5" s="396" t="s">
        <v>121</v>
      </c>
      <c r="X5" s="397"/>
      <c r="Y5" s="397"/>
      <c r="Z5" s="410"/>
      <c r="AA5" s="396" t="s">
        <v>117</v>
      </c>
      <c r="AB5" s="397"/>
      <c r="AC5" s="397"/>
      <c r="AD5" s="397"/>
    </row>
    <row r="6" spans="2:30" s="167" customFormat="1" ht="13.5" customHeight="1">
      <c r="B6" s="166"/>
      <c r="C6" s="240"/>
      <c r="D6" s="166"/>
      <c r="E6" s="241"/>
      <c r="F6" s="241"/>
      <c r="G6" s="239" t="s">
        <v>8</v>
      </c>
      <c r="H6" s="239" t="s">
        <v>107</v>
      </c>
      <c r="I6" s="239" t="s">
        <v>108</v>
      </c>
      <c r="J6" s="239" t="s">
        <v>109</v>
      </c>
      <c r="K6" s="239" t="s">
        <v>110</v>
      </c>
      <c r="L6" s="239" t="s">
        <v>111</v>
      </c>
      <c r="M6" s="239" t="s">
        <v>112</v>
      </c>
      <c r="N6" s="239" t="s">
        <v>8</v>
      </c>
      <c r="O6" s="239" t="s">
        <v>107</v>
      </c>
      <c r="P6" s="239" t="s">
        <v>108</v>
      </c>
      <c r="Q6" s="239" t="s">
        <v>109</v>
      </c>
      <c r="S6" s="166"/>
      <c r="T6" s="166"/>
      <c r="U6" s="166"/>
      <c r="V6" s="407"/>
      <c r="W6" s="239" t="s">
        <v>8</v>
      </c>
      <c r="X6" s="239" t="s">
        <v>107</v>
      </c>
      <c r="Y6" s="239" t="s">
        <v>108</v>
      </c>
      <c r="Z6" s="239" t="s">
        <v>109</v>
      </c>
      <c r="AA6" s="239" t="s">
        <v>8</v>
      </c>
      <c r="AB6" s="239" t="s">
        <v>107</v>
      </c>
      <c r="AC6" s="239" t="s">
        <v>108</v>
      </c>
      <c r="AD6" s="239" t="s">
        <v>109</v>
      </c>
    </row>
    <row r="7" spans="2:30" s="243" customFormat="1" ht="6" customHeight="1">
      <c r="B7" s="242"/>
      <c r="C7" s="245"/>
      <c r="D7" s="242"/>
      <c r="E7" s="244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S7" s="242"/>
      <c r="T7" s="242"/>
      <c r="U7" s="242"/>
      <c r="V7" s="244"/>
      <c r="W7" s="236"/>
      <c r="X7" s="236"/>
      <c r="Y7" s="236"/>
      <c r="Z7" s="236"/>
      <c r="AA7" s="236"/>
      <c r="AB7" s="236"/>
      <c r="AC7" s="236"/>
      <c r="AD7" s="236"/>
    </row>
    <row r="8" spans="2:30" s="243" customFormat="1" ht="13.5" customHeight="1">
      <c r="B8" s="166"/>
      <c r="C8" s="166"/>
      <c r="D8" s="250" t="s">
        <v>8</v>
      </c>
      <c r="E8" s="158">
        <f>SUM('表13'!E9,'表13'!I9,'表13'!M9,'表13'!P9,'表13'!S9)</f>
        <v>1032</v>
      </c>
      <c r="F8" s="155">
        <f>SUM(F9:F10)</f>
        <v>15</v>
      </c>
      <c r="G8" s="155">
        <f aca="true" t="shared" si="0" ref="G8:Q8">SUM(G9:G10)</f>
        <v>244</v>
      </c>
      <c r="H8" s="155">
        <f t="shared" si="0"/>
        <v>51</v>
      </c>
      <c r="I8" s="155">
        <f t="shared" si="0"/>
        <v>43</v>
      </c>
      <c r="J8" s="155">
        <f t="shared" si="0"/>
        <v>40</v>
      </c>
      <c r="K8" s="155">
        <f t="shared" si="0"/>
        <v>34</v>
      </c>
      <c r="L8" s="155">
        <f t="shared" si="0"/>
        <v>26</v>
      </c>
      <c r="M8" s="155">
        <f>SUM(M9:M10)</f>
        <v>50</v>
      </c>
      <c r="N8" s="155">
        <f t="shared" si="0"/>
        <v>253</v>
      </c>
      <c r="O8" s="155">
        <f t="shared" si="0"/>
        <v>92</v>
      </c>
      <c r="P8" s="155">
        <f t="shared" si="0"/>
        <v>88</v>
      </c>
      <c r="Q8" s="155">
        <f t="shared" si="0"/>
        <v>73</v>
      </c>
      <c r="R8" s="521"/>
      <c r="S8" s="251"/>
      <c r="T8" s="251"/>
      <c r="U8" s="252" t="s">
        <v>8</v>
      </c>
      <c r="V8" s="168">
        <f>SUM('表13'!P9,'表13'!S9)</f>
        <v>520</v>
      </c>
      <c r="W8" s="155">
        <f>SUM(W9:W10)</f>
        <v>511</v>
      </c>
      <c r="X8" s="155">
        <f aca="true" t="shared" si="1" ref="X8:AD8">SUM(X9:X10)</f>
        <v>190</v>
      </c>
      <c r="Y8" s="155">
        <f t="shared" si="1"/>
        <v>149</v>
      </c>
      <c r="Z8" s="155">
        <f t="shared" si="1"/>
        <v>172</v>
      </c>
      <c r="AA8" s="155">
        <f t="shared" si="1"/>
        <v>9</v>
      </c>
      <c r="AB8" s="155">
        <f t="shared" si="1"/>
        <v>3</v>
      </c>
      <c r="AC8" s="155">
        <f t="shared" si="1"/>
        <v>2</v>
      </c>
      <c r="AD8" s="155">
        <f t="shared" si="1"/>
        <v>4</v>
      </c>
    </row>
    <row r="9" spans="2:30" s="243" customFormat="1" ht="13.5" customHeight="1">
      <c r="B9" s="166"/>
      <c r="C9" s="166" t="s">
        <v>8</v>
      </c>
      <c r="D9" s="166" t="s">
        <v>26</v>
      </c>
      <c r="E9" s="168">
        <f>F9+G9+N9+V9</f>
        <v>668</v>
      </c>
      <c r="F9" s="169">
        <v>9</v>
      </c>
      <c r="G9" s="169">
        <v>154</v>
      </c>
      <c r="H9" s="169">
        <v>41</v>
      </c>
      <c r="I9" s="169">
        <v>24</v>
      </c>
      <c r="J9" s="169">
        <v>24</v>
      </c>
      <c r="K9" s="169">
        <v>18</v>
      </c>
      <c r="L9" s="169">
        <v>18</v>
      </c>
      <c r="M9" s="169">
        <v>29</v>
      </c>
      <c r="N9" s="169">
        <v>172</v>
      </c>
      <c r="O9" s="169">
        <v>59</v>
      </c>
      <c r="P9" s="169">
        <v>61</v>
      </c>
      <c r="Q9" s="169">
        <v>52</v>
      </c>
      <c r="R9" s="521"/>
      <c r="S9" s="251"/>
      <c r="T9" s="251" t="s">
        <v>8</v>
      </c>
      <c r="U9" s="251" t="s">
        <v>26</v>
      </c>
      <c r="V9" s="168">
        <f>W9+AA9</f>
        <v>333</v>
      </c>
      <c r="W9" s="169">
        <v>329</v>
      </c>
      <c r="X9" s="169">
        <v>117</v>
      </c>
      <c r="Y9" s="169">
        <v>99</v>
      </c>
      <c r="Z9" s="169">
        <v>113</v>
      </c>
      <c r="AA9" s="169">
        <v>4</v>
      </c>
      <c r="AB9" s="169">
        <v>1</v>
      </c>
      <c r="AC9" s="169">
        <v>2</v>
      </c>
      <c r="AD9" s="169">
        <v>1</v>
      </c>
    </row>
    <row r="10" spans="2:30" s="243" customFormat="1" ht="13.5" customHeight="1">
      <c r="B10" s="166"/>
      <c r="C10" s="166"/>
      <c r="D10" s="166" t="s">
        <v>27</v>
      </c>
      <c r="E10" s="168">
        <f>F10+G10+N10+V10</f>
        <v>364</v>
      </c>
      <c r="F10" s="169">
        <v>6</v>
      </c>
      <c r="G10" s="169">
        <v>90</v>
      </c>
      <c r="H10" s="169">
        <v>10</v>
      </c>
      <c r="I10" s="169">
        <v>19</v>
      </c>
      <c r="J10" s="169">
        <v>16</v>
      </c>
      <c r="K10" s="169">
        <v>16</v>
      </c>
      <c r="L10" s="169">
        <v>8</v>
      </c>
      <c r="M10" s="169">
        <v>21</v>
      </c>
      <c r="N10" s="169">
        <v>81</v>
      </c>
      <c r="O10" s="169">
        <v>33</v>
      </c>
      <c r="P10" s="169">
        <v>27</v>
      </c>
      <c r="Q10" s="169">
        <v>21</v>
      </c>
      <c r="R10" s="521"/>
      <c r="S10" s="251"/>
      <c r="T10" s="251"/>
      <c r="U10" s="251" t="s">
        <v>27</v>
      </c>
      <c r="V10" s="168">
        <f>W10+AA10</f>
        <v>187</v>
      </c>
      <c r="W10" s="169">
        <v>182</v>
      </c>
      <c r="X10" s="169">
        <v>73</v>
      </c>
      <c r="Y10" s="169">
        <v>50</v>
      </c>
      <c r="Z10" s="169">
        <v>59</v>
      </c>
      <c r="AA10" s="169">
        <v>5</v>
      </c>
      <c r="AB10" s="169">
        <v>2</v>
      </c>
      <c r="AC10" s="169">
        <v>0</v>
      </c>
      <c r="AD10" s="169">
        <v>3</v>
      </c>
    </row>
    <row r="11" spans="2:30" s="243" customFormat="1" ht="13.5" customHeight="1">
      <c r="B11" s="253" t="s">
        <v>287</v>
      </c>
      <c r="C11" s="166"/>
      <c r="D11" s="166"/>
      <c r="E11" s="171"/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2"/>
      <c r="Q11" s="522"/>
      <c r="R11" s="521"/>
      <c r="S11" s="254" t="s">
        <v>287</v>
      </c>
      <c r="T11" s="251"/>
      <c r="U11" s="251"/>
      <c r="V11" s="171"/>
      <c r="W11" s="522"/>
      <c r="X11" s="522"/>
      <c r="Y11" s="522"/>
      <c r="Z11" s="522"/>
      <c r="AA11" s="522"/>
      <c r="AB11" s="522"/>
      <c r="AC11" s="522"/>
      <c r="AD11" s="522"/>
    </row>
    <row r="12" spans="2:30" s="243" customFormat="1" ht="13.5" customHeight="1">
      <c r="B12" s="166"/>
      <c r="C12" s="413" t="s">
        <v>118</v>
      </c>
      <c r="D12" s="166" t="s">
        <v>8</v>
      </c>
      <c r="E12" s="168">
        <f aca="true" t="shared" si="2" ref="E12:Q12">SUM(E13:E14)</f>
        <v>60</v>
      </c>
      <c r="F12" s="169">
        <f t="shared" si="2"/>
        <v>0</v>
      </c>
      <c r="G12" s="169">
        <f t="shared" si="2"/>
        <v>18</v>
      </c>
      <c r="H12" s="169">
        <f t="shared" si="2"/>
        <v>3</v>
      </c>
      <c r="I12" s="169">
        <f t="shared" si="2"/>
        <v>3</v>
      </c>
      <c r="J12" s="169">
        <f t="shared" si="2"/>
        <v>3</v>
      </c>
      <c r="K12" s="169">
        <f t="shared" si="2"/>
        <v>3</v>
      </c>
      <c r="L12" s="169">
        <f t="shared" si="2"/>
        <v>3</v>
      </c>
      <c r="M12" s="169">
        <f t="shared" si="2"/>
        <v>3</v>
      </c>
      <c r="N12" s="169">
        <f t="shared" si="2"/>
        <v>18</v>
      </c>
      <c r="O12" s="169">
        <f t="shared" si="2"/>
        <v>6</v>
      </c>
      <c r="P12" s="169">
        <f t="shared" si="2"/>
        <v>6</v>
      </c>
      <c r="Q12" s="169">
        <f t="shared" si="2"/>
        <v>6</v>
      </c>
      <c r="R12" s="521"/>
      <c r="S12" s="251"/>
      <c r="T12" s="413" t="s">
        <v>118</v>
      </c>
      <c r="U12" s="251" t="s">
        <v>8</v>
      </c>
      <c r="V12" s="168">
        <f>SUM('表13'!P13,'表13'!S13)</f>
        <v>24</v>
      </c>
      <c r="W12" s="169">
        <f aca="true" t="shared" si="3" ref="W12:AD12">SUM(W13:W14)</f>
        <v>24</v>
      </c>
      <c r="X12" s="169">
        <f t="shared" si="3"/>
        <v>8</v>
      </c>
      <c r="Y12" s="169">
        <f t="shared" si="3"/>
        <v>8</v>
      </c>
      <c r="Z12" s="169">
        <f t="shared" si="3"/>
        <v>8</v>
      </c>
      <c r="AA12" s="169">
        <f t="shared" si="3"/>
        <v>0</v>
      </c>
      <c r="AB12" s="169">
        <f t="shared" si="3"/>
        <v>0</v>
      </c>
      <c r="AC12" s="169">
        <f t="shared" si="3"/>
        <v>0</v>
      </c>
      <c r="AD12" s="169">
        <f t="shared" si="3"/>
        <v>0</v>
      </c>
    </row>
    <row r="13" spans="2:30" s="243" customFormat="1" ht="13.5" customHeight="1">
      <c r="B13" s="166"/>
      <c r="C13" s="413"/>
      <c r="D13" s="166" t="s">
        <v>26</v>
      </c>
      <c r="E13" s="168">
        <f>F13+G13+N13+V13</f>
        <v>42</v>
      </c>
      <c r="F13" s="169">
        <v>0</v>
      </c>
      <c r="G13" s="169">
        <v>11</v>
      </c>
      <c r="H13" s="169">
        <v>2</v>
      </c>
      <c r="I13" s="169">
        <v>2</v>
      </c>
      <c r="J13" s="169">
        <v>1</v>
      </c>
      <c r="K13" s="169">
        <v>2</v>
      </c>
      <c r="L13" s="169">
        <v>3</v>
      </c>
      <c r="M13" s="169">
        <v>1</v>
      </c>
      <c r="N13" s="169">
        <v>14</v>
      </c>
      <c r="O13" s="169">
        <v>5</v>
      </c>
      <c r="P13" s="169">
        <v>4</v>
      </c>
      <c r="Q13" s="169">
        <v>5</v>
      </c>
      <c r="R13" s="521"/>
      <c r="S13" s="251"/>
      <c r="T13" s="413"/>
      <c r="U13" s="251" t="s">
        <v>26</v>
      </c>
      <c r="V13" s="168">
        <f>W13+AA13</f>
        <v>17</v>
      </c>
      <c r="W13" s="169">
        <v>17</v>
      </c>
      <c r="X13" s="169">
        <v>5</v>
      </c>
      <c r="Y13" s="169">
        <v>6</v>
      </c>
      <c r="Z13" s="169">
        <v>6</v>
      </c>
      <c r="AA13" s="169">
        <v>0</v>
      </c>
      <c r="AB13" s="169">
        <v>0</v>
      </c>
      <c r="AC13" s="169">
        <v>0</v>
      </c>
      <c r="AD13" s="169">
        <v>0</v>
      </c>
    </row>
    <row r="14" spans="2:30" s="243" customFormat="1" ht="13.5" customHeight="1">
      <c r="B14" s="166"/>
      <c r="C14" s="413"/>
      <c r="D14" s="166" t="s">
        <v>27</v>
      </c>
      <c r="E14" s="168">
        <f>F14+G14+N14+V14</f>
        <v>18</v>
      </c>
      <c r="F14" s="169">
        <v>0</v>
      </c>
      <c r="G14" s="169">
        <v>7</v>
      </c>
      <c r="H14" s="169">
        <v>1</v>
      </c>
      <c r="I14" s="169">
        <v>1</v>
      </c>
      <c r="J14" s="169">
        <v>2</v>
      </c>
      <c r="K14" s="169">
        <v>1</v>
      </c>
      <c r="L14" s="169">
        <v>0</v>
      </c>
      <c r="M14" s="169">
        <v>2</v>
      </c>
      <c r="N14" s="169">
        <v>4</v>
      </c>
      <c r="O14" s="169">
        <v>1</v>
      </c>
      <c r="P14" s="169">
        <v>2</v>
      </c>
      <c r="Q14" s="169">
        <v>1</v>
      </c>
      <c r="R14" s="521"/>
      <c r="S14" s="251"/>
      <c r="T14" s="413"/>
      <c r="U14" s="251" t="s">
        <v>27</v>
      </c>
      <c r="V14" s="168">
        <f>W14+AA14</f>
        <v>7</v>
      </c>
      <c r="W14" s="169">
        <v>7</v>
      </c>
      <c r="X14" s="169">
        <v>3</v>
      </c>
      <c r="Y14" s="169">
        <v>2</v>
      </c>
      <c r="Z14" s="169">
        <v>2</v>
      </c>
      <c r="AA14" s="169">
        <v>0</v>
      </c>
      <c r="AB14" s="169">
        <v>0</v>
      </c>
      <c r="AC14" s="169">
        <v>0</v>
      </c>
      <c r="AD14" s="169">
        <v>0</v>
      </c>
    </row>
    <row r="15" spans="2:30" ht="6" customHeight="1" thickBot="1">
      <c r="B15" s="119"/>
      <c r="C15" s="119"/>
      <c r="D15" s="120"/>
      <c r="E15" s="50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S15" s="119"/>
      <c r="T15" s="119"/>
      <c r="U15" s="120"/>
      <c r="V15" s="50"/>
      <c r="W15" s="7"/>
      <c r="X15" s="7"/>
      <c r="Y15" s="7"/>
      <c r="Z15" s="7"/>
      <c r="AA15" s="7"/>
      <c r="AB15" s="7"/>
      <c r="AC15" s="7"/>
      <c r="AD15" s="7"/>
    </row>
    <row r="16" spans="4:21" ht="12.75" customHeight="1">
      <c r="D16" s="53"/>
      <c r="U16" s="53"/>
    </row>
    <row r="17" spans="4:21" ht="12.75" customHeight="1">
      <c r="D17" s="53"/>
      <c r="U17" s="53"/>
    </row>
    <row r="18" spans="4:21" ht="12.75" customHeight="1">
      <c r="D18" s="53"/>
      <c r="U18" s="53"/>
    </row>
    <row r="19" spans="4:21" ht="12.75" customHeight="1">
      <c r="D19" s="53"/>
      <c r="U19" s="53"/>
    </row>
    <row r="20" spans="4:21" ht="12.75" customHeight="1">
      <c r="D20" s="53"/>
      <c r="U20" s="53"/>
    </row>
    <row r="21" ht="12.75" thickBot="1" thickTop="1"/>
    <row r="22" ht="12.75" thickBot="1" thickTop="1"/>
    <row r="23" ht="12.75" thickBot="1" thickTop="1"/>
    <row r="24" ht="12.75" thickBot="1" thickTop="1"/>
    <row r="25" ht="12.75" thickBot="1" thickTop="1"/>
    <row r="26" ht="12.75" thickBot="1" thickTop="1"/>
  </sheetData>
  <sheetProtection/>
  <mergeCells count="10">
    <mergeCell ref="V4:AD4"/>
    <mergeCell ref="W5:Z5"/>
    <mergeCell ref="AA5:AD5"/>
    <mergeCell ref="V5:V6"/>
    <mergeCell ref="C12:C14"/>
    <mergeCell ref="T12:T14"/>
    <mergeCell ref="B5:D5"/>
    <mergeCell ref="S5:U5"/>
    <mergeCell ref="G4:M5"/>
    <mergeCell ref="N4:Q5"/>
  </mergeCells>
  <conditionalFormatting sqref="E8:E10 E12:E14">
    <cfRule type="cellIs" priority="1" dxfId="0" operator="notEqual" stopIfTrue="1">
      <formula>SUM(F8,H8:M8+O8:Q8)</formula>
    </cfRule>
  </conditionalFormatting>
  <conditionalFormatting sqref="V12:V14 V8:V10">
    <cfRule type="cellIs" priority="2" dxfId="0" operator="notEqual" stopIfTrue="1">
      <formula>SUM(X8:Z8+AB8:AD8)</formula>
    </cfRule>
  </conditionalFormatting>
  <printOptions/>
  <pageMargins left="0.8661417322834646" right="0.3937007874015748" top="0.8661417322834646" bottom="0.7874015748031497" header="0.5905511811023623" footer="0.5118110236220472"/>
  <pageSetup horizontalDpi="600" verticalDpi="600" orientation="landscape" paperSize="9" r:id="rId2"/>
  <headerFooter alignWithMargins="0">
    <oddFooter>&amp;C&amp;P / &amp;N ページ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4"/>
  <sheetViews>
    <sheetView zoomScale="85" zoomScaleNormal="85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IV16384"/>
    </sheetView>
  </sheetViews>
  <sheetFormatPr defaultColWidth="9.00390625" defaultRowHeight="12.75"/>
  <cols>
    <col min="1" max="1" width="0.5" style="58" customWidth="1"/>
    <col min="2" max="2" width="10.875" style="58" customWidth="1"/>
    <col min="3" max="3" width="12.25390625" style="58" bestFit="1" customWidth="1"/>
    <col min="4" max="6" width="7.50390625" style="58" customWidth="1"/>
    <col min="7" max="9" width="5.00390625" style="58" bestFit="1" customWidth="1"/>
    <col min="10" max="18" width="7.50390625" style="58" customWidth="1"/>
    <col min="19" max="21" width="5.00390625" style="58" customWidth="1"/>
    <col min="22" max="16384" width="9.00390625" style="58" customWidth="1"/>
  </cols>
  <sheetData>
    <row r="1" spans="2:15" ht="4.5" customHeight="1"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2:25" ht="13.5" customHeight="1">
      <c r="B2" s="114" t="s">
        <v>343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23"/>
      <c r="W2" s="23"/>
      <c r="X2" s="23"/>
      <c r="Y2" s="23"/>
    </row>
    <row r="3" spans="2:15" s="2" customFormat="1" ht="4.5" customHeight="1" thickBo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2:21" s="159" customFormat="1" ht="13.5" customHeight="1">
      <c r="B4" s="255"/>
      <c r="C4" s="160"/>
      <c r="D4" s="420" t="s">
        <v>374</v>
      </c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19" t="s">
        <v>126</v>
      </c>
      <c r="Q4" s="420"/>
      <c r="R4" s="420"/>
      <c r="S4" s="420"/>
      <c r="T4" s="420"/>
      <c r="U4" s="420"/>
    </row>
    <row r="5" spans="2:21" s="159" customFormat="1" ht="13.5" customHeight="1">
      <c r="B5" s="418" t="s">
        <v>375</v>
      </c>
      <c r="C5" s="381"/>
      <c r="D5" s="393" t="s">
        <v>8</v>
      </c>
      <c r="E5" s="393"/>
      <c r="F5" s="388"/>
      <c r="G5" s="387" t="s">
        <v>127</v>
      </c>
      <c r="H5" s="393"/>
      <c r="I5" s="393"/>
      <c r="J5" s="387" t="s">
        <v>128</v>
      </c>
      <c r="K5" s="393"/>
      <c r="L5" s="393"/>
      <c r="M5" s="387" t="s">
        <v>129</v>
      </c>
      <c r="N5" s="393"/>
      <c r="O5" s="393"/>
      <c r="P5" s="387" t="s">
        <v>376</v>
      </c>
      <c r="Q5" s="393"/>
      <c r="R5" s="393"/>
      <c r="S5" s="387" t="s">
        <v>377</v>
      </c>
      <c r="T5" s="393"/>
      <c r="U5" s="393"/>
    </row>
    <row r="6" spans="2:21" s="159" customFormat="1" ht="13.5" customHeight="1">
      <c r="B6" s="115"/>
      <c r="C6" s="107"/>
      <c r="D6" s="162" t="s">
        <v>8</v>
      </c>
      <c r="E6" s="161" t="s">
        <v>26</v>
      </c>
      <c r="F6" s="161" t="s">
        <v>27</v>
      </c>
      <c r="G6" s="161" t="s">
        <v>8</v>
      </c>
      <c r="H6" s="161" t="s">
        <v>26</v>
      </c>
      <c r="I6" s="161" t="s">
        <v>27</v>
      </c>
      <c r="J6" s="161" t="s">
        <v>8</v>
      </c>
      <c r="K6" s="161" t="s">
        <v>26</v>
      </c>
      <c r="L6" s="161" t="s">
        <v>27</v>
      </c>
      <c r="M6" s="161" t="s">
        <v>8</v>
      </c>
      <c r="N6" s="161" t="s">
        <v>26</v>
      </c>
      <c r="O6" s="161" t="s">
        <v>27</v>
      </c>
      <c r="P6" s="161" t="s">
        <v>8</v>
      </c>
      <c r="Q6" s="161" t="s">
        <v>26</v>
      </c>
      <c r="R6" s="161" t="s">
        <v>27</v>
      </c>
      <c r="S6" s="161" t="s">
        <v>8</v>
      </c>
      <c r="T6" s="161" t="s">
        <v>26</v>
      </c>
      <c r="U6" s="161" t="s">
        <v>27</v>
      </c>
    </row>
    <row r="7" spans="2:21" s="36" customFormat="1" ht="4.5" customHeight="1">
      <c r="B7" s="181"/>
      <c r="C7" s="180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</row>
    <row r="8" spans="2:21" s="36" customFormat="1" ht="13.5" customHeight="1">
      <c r="B8" s="422" t="s">
        <v>378</v>
      </c>
      <c r="C8" s="423"/>
      <c r="D8" s="155">
        <f>E8+F8</f>
        <v>2407</v>
      </c>
      <c r="E8" s="155">
        <f>SUM(E10:E50)/2</f>
        <v>883</v>
      </c>
      <c r="F8" s="155">
        <f>SUM(F10:F50)/2</f>
        <v>1524</v>
      </c>
      <c r="G8" s="155">
        <f>H8+I8</f>
        <v>0</v>
      </c>
      <c r="H8" s="155">
        <f>SUM(H10:H50)/2</f>
        <v>0</v>
      </c>
      <c r="I8" s="155">
        <f>SUM(I10:I50)/2</f>
        <v>0</v>
      </c>
      <c r="J8" s="155">
        <f>K8+L8</f>
        <v>552</v>
      </c>
      <c r="K8" s="155">
        <f>SUM(K10:K50)/2</f>
        <v>149</v>
      </c>
      <c r="L8" s="155">
        <f>SUM(L10:L50)/2</f>
        <v>403</v>
      </c>
      <c r="M8" s="155">
        <f>N8+O8</f>
        <v>1855</v>
      </c>
      <c r="N8" s="155">
        <f>SUM(N10:N50)/2</f>
        <v>734</v>
      </c>
      <c r="O8" s="155">
        <f>SUM(O10:O50)/2</f>
        <v>1121</v>
      </c>
      <c r="P8" s="155">
        <f>Q8+R8</f>
        <v>2394</v>
      </c>
      <c r="Q8" s="155">
        <f>SUM(Q10:Q50)/2</f>
        <v>883</v>
      </c>
      <c r="R8" s="155">
        <f>SUM(R10:R50)/2</f>
        <v>1511</v>
      </c>
      <c r="S8" s="155">
        <f>T8+U8</f>
        <v>13</v>
      </c>
      <c r="T8" s="155">
        <f>SUM(T10:T50)/2</f>
        <v>0</v>
      </c>
      <c r="U8" s="155">
        <f>SUM(U10:U50)/2</f>
        <v>13</v>
      </c>
    </row>
    <row r="9" spans="2:21" s="36" customFormat="1" ht="4.5" customHeight="1">
      <c r="B9" s="115"/>
      <c r="C9" s="107"/>
      <c r="D9" s="170">
        <v>0</v>
      </c>
      <c r="E9" s="170"/>
      <c r="F9" s="170"/>
      <c r="G9" s="170">
        <v>0</v>
      </c>
      <c r="H9" s="170"/>
      <c r="I9" s="170"/>
      <c r="J9" s="170">
        <v>0</v>
      </c>
      <c r="K9" s="170"/>
      <c r="L9" s="170"/>
      <c r="M9" s="170">
        <v>0</v>
      </c>
      <c r="N9" s="170"/>
      <c r="O9" s="170"/>
      <c r="P9" s="170">
        <v>0</v>
      </c>
      <c r="Q9" s="170"/>
      <c r="R9" s="170"/>
      <c r="S9" s="170">
        <v>0</v>
      </c>
      <c r="T9" s="170"/>
      <c r="U9" s="170"/>
    </row>
    <row r="10" spans="2:21" s="36" customFormat="1" ht="13.5" customHeight="1">
      <c r="B10" s="418" t="s">
        <v>130</v>
      </c>
      <c r="C10" s="107" t="s">
        <v>8</v>
      </c>
      <c r="D10" s="169">
        <f>SUM(D11:D12)</f>
        <v>107</v>
      </c>
      <c r="E10" s="169">
        <f aca="true" t="shared" si="0" ref="E10:U10">SUM(E11:E12)</f>
        <v>88</v>
      </c>
      <c r="F10" s="169">
        <f t="shared" si="0"/>
        <v>19</v>
      </c>
      <c r="G10" s="169">
        <f t="shared" si="0"/>
        <v>0</v>
      </c>
      <c r="H10" s="169">
        <f t="shared" si="0"/>
        <v>0</v>
      </c>
      <c r="I10" s="169">
        <f t="shared" si="0"/>
        <v>0</v>
      </c>
      <c r="J10" s="169">
        <f t="shared" si="0"/>
        <v>0</v>
      </c>
      <c r="K10" s="169">
        <f t="shared" si="0"/>
        <v>0</v>
      </c>
      <c r="L10" s="169">
        <f t="shared" si="0"/>
        <v>0</v>
      </c>
      <c r="M10" s="169">
        <f t="shared" si="0"/>
        <v>107</v>
      </c>
      <c r="N10" s="169">
        <f t="shared" si="0"/>
        <v>88</v>
      </c>
      <c r="O10" s="169">
        <f t="shared" si="0"/>
        <v>19</v>
      </c>
      <c r="P10" s="169">
        <f t="shared" si="0"/>
        <v>107</v>
      </c>
      <c r="Q10" s="169">
        <f t="shared" si="0"/>
        <v>88</v>
      </c>
      <c r="R10" s="169">
        <f t="shared" si="0"/>
        <v>19</v>
      </c>
      <c r="S10" s="169">
        <f t="shared" si="0"/>
        <v>0</v>
      </c>
      <c r="T10" s="169">
        <f t="shared" si="0"/>
        <v>0</v>
      </c>
      <c r="U10" s="169">
        <f t="shared" si="0"/>
        <v>0</v>
      </c>
    </row>
    <row r="11" spans="2:21" s="36" customFormat="1" ht="13.5" customHeight="1">
      <c r="B11" s="418"/>
      <c r="C11" s="107" t="s">
        <v>314</v>
      </c>
      <c r="D11" s="169">
        <v>54</v>
      </c>
      <c r="E11" s="169">
        <v>44</v>
      </c>
      <c r="F11" s="169">
        <v>10</v>
      </c>
      <c r="G11" s="169">
        <v>0</v>
      </c>
      <c r="H11" s="169">
        <v>0</v>
      </c>
      <c r="I11" s="169">
        <v>0</v>
      </c>
      <c r="J11" s="169">
        <v>0</v>
      </c>
      <c r="K11" s="169">
        <v>0</v>
      </c>
      <c r="L11" s="169">
        <v>0</v>
      </c>
      <c r="M11" s="169">
        <v>54</v>
      </c>
      <c r="N11" s="169">
        <v>44</v>
      </c>
      <c r="O11" s="169">
        <v>10</v>
      </c>
      <c r="P11" s="169">
        <v>54</v>
      </c>
      <c r="Q11" s="169">
        <v>44</v>
      </c>
      <c r="R11" s="169">
        <v>10</v>
      </c>
      <c r="S11" s="169">
        <v>0</v>
      </c>
      <c r="T11" s="169">
        <v>0</v>
      </c>
      <c r="U11" s="169">
        <v>0</v>
      </c>
    </row>
    <row r="12" spans="2:21" s="36" customFormat="1" ht="13.5" customHeight="1">
      <c r="B12" s="421"/>
      <c r="C12" s="107" t="s">
        <v>131</v>
      </c>
      <c r="D12" s="169">
        <v>53</v>
      </c>
      <c r="E12" s="169">
        <v>44</v>
      </c>
      <c r="F12" s="169">
        <v>9</v>
      </c>
      <c r="G12" s="169">
        <v>0</v>
      </c>
      <c r="H12" s="169">
        <v>0</v>
      </c>
      <c r="I12" s="169">
        <v>0</v>
      </c>
      <c r="J12" s="169">
        <v>0</v>
      </c>
      <c r="K12" s="169">
        <v>0</v>
      </c>
      <c r="L12" s="169">
        <v>0</v>
      </c>
      <c r="M12" s="169">
        <v>53</v>
      </c>
      <c r="N12" s="169">
        <v>44</v>
      </c>
      <c r="O12" s="169">
        <v>9</v>
      </c>
      <c r="P12" s="169">
        <v>53</v>
      </c>
      <c r="Q12" s="169">
        <v>44</v>
      </c>
      <c r="R12" s="169">
        <v>9</v>
      </c>
      <c r="S12" s="169">
        <v>0</v>
      </c>
      <c r="T12" s="169">
        <v>0</v>
      </c>
      <c r="U12" s="169">
        <v>0</v>
      </c>
    </row>
    <row r="13" spans="2:21" s="36" customFormat="1" ht="4.5" customHeight="1">
      <c r="B13" s="115"/>
      <c r="C13" s="107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</row>
    <row r="14" spans="2:21" s="36" customFormat="1" ht="13.5" customHeight="1">
      <c r="B14" s="418" t="s">
        <v>371</v>
      </c>
      <c r="C14" s="107" t="s">
        <v>372</v>
      </c>
      <c r="D14" s="169">
        <v>71</v>
      </c>
      <c r="E14" s="169">
        <v>60</v>
      </c>
      <c r="F14" s="169">
        <v>11</v>
      </c>
      <c r="G14" s="169">
        <v>0</v>
      </c>
      <c r="H14" s="169">
        <v>0</v>
      </c>
      <c r="I14" s="169">
        <v>0</v>
      </c>
      <c r="J14" s="169">
        <v>71</v>
      </c>
      <c r="K14" s="169">
        <v>60</v>
      </c>
      <c r="L14" s="169">
        <v>11</v>
      </c>
      <c r="M14" s="169">
        <v>0</v>
      </c>
      <c r="N14" s="169">
        <v>0</v>
      </c>
      <c r="O14" s="169">
        <v>0</v>
      </c>
      <c r="P14" s="169">
        <v>71</v>
      </c>
      <c r="Q14" s="169">
        <v>60</v>
      </c>
      <c r="R14" s="169">
        <v>11</v>
      </c>
      <c r="S14" s="169">
        <v>0</v>
      </c>
      <c r="T14" s="169">
        <v>0</v>
      </c>
      <c r="U14" s="169">
        <v>0</v>
      </c>
    </row>
    <row r="15" spans="2:21" s="36" customFormat="1" ht="13.5" customHeight="1">
      <c r="B15" s="418"/>
      <c r="C15" s="107" t="s">
        <v>373</v>
      </c>
      <c r="D15" s="169">
        <v>71</v>
      </c>
      <c r="E15" s="169">
        <v>60</v>
      </c>
      <c r="F15" s="169">
        <v>11</v>
      </c>
      <c r="G15" s="169">
        <v>0</v>
      </c>
      <c r="H15" s="169">
        <v>0</v>
      </c>
      <c r="I15" s="169">
        <v>0</v>
      </c>
      <c r="J15" s="169">
        <v>71</v>
      </c>
      <c r="K15" s="169">
        <v>60</v>
      </c>
      <c r="L15" s="169">
        <v>11</v>
      </c>
      <c r="M15" s="169">
        <v>0</v>
      </c>
      <c r="N15" s="169">
        <v>0</v>
      </c>
      <c r="O15" s="169">
        <v>0</v>
      </c>
      <c r="P15" s="169">
        <v>71</v>
      </c>
      <c r="Q15" s="169">
        <v>60</v>
      </c>
      <c r="R15" s="169">
        <v>11</v>
      </c>
      <c r="S15" s="169">
        <v>0</v>
      </c>
      <c r="T15" s="169">
        <v>0</v>
      </c>
      <c r="U15" s="169">
        <v>0</v>
      </c>
    </row>
    <row r="16" spans="2:21" s="36" customFormat="1" ht="4.5" customHeight="1">
      <c r="B16" s="115"/>
      <c r="C16" s="107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</row>
    <row r="17" spans="2:21" s="36" customFormat="1" ht="13.5" customHeight="1">
      <c r="B17" s="115"/>
      <c r="C17" s="107" t="s">
        <v>8</v>
      </c>
      <c r="D17" s="169">
        <v>1453</v>
      </c>
      <c r="E17" s="169">
        <v>444</v>
      </c>
      <c r="F17" s="169">
        <v>1009</v>
      </c>
      <c r="G17" s="169">
        <v>0</v>
      </c>
      <c r="H17" s="169">
        <v>0</v>
      </c>
      <c r="I17" s="169">
        <v>0</v>
      </c>
      <c r="J17" s="169">
        <v>481</v>
      </c>
      <c r="K17" s="169">
        <v>89</v>
      </c>
      <c r="L17" s="169">
        <v>392</v>
      </c>
      <c r="M17" s="169">
        <v>972</v>
      </c>
      <c r="N17" s="169">
        <v>355</v>
      </c>
      <c r="O17" s="169">
        <v>617</v>
      </c>
      <c r="P17" s="169">
        <v>1453</v>
      </c>
      <c r="Q17" s="169">
        <v>444</v>
      </c>
      <c r="R17" s="169">
        <v>1009</v>
      </c>
      <c r="S17" s="169">
        <v>0</v>
      </c>
      <c r="T17" s="169">
        <v>0</v>
      </c>
      <c r="U17" s="169">
        <v>0</v>
      </c>
    </row>
    <row r="18" spans="2:21" s="36" customFormat="1" ht="13.5" customHeight="1">
      <c r="B18" s="115"/>
      <c r="C18" s="107" t="s">
        <v>132</v>
      </c>
      <c r="D18" s="169">
        <v>543</v>
      </c>
      <c r="E18" s="169">
        <v>87</v>
      </c>
      <c r="F18" s="169">
        <v>456</v>
      </c>
      <c r="G18" s="169">
        <v>0</v>
      </c>
      <c r="H18" s="169">
        <v>0</v>
      </c>
      <c r="I18" s="169">
        <v>0</v>
      </c>
      <c r="J18" s="169">
        <v>322</v>
      </c>
      <c r="K18" s="169">
        <v>60</v>
      </c>
      <c r="L18" s="169">
        <v>262</v>
      </c>
      <c r="M18" s="169">
        <v>221</v>
      </c>
      <c r="N18" s="169">
        <v>27</v>
      </c>
      <c r="O18" s="169">
        <v>194</v>
      </c>
      <c r="P18" s="169">
        <v>543</v>
      </c>
      <c r="Q18" s="169">
        <v>87</v>
      </c>
      <c r="R18" s="169">
        <v>456</v>
      </c>
      <c r="S18" s="169">
        <v>0</v>
      </c>
      <c r="T18" s="169">
        <v>0</v>
      </c>
      <c r="U18" s="169">
        <v>0</v>
      </c>
    </row>
    <row r="19" spans="2:21" s="36" customFormat="1" ht="13.5" customHeight="1">
      <c r="B19" s="418" t="s">
        <v>133</v>
      </c>
      <c r="C19" s="107" t="s">
        <v>315</v>
      </c>
      <c r="D19" s="169">
        <v>159</v>
      </c>
      <c r="E19" s="169">
        <v>29</v>
      </c>
      <c r="F19" s="169">
        <v>130</v>
      </c>
      <c r="G19" s="169">
        <v>0</v>
      </c>
      <c r="H19" s="169">
        <v>0</v>
      </c>
      <c r="I19" s="169">
        <v>0</v>
      </c>
      <c r="J19" s="169">
        <v>159</v>
      </c>
      <c r="K19" s="169">
        <v>29</v>
      </c>
      <c r="L19" s="169">
        <v>130</v>
      </c>
      <c r="M19" s="169">
        <v>0</v>
      </c>
      <c r="N19" s="169">
        <v>0</v>
      </c>
      <c r="O19" s="169">
        <v>0</v>
      </c>
      <c r="P19" s="169">
        <v>159</v>
      </c>
      <c r="Q19" s="169">
        <v>29</v>
      </c>
      <c r="R19" s="169">
        <v>130</v>
      </c>
      <c r="S19" s="169">
        <v>0</v>
      </c>
      <c r="T19" s="169">
        <v>0</v>
      </c>
      <c r="U19" s="169">
        <v>0</v>
      </c>
    </row>
    <row r="20" spans="2:21" s="36" customFormat="1" ht="13.5" customHeight="1">
      <c r="B20" s="418"/>
      <c r="C20" s="107" t="s">
        <v>134</v>
      </c>
      <c r="D20" s="169">
        <v>227</v>
      </c>
      <c r="E20" s="169">
        <v>0</v>
      </c>
      <c r="F20" s="169">
        <v>227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0</v>
      </c>
      <c r="M20" s="169">
        <v>227</v>
      </c>
      <c r="N20" s="169">
        <v>0</v>
      </c>
      <c r="O20" s="169">
        <v>227</v>
      </c>
      <c r="P20" s="169">
        <v>227</v>
      </c>
      <c r="Q20" s="169">
        <v>0</v>
      </c>
      <c r="R20" s="169">
        <v>227</v>
      </c>
      <c r="S20" s="169">
        <v>0</v>
      </c>
      <c r="T20" s="169">
        <v>0</v>
      </c>
      <c r="U20" s="169">
        <v>0</v>
      </c>
    </row>
    <row r="21" spans="2:21" s="36" customFormat="1" ht="13.5" customHeight="1">
      <c r="B21" s="115"/>
      <c r="C21" s="107" t="s">
        <v>135</v>
      </c>
      <c r="D21" s="169">
        <v>31</v>
      </c>
      <c r="E21" s="169">
        <v>25</v>
      </c>
      <c r="F21" s="169">
        <v>6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0</v>
      </c>
      <c r="M21" s="169">
        <v>31</v>
      </c>
      <c r="N21" s="169">
        <v>25</v>
      </c>
      <c r="O21" s="169">
        <v>6</v>
      </c>
      <c r="P21" s="169">
        <v>31</v>
      </c>
      <c r="Q21" s="169">
        <v>25</v>
      </c>
      <c r="R21" s="169">
        <v>6</v>
      </c>
      <c r="S21" s="169">
        <v>0</v>
      </c>
      <c r="T21" s="169">
        <v>0</v>
      </c>
      <c r="U21" s="169">
        <v>0</v>
      </c>
    </row>
    <row r="22" spans="2:21" s="36" customFormat="1" ht="13.5" customHeight="1">
      <c r="B22" s="115"/>
      <c r="C22" s="107" t="s">
        <v>316</v>
      </c>
      <c r="D22" s="169">
        <v>493</v>
      </c>
      <c r="E22" s="169">
        <v>303</v>
      </c>
      <c r="F22" s="169">
        <v>190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0</v>
      </c>
      <c r="M22" s="169">
        <v>493</v>
      </c>
      <c r="N22" s="169">
        <v>303</v>
      </c>
      <c r="O22" s="169">
        <v>190</v>
      </c>
      <c r="P22" s="169">
        <v>493</v>
      </c>
      <c r="Q22" s="169">
        <v>303</v>
      </c>
      <c r="R22" s="169">
        <v>190</v>
      </c>
      <c r="S22" s="169">
        <v>0</v>
      </c>
      <c r="T22" s="169">
        <v>0</v>
      </c>
      <c r="U22" s="169">
        <v>0</v>
      </c>
    </row>
    <row r="23" spans="2:21" s="36" customFormat="1" ht="4.5" customHeight="1">
      <c r="B23" s="115"/>
      <c r="C23" s="107"/>
      <c r="D23" s="170">
        <v>0</v>
      </c>
      <c r="E23" s="170">
        <v>0</v>
      </c>
      <c r="F23" s="170">
        <v>0</v>
      </c>
      <c r="G23" s="170">
        <v>0</v>
      </c>
      <c r="H23" s="170">
        <v>0</v>
      </c>
      <c r="I23" s="170">
        <v>0</v>
      </c>
      <c r="J23" s="170">
        <v>0</v>
      </c>
      <c r="K23" s="170">
        <v>0</v>
      </c>
      <c r="L23" s="170">
        <v>0</v>
      </c>
      <c r="M23" s="170">
        <v>0</v>
      </c>
      <c r="N23" s="170">
        <v>0</v>
      </c>
      <c r="O23" s="170">
        <v>0</v>
      </c>
      <c r="P23" s="170">
        <v>0</v>
      </c>
      <c r="Q23" s="170">
        <v>0</v>
      </c>
      <c r="R23" s="170">
        <v>0</v>
      </c>
      <c r="S23" s="170">
        <v>0</v>
      </c>
      <c r="T23" s="170">
        <v>0</v>
      </c>
      <c r="U23" s="170">
        <v>0</v>
      </c>
    </row>
    <row r="24" spans="2:21" s="36" customFormat="1" ht="13.5" customHeight="1">
      <c r="B24" s="256"/>
      <c r="C24" s="107" t="s">
        <v>8</v>
      </c>
      <c r="D24" s="169">
        <v>171</v>
      </c>
      <c r="E24" s="169">
        <v>46</v>
      </c>
      <c r="F24" s="169">
        <v>125</v>
      </c>
      <c r="G24" s="169">
        <v>0</v>
      </c>
      <c r="H24" s="169">
        <v>0</v>
      </c>
      <c r="I24" s="169">
        <v>0</v>
      </c>
      <c r="J24" s="169">
        <v>0</v>
      </c>
      <c r="K24" s="169">
        <v>0</v>
      </c>
      <c r="L24" s="169">
        <v>0</v>
      </c>
      <c r="M24" s="169">
        <v>171</v>
      </c>
      <c r="N24" s="169">
        <v>46</v>
      </c>
      <c r="O24" s="169">
        <v>125</v>
      </c>
      <c r="P24" s="169">
        <v>171</v>
      </c>
      <c r="Q24" s="169">
        <v>46</v>
      </c>
      <c r="R24" s="169">
        <v>125</v>
      </c>
      <c r="S24" s="169">
        <v>0</v>
      </c>
      <c r="T24" s="169">
        <v>0</v>
      </c>
      <c r="U24" s="169">
        <v>0</v>
      </c>
    </row>
    <row r="25" spans="2:21" s="36" customFormat="1" ht="13.5" customHeight="1">
      <c r="B25" s="245"/>
      <c r="C25" s="107" t="s">
        <v>138</v>
      </c>
      <c r="D25" s="169">
        <v>34</v>
      </c>
      <c r="E25" s="169">
        <v>19</v>
      </c>
      <c r="F25" s="169">
        <v>15</v>
      </c>
      <c r="G25" s="169">
        <v>0</v>
      </c>
      <c r="H25" s="169">
        <v>0</v>
      </c>
      <c r="I25" s="169">
        <v>0</v>
      </c>
      <c r="J25" s="169">
        <v>0</v>
      </c>
      <c r="K25" s="169">
        <v>0</v>
      </c>
      <c r="L25" s="169">
        <v>0</v>
      </c>
      <c r="M25" s="169">
        <v>34</v>
      </c>
      <c r="N25" s="169">
        <v>19</v>
      </c>
      <c r="O25" s="169">
        <v>15</v>
      </c>
      <c r="P25" s="169">
        <v>34</v>
      </c>
      <c r="Q25" s="169">
        <v>19</v>
      </c>
      <c r="R25" s="169">
        <v>15</v>
      </c>
      <c r="S25" s="169">
        <v>0</v>
      </c>
      <c r="T25" s="169">
        <v>0</v>
      </c>
      <c r="U25" s="169">
        <v>0</v>
      </c>
    </row>
    <row r="26" spans="2:21" s="36" customFormat="1" ht="13.5" customHeight="1">
      <c r="B26" s="245" t="s">
        <v>137</v>
      </c>
      <c r="C26" s="107" t="s">
        <v>317</v>
      </c>
      <c r="D26" s="169">
        <v>88</v>
      </c>
      <c r="E26" s="169">
        <v>16</v>
      </c>
      <c r="F26" s="169">
        <v>72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88</v>
      </c>
      <c r="N26" s="169">
        <v>16</v>
      </c>
      <c r="O26" s="169">
        <v>72</v>
      </c>
      <c r="P26" s="169">
        <v>88</v>
      </c>
      <c r="Q26" s="169">
        <v>16</v>
      </c>
      <c r="R26" s="169">
        <v>72</v>
      </c>
      <c r="S26" s="169">
        <v>0</v>
      </c>
      <c r="T26" s="169">
        <v>0</v>
      </c>
      <c r="U26" s="169">
        <v>0</v>
      </c>
    </row>
    <row r="27" spans="2:21" s="36" customFormat="1" ht="13.5" customHeight="1">
      <c r="B27" s="245"/>
      <c r="C27" s="107" t="s">
        <v>347</v>
      </c>
      <c r="D27" s="169">
        <v>35</v>
      </c>
      <c r="E27" s="169">
        <v>11</v>
      </c>
      <c r="F27" s="169">
        <v>24</v>
      </c>
      <c r="G27" s="169"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0</v>
      </c>
      <c r="M27" s="169">
        <v>35</v>
      </c>
      <c r="N27" s="169">
        <v>11</v>
      </c>
      <c r="O27" s="169">
        <v>24</v>
      </c>
      <c r="P27" s="169">
        <v>35</v>
      </c>
      <c r="Q27" s="169">
        <v>11</v>
      </c>
      <c r="R27" s="169">
        <v>24</v>
      </c>
      <c r="S27" s="169">
        <v>0</v>
      </c>
      <c r="T27" s="169">
        <v>0</v>
      </c>
      <c r="U27" s="169">
        <v>0</v>
      </c>
    </row>
    <row r="28" spans="2:21" s="36" customFormat="1" ht="13.5" customHeight="1">
      <c r="B28" s="115"/>
      <c r="C28" s="107" t="s">
        <v>136</v>
      </c>
      <c r="D28" s="169">
        <v>14</v>
      </c>
      <c r="E28" s="169">
        <v>0</v>
      </c>
      <c r="F28" s="169">
        <v>14</v>
      </c>
      <c r="G28" s="169">
        <v>0</v>
      </c>
      <c r="H28" s="169">
        <v>0</v>
      </c>
      <c r="I28" s="169">
        <v>0</v>
      </c>
      <c r="J28" s="169">
        <v>0</v>
      </c>
      <c r="K28" s="169">
        <v>0</v>
      </c>
      <c r="L28" s="169">
        <v>0</v>
      </c>
      <c r="M28" s="169">
        <v>14</v>
      </c>
      <c r="N28" s="169">
        <v>0</v>
      </c>
      <c r="O28" s="169">
        <v>14</v>
      </c>
      <c r="P28" s="169">
        <v>14</v>
      </c>
      <c r="Q28" s="169">
        <v>0</v>
      </c>
      <c r="R28" s="169">
        <v>14</v>
      </c>
      <c r="S28" s="169">
        <v>0</v>
      </c>
      <c r="T28" s="169">
        <v>0</v>
      </c>
      <c r="U28" s="169">
        <v>0</v>
      </c>
    </row>
    <row r="29" spans="2:21" s="36" customFormat="1" ht="4.5" customHeight="1">
      <c r="B29" s="115"/>
      <c r="C29" s="107"/>
      <c r="D29" s="169"/>
      <c r="E29" s="169"/>
      <c r="F29" s="169"/>
      <c r="G29" s="170"/>
      <c r="H29" s="172"/>
      <c r="I29" s="172"/>
      <c r="J29" s="170"/>
      <c r="K29" s="172"/>
      <c r="L29" s="172"/>
      <c r="M29" s="169"/>
      <c r="N29" s="169"/>
      <c r="O29" s="169"/>
      <c r="P29" s="169"/>
      <c r="Q29" s="169"/>
      <c r="R29" s="169"/>
      <c r="S29" s="170"/>
      <c r="T29" s="172"/>
      <c r="U29" s="172"/>
    </row>
    <row r="30" spans="2:21" s="36" customFormat="1" ht="13.5" customHeight="1">
      <c r="B30" s="417" t="s">
        <v>439</v>
      </c>
      <c r="C30" s="107" t="s">
        <v>8</v>
      </c>
      <c r="D30" s="169">
        <v>237</v>
      </c>
      <c r="E30" s="169">
        <v>105</v>
      </c>
      <c r="F30" s="169">
        <v>132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237</v>
      </c>
      <c r="N30" s="169">
        <v>105</v>
      </c>
      <c r="O30" s="169">
        <v>132</v>
      </c>
      <c r="P30" s="169">
        <v>237</v>
      </c>
      <c r="Q30" s="169">
        <v>105</v>
      </c>
      <c r="R30" s="169">
        <v>132</v>
      </c>
      <c r="S30" s="169">
        <v>0</v>
      </c>
      <c r="T30" s="169">
        <v>0</v>
      </c>
      <c r="U30" s="169">
        <v>0</v>
      </c>
    </row>
    <row r="31" spans="2:21" s="36" customFormat="1" ht="13.5" customHeight="1">
      <c r="B31" s="417"/>
      <c r="C31" s="107" t="s">
        <v>442</v>
      </c>
      <c r="D31" s="169">
        <v>143</v>
      </c>
      <c r="E31" s="169">
        <v>79</v>
      </c>
      <c r="F31" s="169">
        <v>64</v>
      </c>
      <c r="G31" s="169">
        <v>0</v>
      </c>
      <c r="H31" s="169">
        <v>0</v>
      </c>
      <c r="I31" s="169">
        <v>0</v>
      </c>
      <c r="J31" s="169">
        <v>0</v>
      </c>
      <c r="K31" s="169">
        <v>0</v>
      </c>
      <c r="L31" s="169">
        <v>0</v>
      </c>
      <c r="M31" s="169">
        <v>143</v>
      </c>
      <c r="N31" s="169">
        <v>79</v>
      </c>
      <c r="O31" s="169">
        <v>64</v>
      </c>
      <c r="P31" s="169">
        <v>143</v>
      </c>
      <c r="Q31" s="169">
        <v>79</v>
      </c>
      <c r="R31" s="169">
        <v>64</v>
      </c>
      <c r="S31" s="169">
        <v>0</v>
      </c>
      <c r="T31" s="169">
        <v>0</v>
      </c>
      <c r="U31" s="169">
        <v>0</v>
      </c>
    </row>
    <row r="32" spans="2:21" s="36" customFormat="1" ht="13.5" customHeight="1">
      <c r="B32" s="418"/>
      <c r="C32" s="107" t="s">
        <v>363</v>
      </c>
      <c r="D32" s="169">
        <v>35</v>
      </c>
      <c r="E32" s="169">
        <v>12</v>
      </c>
      <c r="F32" s="169">
        <v>23</v>
      </c>
      <c r="G32" s="169">
        <v>0</v>
      </c>
      <c r="H32" s="169">
        <v>0</v>
      </c>
      <c r="I32" s="169">
        <v>0</v>
      </c>
      <c r="J32" s="169">
        <v>0</v>
      </c>
      <c r="K32" s="169">
        <v>0</v>
      </c>
      <c r="L32" s="169">
        <v>0</v>
      </c>
      <c r="M32" s="169">
        <v>35</v>
      </c>
      <c r="N32" s="169">
        <v>12</v>
      </c>
      <c r="O32" s="169">
        <v>23</v>
      </c>
      <c r="P32" s="169">
        <v>35</v>
      </c>
      <c r="Q32" s="169">
        <v>12</v>
      </c>
      <c r="R32" s="169">
        <v>23</v>
      </c>
      <c r="S32" s="169">
        <v>0</v>
      </c>
      <c r="T32" s="169">
        <v>0</v>
      </c>
      <c r="U32" s="169">
        <v>0</v>
      </c>
    </row>
    <row r="33" spans="2:21" s="159" customFormat="1" ht="13.5" customHeight="1">
      <c r="B33" s="418"/>
      <c r="C33" s="107" t="s">
        <v>351</v>
      </c>
      <c r="D33" s="169">
        <v>59</v>
      </c>
      <c r="E33" s="169">
        <v>14</v>
      </c>
      <c r="F33" s="169">
        <v>45</v>
      </c>
      <c r="G33" s="169">
        <v>0</v>
      </c>
      <c r="H33" s="169">
        <v>0</v>
      </c>
      <c r="I33" s="169">
        <v>0</v>
      </c>
      <c r="J33" s="169">
        <v>0</v>
      </c>
      <c r="K33" s="169">
        <v>0</v>
      </c>
      <c r="L33" s="169">
        <v>0</v>
      </c>
      <c r="M33" s="169">
        <v>59</v>
      </c>
      <c r="N33" s="169">
        <v>14</v>
      </c>
      <c r="O33" s="169">
        <v>45</v>
      </c>
      <c r="P33" s="169">
        <v>59</v>
      </c>
      <c r="Q33" s="169">
        <v>14</v>
      </c>
      <c r="R33" s="169">
        <v>45</v>
      </c>
      <c r="S33" s="169">
        <v>0</v>
      </c>
      <c r="T33" s="169">
        <v>0</v>
      </c>
      <c r="U33" s="169">
        <v>0</v>
      </c>
    </row>
    <row r="34" spans="2:21" s="36" customFormat="1" ht="4.5" customHeight="1">
      <c r="B34" s="115"/>
      <c r="C34" s="107"/>
      <c r="D34" s="169"/>
      <c r="E34" s="169"/>
      <c r="F34" s="169"/>
      <c r="G34" s="170"/>
      <c r="H34" s="170"/>
      <c r="I34" s="170"/>
      <c r="J34" s="170"/>
      <c r="K34" s="170"/>
      <c r="L34" s="170"/>
      <c r="M34" s="169"/>
      <c r="N34" s="169"/>
      <c r="O34" s="169"/>
      <c r="P34" s="169"/>
      <c r="Q34" s="169"/>
      <c r="R34" s="169"/>
      <c r="S34" s="170"/>
      <c r="T34" s="170"/>
      <c r="U34" s="170"/>
    </row>
    <row r="35" spans="2:21" s="36" customFormat="1" ht="13.5" customHeight="1">
      <c r="B35" s="417" t="s">
        <v>438</v>
      </c>
      <c r="C35" s="107" t="s">
        <v>8</v>
      </c>
      <c r="D35" s="169">
        <v>136</v>
      </c>
      <c r="E35" s="169">
        <v>49</v>
      </c>
      <c r="F35" s="169">
        <v>87</v>
      </c>
      <c r="G35" s="169">
        <v>0</v>
      </c>
      <c r="H35" s="169">
        <v>0</v>
      </c>
      <c r="I35" s="169">
        <v>0</v>
      </c>
      <c r="J35" s="169">
        <v>0</v>
      </c>
      <c r="K35" s="169">
        <v>0</v>
      </c>
      <c r="L35" s="169">
        <v>0</v>
      </c>
      <c r="M35" s="169">
        <v>136</v>
      </c>
      <c r="N35" s="169">
        <v>49</v>
      </c>
      <c r="O35" s="169">
        <v>87</v>
      </c>
      <c r="P35" s="169">
        <v>136</v>
      </c>
      <c r="Q35" s="169">
        <v>49</v>
      </c>
      <c r="R35" s="169">
        <v>87</v>
      </c>
      <c r="S35" s="169">
        <v>0</v>
      </c>
      <c r="T35" s="169">
        <v>0</v>
      </c>
      <c r="U35" s="169">
        <v>0</v>
      </c>
    </row>
    <row r="36" spans="2:21" s="36" customFormat="1" ht="13.5" customHeight="1">
      <c r="B36" s="418"/>
      <c r="C36" s="107" t="s">
        <v>318</v>
      </c>
      <c r="D36" s="169">
        <v>60</v>
      </c>
      <c r="E36" s="169">
        <v>32</v>
      </c>
      <c r="F36" s="169">
        <v>28</v>
      </c>
      <c r="G36" s="169">
        <v>0</v>
      </c>
      <c r="H36" s="169">
        <v>0</v>
      </c>
      <c r="I36" s="169">
        <v>0</v>
      </c>
      <c r="J36" s="169">
        <v>0</v>
      </c>
      <c r="K36" s="169">
        <v>0</v>
      </c>
      <c r="L36" s="169">
        <v>0</v>
      </c>
      <c r="M36" s="169">
        <v>60</v>
      </c>
      <c r="N36" s="169">
        <v>32</v>
      </c>
      <c r="O36" s="169">
        <v>28</v>
      </c>
      <c r="P36" s="169">
        <v>60</v>
      </c>
      <c r="Q36" s="169">
        <v>32</v>
      </c>
      <c r="R36" s="169">
        <v>28</v>
      </c>
      <c r="S36" s="169">
        <v>0</v>
      </c>
      <c r="T36" s="169">
        <v>0</v>
      </c>
      <c r="U36" s="169">
        <v>0</v>
      </c>
    </row>
    <row r="37" spans="2:21" s="36" customFormat="1" ht="13.5" customHeight="1">
      <c r="B37" s="418"/>
      <c r="C37" s="107" t="s">
        <v>319</v>
      </c>
      <c r="D37" s="169">
        <v>15</v>
      </c>
      <c r="E37" s="169">
        <v>0</v>
      </c>
      <c r="F37" s="169">
        <v>15</v>
      </c>
      <c r="G37" s="169">
        <v>0</v>
      </c>
      <c r="H37" s="169">
        <v>0</v>
      </c>
      <c r="I37" s="169">
        <v>0</v>
      </c>
      <c r="J37" s="169">
        <v>0</v>
      </c>
      <c r="K37" s="169">
        <v>0</v>
      </c>
      <c r="L37" s="169">
        <v>0</v>
      </c>
      <c r="M37" s="169">
        <v>15</v>
      </c>
      <c r="N37" s="169">
        <v>0</v>
      </c>
      <c r="O37" s="169">
        <v>15</v>
      </c>
      <c r="P37" s="169">
        <v>15</v>
      </c>
      <c r="Q37" s="169">
        <v>0</v>
      </c>
      <c r="R37" s="169">
        <v>15</v>
      </c>
      <c r="S37" s="169">
        <v>0</v>
      </c>
      <c r="T37" s="169">
        <v>0</v>
      </c>
      <c r="U37" s="169">
        <v>0</v>
      </c>
    </row>
    <row r="38" spans="2:21" s="36" customFormat="1" ht="13.5" customHeight="1">
      <c r="B38" s="418"/>
      <c r="C38" s="107" t="s">
        <v>320</v>
      </c>
      <c r="D38" s="169">
        <v>18</v>
      </c>
      <c r="E38" s="169">
        <v>16</v>
      </c>
      <c r="F38" s="169">
        <v>2</v>
      </c>
      <c r="G38" s="169">
        <v>0</v>
      </c>
      <c r="H38" s="169">
        <v>0</v>
      </c>
      <c r="I38" s="169">
        <v>0</v>
      </c>
      <c r="J38" s="169">
        <v>0</v>
      </c>
      <c r="K38" s="169">
        <v>0</v>
      </c>
      <c r="L38" s="169">
        <v>0</v>
      </c>
      <c r="M38" s="169">
        <v>18</v>
      </c>
      <c r="N38" s="169">
        <v>16</v>
      </c>
      <c r="O38" s="169">
        <v>2</v>
      </c>
      <c r="P38" s="169">
        <v>18</v>
      </c>
      <c r="Q38" s="169">
        <v>16</v>
      </c>
      <c r="R38" s="169">
        <v>2</v>
      </c>
      <c r="S38" s="169">
        <v>0</v>
      </c>
      <c r="T38" s="169">
        <v>0</v>
      </c>
      <c r="U38" s="169">
        <v>0</v>
      </c>
    </row>
    <row r="39" spans="2:21" s="36" customFormat="1" ht="13.5" customHeight="1">
      <c r="B39" s="418"/>
      <c r="C39" s="107" t="s">
        <v>321</v>
      </c>
      <c r="D39" s="169">
        <v>43</v>
      </c>
      <c r="E39" s="169">
        <v>1</v>
      </c>
      <c r="F39" s="169">
        <v>42</v>
      </c>
      <c r="G39" s="169">
        <v>0</v>
      </c>
      <c r="H39" s="169">
        <v>0</v>
      </c>
      <c r="I39" s="169">
        <v>0</v>
      </c>
      <c r="J39" s="169">
        <v>0</v>
      </c>
      <c r="K39" s="169">
        <v>0</v>
      </c>
      <c r="L39" s="169">
        <v>0</v>
      </c>
      <c r="M39" s="169">
        <v>43</v>
      </c>
      <c r="N39" s="169">
        <v>1</v>
      </c>
      <c r="O39" s="169">
        <v>42</v>
      </c>
      <c r="P39" s="169">
        <v>43</v>
      </c>
      <c r="Q39" s="169">
        <v>1</v>
      </c>
      <c r="R39" s="169">
        <v>42</v>
      </c>
      <c r="S39" s="169">
        <v>0</v>
      </c>
      <c r="T39" s="169">
        <v>0</v>
      </c>
      <c r="U39" s="169">
        <v>0</v>
      </c>
    </row>
    <row r="40" spans="2:21" s="36" customFormat="1" ht="4.5" customHeight="1">
      <c r="B40" s="152"/>
      <c r="C40" s="107"/>
      <c r="D40" s="169"/>
      <c r="E40" s="170"/>
      <c r="F40" s="169"/>
      <c r="G40" s="170"/>
      <c r="H40" s="172"/>
      <c r="I40" s="172"/>
      <c r="J40" s="170"/>
      <c r="K40" s="172"/>
      <c r="L40" s="172"/>
      <c r="M40" s="169"/>
      <c r="N40" s="172"/>
      <c r="O40" s="169"/>
      <c r="P40" s="169"/>
      <c r="Q40" s="172"/>
      <c r="R40" s="169"/>
      <c r="S40" s="169"/>
      <c r="T40" s="172"/>
      <c r="U40" s="169"/>
    </row>
    <row r="41" spans="2:21" s="36" customFormat="1" ht="13.5" customHeight="1">
      <c r="B41" s="152"/>
      <c r="C41" s="107" t="s">
        <v>8</v>
      </c>
      <c r="D41" s="169">
        <v>38</v>
      </c>
      <c r="E41" s="169">
        <v>4</v>
      </c>
      <c r="F41" s="169">
        <v>34</v>
      </c>
      <c r="G41" s="169">
        <v>0</v>
      </c>
      <c r="H41" s="169">
        <v>0</v>
      </c>
      <c r="I41" s="169">
        <v>0</v>
      </c>
      <c r="J41" s="169">
        <v>0</v>
      </c>
      <c r="K41" s="169">
        <v>0</v>
      </c>
      <c r="L41" s="169">
        <v>0</v>
      </c>
      <c r="M41" s="169">
        <v>38</v>
      </c>
      <c r="N41" s="169">
        <v>4</v>
      </c>
      <c r="O41" s="169">
        <v>34</v>
      </c>
      <c r="P41" s="169">
        <v>25</v>
      </c>
      <c r="Q41" s="169">
        <v>4</v>
      </c>
      <c r="R41" s="169">
        <v>21</v>
      </c>
      <c r="S41" s="169">
        <v>13</v>
      </c>
      <c r="T41" s="169">
        <v>0</v>
      </c>
      <c r="U41" s="169">
        <v>13</v>
      </c>
    </row>
    <row r="42" spans="2:21" s="36" customFormat="1" ht="13.5" customHeight="1">
      <c r="B42" s="417" t="s">
        <v>416</v>
      </c>
      <c r="C42" s="107" t="s">
        <v>140</v>
      </c>
      <c r="D42" s="169">
        <v>0</v>
      </c>
      <c r="E42" s="169">
        <v>0</v>
      </c>
      <c r="F42" s="169">
        <v>0</v>
      </c>
      <c r="G42" s="169">
        <v>0</v>
      </c>
      <c r="H42" s="169">
        <v>0</v>
      </c>
      <c r="I42" s="169">
        <v>0</v>
      </c>
      <c r="J42" s="169">
        <v>0</v>
      </c>
      <c r="K42" s="169">
        <v>0</v>
      </c>
      <c r="L42" s="169">
        <v>0</v>
      </c>
      <c r="M42" s="169">
        <v>0</v>
      </c>
      <c r="N42" s="169">
        <v>0</v>
      </c>
      <c r="O42" s="169">
        <v>0</v>
      </c>
      <c r="P42" s="169">
        <v>0</v>
      </c>
      <c r="Q42" s="169">
        <v>0</v>
      </c>
      <c r="R42" s="169">
        <v>0</v>
      </c>
      <c r="S42" s="169">
        <v>0</v>
      </c>
      <c r="T42" s="169">
        <v>0</v>
      </c>
      <c r="U42" s="169">
        <v>0</v>
      </c>
    </row>
    <row r="43" spans="2:21" s="36" customFormat="1" ht="13.5" customHeight="1">
      <c r="B43" s="418"/>
      <c r="C43" s="107" t="s">
        <v>142</v>
      </c>
      <c r="D43" s="169">
        <v>19</v>
      </c>
      <c r="E43" s="169">
        <v>0</v>
      </c>
      <c r="F43" s="169">
        <v>19</v>
      </c>
      <c r="G43" s="169">
        <v>0</v>
      </c>
      <c r="H43" s="169">
        <v>0</v>
      </c>
      <c r="I43" s="169">
        <v>0</v>
      </c>
      <c r="J43" s="169">
        <v>0</v>
      </c>
      <c r="K43" s="169">
        <v>0</v>
      </c>
      <c r="L43" s="169">
        <v>0</v>
      </c>
      <c r="M43" s="169">
        <v>19</v>
      </c>
      <c r="N43" s="169">
        <v>0</v>
      </c>
      <c r="O43" s="169">
        <v>19</v>
      </c>
      <c r="P43" s="169">
        <v>9</v>
      </c>
      <c r="Q43" s="169">
        <v>0</v>
      </c>
      <c r="R43" s="169">
        <v>9</v>
      </c>
      <c r="S43" s="169">
        <v>10</v>
      </c>
      <c r="T43" s="169">
        <v>0</v>
      </c>
      <c r="U43" s="169">
        <v>10</v>
      </c>
    </row>
    <row r="44" spans="2:21" s="36" customFormat="1" ht="13.5" customHeight="1">
      <c r="B44" s="418"/>
      <c r="C44" s="107" t="s">
        <v>322</v>
      </c>
      <c r="D44" s="169">
        <v>0</v>
      </c>
      <c r="E44" s="169">
        <v>0</v>
      </c>
      <c r="F44" s="169">
        <v>0</v>
      </c>
      <c r="G44" s="169">
        <v>0</v>
      </c>
      <c r="H44" s="169">
        <v>0</v>
      </c>
      <c r="I44" s="169">
        <v>0</v>
      </c>
      <c r="J44" s="169">
        <v>0</v>
      </c>
      <c r="K44" s="169">
        <v>0</v>
      </c>
      <c r="L44" s="169">
        <v>0</v>
      </c>
      <c r="M44" s="169">
        <v>0</v>
      </c>
      <c r="N44" s="169">
        <v>0</v>
      </c>
      <c r="O44" s="169">
        <v>0</v>
      </c>
      <c r="P44" s="169">
        <v>0</v>
      </c>
      <c r="Q44" s="169">
        <v>0</v>
      </c>
      <c r="R44" s="169">
        <v>0</v>
      </c>
      <c r="S44" s="169">
        <v>0</v>
      </c>
      <c r="T44" s="169">
        <v>0</v>
      </c>
      <c r="U44" s="169">
        <v>0</v>
      </c>
    </row>
    <row r="45" spans="2:21" s="36" customFormat="1" ht="13.5" customHeight="1">
      <c r="B45" s="152"/>
      <c r="C45" s="107" t="s">
        <v>379</v>
      </c>
      <c r="D45" s="169">
        <v>19</v>
      </c>
      <c r="E45" s="169">
        <v>4</v>
      </c>
      <c r="F45" s="169">
        <v>15</v>
      </c>
      <c r="G45" s="169">
        <v>0</v>
      </c>
      <c r="H45" s="169">
        <v>0</v>
      </c>
      <c r="I45" s="169">
        <v>0</v>
      </c>
      <c r="J45" s="169">
        <v>0</v>
      </c>
      <c r="K45" s="169">
        <v>0</v>
      </c>
      <c r="L45" s="169">
        <v>0</v>
      </c>
      <c r="M45" s="169">
        <v>19</v>
      </c>
      <c r="N45" s="169">
        <v>4</v>
      </c>
      <c r="O45" s="169">
        <v>15</v>
      </c>
      <c r="P45" s="169">
        <v>16</v>
      </c>
      <c r="Q45" s="169">
        <v>4</v>
      </c>
      <c r="R45" s="169">
        <v>12</v>
      </c>
      <c r="S45" s="169">
        <v>3</v>
      </c>
      <c r="T45" s="169">
        <v>0</v>
      </c>
      <c r="U45" s="169">
        <v>3</v>
      </c>
    </row>
    <row r="46" spans="2:21" s="36" customFormat="1" ht="4.5" customHeight="1">
      <c r="B46" s="257"/>
      <c r="C46" s="107"/>
      <c r="D46" s="169"/>
      <c r="E46" s="169"/>
      <c r="F46" s="169"/>
      <c r="G46" s="170"/>
      <c r="H46" s="172"/>
      <c r="I46" s="172"/>
      <c r="J46" s="170"/>
      <c r="K46" s="172"/>
      <c r="L46" s="172"/>
      <c r="M46" s="169"/>
      <c r="N46" s="169"/>
      <c r="O46" s="169"/>
      <c r="P46" s="169"/>
      <c r="Q46" s="169"/>
      <c r="R46" s="169"/>
      <c r="S46" s="170"/>
      <c r="T46" s="172"/>
      <c r="U46" s="172"/>
    </row>
    <row r="47" spans="2:21" s="36" customFormat="1" ht="13.5" customHeight="1">
      <c r="B47" s="257"/>
      <c r="C47" s="107" t="s">
        <v>8</v>
      </c>
      <c r="D47" s="169">
        <v>194</v>
      </c>
      <c r="E47" s="169">
        <v>87</v>
      </c>
      <c r="F47" s="169">
        <v>107</v>
      </c>
      <c r="G47" s="169">
        <v>0</v>
      </c>
      <c r="H47" s="169">
        <v>0</v>
      </c>
      <c r="I47" s="169">
        <v>0</v>
      </c>
      <c r="J47" s="169">
        <v>0</v>
      </c>
      <c r="K47" s="169">
        <v>0</v>
      </c>
      <c r="L47" s="169">
        <v>0</v>
      </c>
      <c r="M47" s="169">
        <v>194</v>
      </c>
      <c r="N47" s="169">
        <v>87</v>
      </c>
      <c r="O47" s="169">
        <v>107</v>
      </c>
      <c r="P47" s="169">
        <v>194</v>
      </c>
      <c r="Q47" s="169">
        <v>87</v>
      </c>
      <c r="R47" s="169">
        <v>107</v>
      </c>
      <c r="S47" s="169">
        <v>0</v>
      </c>
      <c r="T47" s="169">
        <v>0</v>
      </c>
      <c r="U47" s="169">
        <v>0</v>
      </c>
    </row>
    <row r="48" spans="2:21" s="36" customFormat="1" ht="13.5" customHeight="1">
      <c r="B48" s="417" t="s">
        <v>417</v>
      </c>
      <c r="C48" s="107" t="s">
        <v>323</v>
      </c>
      <c r="D48" s="169">
        <v>29</v>
      </c>
      <c r="E48" s="169">
        <v>9</v>
      </c>
      <c r="F48" s="169">
        <v>20</v>
      </c>
      <c r="G48" s="169">
        <v>0</v>
      </c>
      <c r="H48" s="169">
        <v>0</v>
      </c>
      <c r="I48" s="169">
        <v>0</v>
      </c>
      <c r="J48" s="169">
        <v>0</v>
      </c>
      <c r="K48" s="169">
        <v>0</v>
      </c>
      <c r="L48" s="169">
        <v>0</v>
      </c>
      <c r="M48" s="169">
        <v>29</v>
      </c>
      <c r="N48" s="169">
        <v>9</v>
      </c>
      <c r="O48" s="169">
        <v>20</v>
      </c>
      <c r="P48" s="169">
        <v>29</v>
      </c>
      <c r="Q48" s="169">
        <v>9</v>
      </c>
      <c r="R48" s="169">
        <v>20</v>
      </c>
      <c r="S48" s="169">
        <v>0</v>
      </c>
      <c r="T48" s="169">
        <v>0</v>
      </c>
      <c r="U48" s="169">
        <v>0</v>
      </c>
    </row>
    <row r="49" spans="2:21" s="36" customFormat="1" ht="13.5" customHeight="1">
      <c r="B49" s="418"/>
      <c r="C49" s="107" t="s">
        <v>324</v>
      </c>
      <c r="D49" s="169">
        <v>68</v>
      </c>
      <c r="E49" s="169">
        <v>9</v>
      </c>
      <c r="F49" s="169">
        <v>59</v>
      </c>
      <c r="G49" s="169">
        <v>0</v>
      </c>
      <c r="H49" s="169">
        <v>0</v>
      </c>
      <c r="I49" s="169">
        <v>0</v>
      </c>
      <c r="J49" s="169">
        <v>0</v>
      </c>
      <c r="K49" s="169">
        <v>0</v>
      </c>
      <c r="L49" s="169">
        <v>0</v>
      </c>
      <c r="M49" s="169">
        <v>68</v>
      </c>
      <c r="N49" s="169">
        <v>9</v>
      </c>
      <c r="O49" s="169">
        <v>59</v>
      </c>
      <c r="P49" s="169">
        <v>68</v>
      </c>
      <c r="Q49" s="169">
        <v>9</v>
      </c>
      <c r="R49" s="169">
        <v>59</v>
      </c>
      <c r="S49" s="169">
        <v>0</v>
      </c>
      <c r="T49" s="169">
        <v>0</v>
      </c>
      <c r="U49" s="169">
        <v>0</v>
      </c>
    </row>
    <row r="50" spans="1:21" s="36" customFormat="1" ht="13.5" customHeight="1">
      <c r="A50" s="152"/>
      <c r="B50" s="152"/>
      <c r="C50" s="110" t="s">
        <v>325</v>
      </c>
      <c r="D50" s="169">
        <v>97</v>
      </c>
      <c r="E50" s="169">
        <v>69</v>
      </c>
      <c r="F50" s="169">
        <v>28</v>
      </c>
      <c r="G50" s="169">
        <v>0</v>
      </c>
      <c r="H50" s="169">
        <v>0</v>
      </c>
      <c r="I50" s="169">
        <v>0</v>
      </c>
      <c r="J50" s="169">
        <v>0</v>
      </c>
      <c r="K50" s="169">
        <v>0</v>
      </c>
      <c r="L50" s="169">
        <v>0</v>
      </c>
      <c r="M50" s="169">
        <v>97</v>
      </c>
      <c r="N50" s="169">
        <v>69</v>
      </c>
      <c r="O50" s="169">
        <v>28</v>
      </c>
      <c r="P50" s="169">
        <v>97</v>
      </c>
      <c r="Q50" s="169">
        <v>69</v>
      </c>
      <c r="R50" s="169">
        <v>28</v>
      </c>
      <c r="S50" s="169">
        <v>0</v>
      </c>
      <c r="T50" s="169">
        <v>0</v>
      </c>
      <c r="U50" s="169">
        <v>0</v>
      </c>
    </row>
    <row r="51" spans="1:21" s="2" customFormat="1" ht="4.5" customHeight="1" thickBot="1">
      <c r="A51" s="90"/>
      <c r="B51" s="49"/>
      <c r="C51" s="109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</row>
    <row r="52" spans="2:21" s="2" customFormat="1" ht="13.5" customHeight="1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</row>
    <row r="53" spans="2:12" ht="13.5" customHeight="1"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</row>
    <row r="54" ht="13.5" customHeight="1">
      <c r="H54" s="60"/>
    </row>
    <row r="55" ht="13.5" customHeight="1"/>
  </sheetData>
  <sheetProtection/>
  <mergeCells count="17">
    <mergeCell ref="J5:L5"/>
    <mergeCell ref="P5:R5"/>
    <mergeCell ref="B10:B12"/>
    <mergeCell ref="B8:C8"/>
    <mergeCell ref="B19:B20"/>
    <mergeCell ref="B5:C5"/>
    <mergeCell ref="B14:B15"/>
    <mergeCell ref="B30:B33"/>
    <mergeCell ref="B35:B39"/>
    <mergeCell ref="B48:B49"/>
    <mergeCell ref="B42:B44"/>
    <mergeCell ref="S5:U5"/>
    <mergeCell ref="P4:U4"/>
    <mergeCell ref="D4:O4"/>
    <mergeCell ref="M5:O5"/>
    <mergeCell ref="D5:F5"/>
    <mergeCell ref="G5:I5"/>
  </mergeCells>
  <printOptions/>
  <pageMargins left="0.8661417322834646" right="0.3937007874015748" top="0.8661417322834646" bottom="0.7874015748031497" header="0.5905511811023623" footer="0.5118110236220472"/>
  <pageSetup orientation="landscape" paperSize="9" scale="90" r:id="rId2"/>
  <headerFooter alignWithMargins="0">
    <oddFooter>&amp;C&amp;P / &amp;N ページ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S1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9.00390625" defaultRowHeight="12.75"/>
  <cols>
    <col min="1" max="1" width="0.5" style="58" customWidth="1"/>
    <col min="2" max="2" width="7.375" style="58" customWidth="1"/>
    <col min="3" max="3" width="8.625" style="58" customWidth="1"/>
    <col min="4" max="19" width="5.00390625" style="58" customWidth="1"/>
    <col min="20" max="20" width="2.125" style="58" customWidth="1"/>
    <col min="21" max="16384" width="9.00390625" style="58" customWidth="1"/>
  </cols>
  <sheetData>
    <row r="1" spans="2:15" ht="4.5" customHeight="1"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2:19" ht="13.5" customHeight="1">
      <c r="B2" s="23" t="s">
        <v>346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="2" customFormat="1" ht="4.5" customHeight="1" thickBot="1">
      <c r="N3" s="35"/>
    </row>
    <row r="4" spans="2:19" s="159" customFormat="1" ht="40.5" customHeight="1">
      <c r="B4" s="390" t="s">
        <v>145</v>
      </c>
      <c r="C4" s="367"/>
      <c r="D4" s="258" t="s">
        <v>422</v>
      </c>
      <c r="E4" s="419" t="s">
        <v>146</v>
      </c>
      <c r="F4" s="420"/>
      <c r="G4" s="425"/>
      <c r="H4" s="424" t="s">
        <v>418</v>
      </c>
      <c r="I4" s="420"/>
      <c r="J4" s="425"/>
      <c r="K4" s="424" t="s">
        <v>419</v>
      </c>
      <c r="L4" s="420"/>
      <c r="M4" s="425"/>
      <c r="N4" s="424" t="s">
        <v>420</v>
      </c>
      <c r="O4" s="420"/>
      <c r="P4" s="425"/>
      <c r="Q4" s="424" t="s">
        <v>421</v>
      </c>
      <c r="R4" s="420"/>
      <c r="S4" s="420"/>
    </row>
    <row r="5" spans="2:19" s="159" customFormat="1" ht="13.5" customHeight="1">
      <c r="B5" s="115"/>
      <c r="C5" s="107"/>
      <c r="D5" s="37" t="s">
        <v>8</v>
      </c>
      <c r="E5" s="103" t="s">
        <v>8</v>
      </c>
      <c r="F5" s="103" t="s">
        <v>26</v>
      </c>
      <c r="G5" s="103" t="s">
        <v>27</v>
      </c>
      <c r="H5" s="103" t="s">
        <v>8</v>
      </c>
      <c r="I5" s="103" t="s">
        <v>26</v>
      </c>
      <c r="J5" s="103" t="s">
        <v>27</v>
      </c>
      <c r="K5" s="103" t="s">
        <v>8</v>
      </c>
      <c r="L5" s="103" t="s">
        <v>26</v>
      </c>
      <c r="M5" s="103" t="s">
        <v>27</v>
      </c>
      <c r="N5" s="103" t="s">
        <v>8</v>
      </c>
      <c r="O5" s="103" t="s">
        <v>26</v>
      </c>
      <c r="P5" s="103" t="s">
        <v>27</v>
      </c>
      <c r="Q5" s="103" t="s">
        <v>8</v>
      </c>
      <c r="R5" s="103" t="s">
        <v>26</v>
      </c>
      <c r="S5" s="103" t="s">
        <v>27</v>
      </c>
    </row>
    <row r="6" spans="2:19" s="36" customFormat="1" ht="4.5" customHeight="1">
      <c r="B6" s="181"/>
      <c r="C6" s="180"/>
      <c r="D6" s="244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</row>
    <row r="7" spans="2:19" s="36" customFormat="1" ht="13.5" customHeight="1">
      <c r="B7" s="422" t="s">
        <v>147</v>
      </c>
      <c r="C7" s="423"/>
      <c r="D7" s="155">
        <f>SUM(D8:D14)</f>
        <v>4</v>
      </c>
      <c r="E7" s="155">
        <f>SUM(F7:G7)</f>
        <v>145</v>
      </c>
      <c r="F7" s="155">
        <f>SUM(F8:F14)</f>
        <v>61</v>
      </c>
      <c r="G7" s="155">
        <f>SUM(G8:G14)</f>
        <v>84</v>
      </c>
      <c r="H7" s="155">
        <f>SUM(I7:J7)</f>
        <v>0</v>
      </c>
      <c r="I7" s="155">
        <f>SUM(I8:I14)</f>
        <v>0</v>
      </c>
      <c r="J7" s="155">
        <f>SUM(J8:J14)</f>
        <v>0</v>
      </c>
      <c r="K7" s="155">
        <f>SUM(L7:M7)</f>
        <v>145</v>
      </c>
      <c r="L7" s="155">
        <f>SUM(L8:L14)</f>
        <v>61</v>
      </c>
      <c r="M7" s="155">
        <f>SUM(M8:M14)</f>
        <v>84</v>
      </c>
      <c r="N7" s="155">
        <f>SUM(O7:P7)</f>
        <v>145</v>
      </c>
      <c r="O7" s="155">
        <f>SUM(O8:O14)</f>
        <v>61</v>
      </c>
      <c r="P7" s="155">
        <f>SUM(P8:P14)</f>
        <v>84</v>
      </c>
      <c r="Q7" s="155">
        <f>SUM(R7:S7)</f>
        <v>3</v>
      </c>
      <c r="R7" s="155">
        <f>SUM(R8:R14)</f>
        <v>1</v>
      </c>
      <c r="S7" s="155">
        <f>SUM(S8:S14)</f>
        <v>2</v>
      </c>
    </row>
    <row r="8" spans="2:19" s="36" customFormat="1" ht="4.5" customHeight="1">
      <c r="B8" s="115"/>
      <c r="C8" s="107"/>
      <c r="D8" s="170"/>
      <c r="E8" s="170">
        <v>0</v>
      </c>
      <c r="F8" s="170"/>
      <c r="G8" s="170"/>
      <c r="H8" s="170">
        <v>0</v>
      </c>
      <c r="I8" s="170"/>
      <c r="J8" s="170"/>
      <c r="K8" s="170">
        <v>0</v>
      </c>
      <c r="L8" s="170"/>
      <c r="M8" s="170"/>
      <c r="N8" s="170">
        <v>0</v>
      </c>
      <c r="O8" s="170"/>
      <c r="P8" s="170"/>
      <c r="Q8" s="170">
        <v>0</v>
      </c>
      <c r="R8" s="170"/>
      <c r="S8" s="170"/>
    </row>
    <row r="9" spans="2:19" s="36" customFormat="1" ht="13.5" customHeight="1">
      <c r="B9" s="115" t="s">
        <v>133</v>
      </c>
      <c r="C9" s="107" t="s">
        <v>348</v>
      </c>
      <c r="D9" s="169">
        <v>2</v>
      </c>
      <c r="E9" s="169">
        <v>74</v>
      </c>
      <c r="F9" s="169">
        <v>18</v>
      </c>
      <c r="G9" s="169">
        <v>56</v>
      </c>
      <c r="H9" s="169">
        <v>0</v>
      </c>
      <c r="I9" s="169">
        <v>0</v>
      </c>
      <c r="J9" s="169">
        <v>0</v>
      </c>
      <c r="K9" s="169">
        <v>74</v>
      </c>
      <c r="L9" s="169">
        <v>18</v>
      </c>
      <c r="M9" s="169">
        <v>56</v>
      </c>
      <c r="N9" s="169">
        <v>74</v>
      </c>
      <c r="O9" s="169">
        <v>18</v>
      </c>
      <c r="P9" s="169">
        <v>56</v>
      </c>
      <c r="Q9" s="169">
        <v>0</v>
      </c>
      <c r="R9" s="169">
        <v>0</v>
      </c>
      <c r="S9" s="169">
        <v>0</v>
      </c>
    </row>
    <row r="10" spans="2:19" s="36" customFormat="1" ht="4.5" customHeight="1">
      <c r="B10" s="115"/>
      <c r="C10" s="107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</row>
    <row r="11" spans="2:19" s="36" customFormat="1" ht="13.5" customHeight="1">
      <c r="B11" s="115" t="s">
        <v>352</v>
      </c>
      <c r="C11" s="107" t="s">
        <v>351</v>
      </c>
      <c r="D11" s="169">
        <v>1</v>
      </c>
      <c r="E11" s="169">
        <v>68</v>
      </c>
      <c r="F11" s="169">
        <v>42</v>
      </c>
      <c r="G11" s="169">
        <v>26</v>
      </c>
      <c r="H11" s="169">
        <v>0</v>
      </c>
      <c r="I11" s="169">
        <v>0</v>
      </c>
      <c r="J11" s="169">
        <v>0</v>
      </c>
      <c r="K11" s="169">
        <v>68</v>
      </c>
      <c r="L11" s="169">
        <v>42</v>
      </c>
      <c r="M11" s="169">
        <v>26</v>
      </c>
      <c r="N11" s="169">
        <v>68</v>
      </c>
      <c r="O11" s="169">
        <v>42</v>
      </c>
      <c r="P11" s="169">
        <v>26</v>
      </c>
      <c r="Q11" s="169">
        <v>0</v>
      </c>
      <c r="R11" s="169">
        <v>0</v>
      </c>
      <c r="S11" s="169">
        <v>0</v>
      </c>
    </row>
    <row r="12" spans="2:19" s="36" customFormat="1" ht="4.5" customHeight="1">
      <c r="B12" s="115"/>
      <c r="C12" s="107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</row>
    <row r="13" spans="2:19" s="36" customFormat="1" ht="13.5" customHeight="1">
      <c r="B13" s="115" t="s">
        <v>443</v>
      </c>
      <c r="C13" s="107" t="s">
        <v>444</v>
      </c>
      <c r="D13" s="169">
        <v>1</v>
      </c>
      <c r="E13" s="169">
        <v>3</v>
      </c>
      <c r="F13" s="169">
        <v>1</v>
      </c>
      <c r="G13" s="169">
        <v>2</v>
      </c>
      <c r="H13" s="169">
        <v>0</v>
      </c>
      <c r="I13" s="169">
        <v>0</v>
      </c>
      <c r="J13" s="169">
        <v>0</v>
      </c>
      <c r="K13" s="169">
        <v>3</v>
      </c>
      <c r="L13" s="169">
        <v>1</v>
      </c>
      <c r="M13" s="169">
        <v>2</v>
      </c>
      <c r="N13" s="169">
        <v>3</v>
      </c>
      <c r="O13" s="169">
        <v>1</v>
      </c>
      <c r="P13" s="169">
        <v>2</v>
      </c>
      <c r="Q13" s="169">
        <v>3</v>
      </c>
      <c r="R13" s="169">
        <v>1</v>
      </c>
      <c r="S13" s="169">
        <v>2</v>
      </c>
    </row>
    <row r="14" spans="2:19" s="2" customFormat="1" ht="4.5" customHeight="1" thickBot="1">
      <c r="B14" s="49"/>
      <c r="C14" s="109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="2" customFormat="1" ht="6" customHeight="1"/>
    <row r="16" ht="13.5" customHeight="1">
      <c r="B16" s="35" t="s">
        <v>365</v>
      </c>
    </row>
    <row r="18" ht="10.5">
      <c r="D18" s="60"/>
    </row>
  </sheetData>
  <sheetProtection/>
  <mergeCells count="7">
    <mergeCell ref="K4:M4"/>
    <mergeCell ref="N4:P4"/>
    <mergeCell ref="Q4:S4"/>
    <mergeCell ref="B7:C7"/>
    <mergeCell ref="B4:C4"/>
    <mergeCell ref="E4:G4"/>
    <mergeCell ref="H4:J4"/>
  </mergeCells>
  <printOptions/>
  <pageMargins left="0.8661417322834646" right="0.3937007874015748" top="0.8661417322834646" bottom="0.7874015748031497" header="0.5905511811023623" footer="0.5118110236220472"/>
  <pageSetup orientation="landscape" paperSize="9" r:id="rId1"/>
  <headerFooter alignWithMargins="0">
    <oddFooter>&amp;C&amp;P / &amp;N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38"/>
  <sheetViews>
    <sheetView zoomScale="95" zoomScaleNormal="95" zoomScalePageLayoutView="0" workbookViewId="0" topLeftCell="A1">
      <pane xSplit="2" ySplit="3" topLeftCell="C1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10.00390625" defaultRowHeight="17.25" customHeight="1"/>
  <cols>
    <col min="1" max="1" width="0.5" style="54" customWidth="1"/>
    <col min="2" max="2" width="9.625" style="1" customWidth="1"/>
    <col min="3" max="3" width="10.625" style="1" customWidth="1"/>
    <col min="4" max="4" width="11.625" style="1" customWidth="1"/>
    <col min="5" max="10" width="9.625" style="1" customWidth="1"/>
    <col min="11" max="16384" width="10.00390625" style="1" customWidth="1"/>
  </cols>
  <sheetData>
    <row r="1" spans="2:15" s="58" customFormat="1" ht="4.5" customHeight="1"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ht="18" customHeight="1">
      <c r="B2" s="92" t="s">
        <v>310</v>
      </c>
    </row>
    <row r="3" spans="2:12" ht="4.5" customHeight="1" thickBo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9" s="262" customFormat="1" ht="18" customHeight="1">
      <c r="A4" s="2"/>
      <c r="B4" s="432" t="s">
        <v>148</v>
      </c>
      <c r="C4" s="440" t="s">
        <v>423</v>
      </c>
      <c r="D4" s="439" t="s">
        <v>149</v>
      </c>
      <c r="E4" s="439" t="s">
        <v>150</v>
      </c>
      <c r="F4" s="439" t="s">
        <v>151</v>
      </c>
      <c r="G4" s="261" t="s">
        <v>152</v>
      </c>
      <c r="H4" s="428" t="s">
        <v>173</v>
      </c>
      <c r="I4" s="438"/>
    </row>
    <row r="5" spans="1:9" s="262" customFormat="1" ht="18" customHeight="1">
      <c r="A5" s="36"/>
      <c r="B5" s="435"/>
      <c r="C5" s="427"/>
      <c r="D5" s="427"/>
      <c r="E5" s="427"/>
      <c r="F5" s="427"/>
      <c r="G5" s="263" t="s">
        <v>153</v>
      </c>
      <c r="H5" s="62" t="s">
        <v>154</v>
      </c>
      <c r="I5" s="62" t="s">
        <v>155</v>
      </c>
    </row>
    <row r="6" spans="1:9" s="262" customFormat="1" ht="18" customHeight="1" thickBot="1">
      <c r="A6" s="159"/>
      <c r="B6" s="264" t="s">
        <v>156</v>
      </c>
      <c r="C6" s="62" t="s">
        <v>157</v>
      </c>
      <c r="D6" s="62" t="s">
        <v>174</v>
      </c>
      <c r="E6" s="523">
        <v>0</v>
      </c>
      <c r="F6" s="523">
        <v>42</v>
      </c>
      <c r="G6" s="523">
        <v>249</v>
      </c>
      <c r="H6" s="523">
        <v>169</v>
      </c>
      <c r="I6" s="523">
        <v>1059</v>
      </c>
    </row>
    <row r="7" spans="1:9" ht="30" customHeight="1">
      <c r="A7" s="159"/>
      <c r="B7" s="11"/>
      <c r="C7" s="11"/>
      <c r="D7" s="11"/>
      <c r="E7" s="11"/>
      <c r="F7" s="11"/>
      <c r="G7" s="11"/>
      <c r="H7" s="11"/>
      <c r="I7" s="11"/>
    </row>
    <row r="8" spans="1:2" ht="18" customHeight="1">
      <c r="A8" s="36"/>
      <c r="B8" s="92" t="s">
        <v>342</v>
      </c>
    </row>
    <row r="9" spans="1:2" ht="4.5" customHeight="1" thickBot="1">
      <c r="A9" s="36"/>
      <c r="B9" s="61"/>
    </row>
    <row r="10" spans="1:7" s="262" customFormat="1" ht="24.75" customHeight="1">
      <c r="A10" s="36"/>
      <c r="B10" s="259" t="s">
        <v>158</v>
      </c>
      <c r="C10" s="260" t="s">
        <v>159</v>
      </c>
      <c r="D10" s="260" t="s">
        <v>160</v>
      </c>
      <c r="E10" s="260" t="s">
        <v>161</v>
      </c>
      <c r="F10" s="260" t="s">
        <v>162</v>
      </c>
      <c r="G10" s="343" t="s">
        <v>446</v>
      </c>
    </row>
    <row r="11" spans="1:7" s="262" customFormat="1" ht="18" customHeight="1">
      <c r="A11" s="36"/>
      <c r="B11" s="265" t="s">
        <v>8</v>
      </c>
      <c r="C11" s="266">
        <f>SUM(C12:C13)</f>
        <v>342</v>
      </c>
      <c r="D11" s="266">
        <f>SUM(D12:D13)</f>
        <v>2</v>
      </c>
      <c r="E11" s="266">
        <f>SUM(E12:E13)</f>
        <v>83</v>
      </c>
      <c r="F11" s="266">
        <f>SUM(F12:F13)</f>
        <v>51</v>
      </c>
      <c r="G11" s="266">
        <f>SUM(G12:G13)</f>
        <v>9</v>
      </c>
    </row>
    <row r="12" spans="1:7" s="262" customFormat="1" ht="18" customHeight="1">
      <c r="A12" s="36"/>
      <c r="B12" s="267" t="s">
        <v>26</v>
      </c>
      <c r="C12" s="524">
        <v>136</v>
      </c>
      <c r="D12" s="524">
        <v>2</v>
      </c>
      <c r="E12" s="524">
        <v>34</v>
      </c>
      <c r="F12" s="524">
        <v>22</v>
      </c>
      <c r="G12" s="525">
        <v>2</v>
      </c>
    </row>
    <row r="13" spans="1:7" s="262" customFormat="1" ht="18" customHeight="1" thickBot="1">
      <c r="A13" s="36"/>
      <c r="B13" s="268" t="s">
        <v>27</v>
      </c>
      <c r="C13" s="524">
        <v>206</v>
      </c>
      <c r="D13" s="524">
        <v>0</v>
      </c>
      <c r="E13" s="524">
        <v>49</v>
      </c>
      <c r="F13" s="524">
        <v>29</v>
      </c>
      <c r="G13" s="526">
        <v>7</v>
      </c>
    </row>
    <row r="14" spans="1:7" ht="30" customHeight="1">
      <c r="A14" s="36"/>
      <c r="B14" s="11"/>
      <c r="C14" s="11"/>
      <c r="D14" s="11"/>
      <c r="E14" s="11"/>
      <c r="F14" s="11"/>
      <c r="G14" s="14"/>
    </row>
    <row r="15" spans="1:2" ht="18" customHeight="1">
      <c r="A15" s="36"/>
      <c r="B15" s="92" t="s">
        <v>163</v>
      </c>
    </row>
    <row r="16" spans="1:2" ht="4.5" customHeight="1" thickBot="1">
      <c r="A16" s="36"/>
      <c r="B16" s="61"/>
    </row>
    <row r="17" spans="1:11" s="262" customFormat="1" ht="18" customHeight="1">
      <c r="A17" s="36"/>
      <c r="B17" s="269"/>
      <c r="C17" s="430" t="s">
        <v>175</v>
      </c>
      <c r="D17" s="431"/>
      <c r="E17" s="431"/>
      <c r="F17" s="431"/>
      <c r="G17" s="431"/>
      <c r="H17" s="432"/>
      <c r="I17" s="428" t="s">
        <v>176</v>
      </c>
      <c r="J17" s="429"/>
      <c r="K17" s="429"/>
    </row>
    <row r="18" spans="1:11" s="262" customFormat="1" ht="18" customHeight="1">
      <c r="A18" s="36"/>
      <c r="B18" s="262" t="s">
        <v>158</v>
      </c>
      <c r="C18" s="433"/>
      <c r="D18" s="434"/>
      <c r="E18" s="434"/>
      <c r="F18" s="434"/>
      <c r="G18" s="434"/>
      <c r="H18" s="435"/>
      <c r="I18" s="426" t="s">
        <v>8</v>
      </c>
      <c r="J18" s="263" t="s">
        <v>164</v>
      </c>
      <c r="K18" s="270" t="s">
        <v>177</v>
      </c>
    </row>
    <row r="19" spans="1:11" s="262" customFormat="1" ht="18" customHeight="1">
      <c r="A19" s="36"/>
      <c r="C19" s="62" t="s">
        <v>8</v>
      </c>
      <c r="D19" s="62" t="s">
        <v>165</v>
      </c>
      <c r="E19" s="62" t="s">
        <v>166</v>
      </c>
      <c r="F19" s="62" t="s">
        <v>167</v>
      </c>
      <c r="G19" s="62" t="s">
        <v>168</v>
      </c>
      <c r="H19" s="271" t="s">
        <v>284</v>
      </c>
      <c r="I19" s="427"/>
      <c r="J19" s="436" t="s">
        <v>178</v>
      </c>
      <c r="K19" s="437"/>
    </row>
    <row r="20" spans="1:11" s="262" customFormat="1" ht="18" customHeight="1">
      <c r="A20" s="36"/>
      <c r="B20" s="272" t="s">
        <v>8</v>
      </c>
      <c r="C20" s="273">
        <f>SUM(D20:H20)</f>
        <v>17</v>
      </c>
      <c r="D20" s="274">
        <v>0</v>
      </c>
      <c r="E20" s="266">
        <f>SUM(E21:E22)</f>
        <v>1</v>
      </c>
      <c r="F20" s="266">
        <f aca="true" t="shared" si="0" ref="F20:K20">SUM(F21:F22)</f>
        <v>12</v>
      </c>
      <c r="G20" s="266">
        <f t="shared" si="0"/>
        <v>3</v>
      </c>
      <c r="H20" s="266">
        <f t="shared" si="0"/>
        <v>1</v>
      </c>
      <c r="I20" s="266">
        <f>SUM(I21:I22)</f>
        <v>5</v>
      </c>
      <c r="J20" s="266">
        <f t="shared" si="0"/>
        <v>0</v>
      </c>
      <c r="K20" s="266">
        <f t="shared" si="0"/>
        <v>5</v>
      </c>
    </row>
    <row r="21" spans="1:11" s="262" customFormat="1" ht="18" customHeight="1">
      <c r="A21" s="36"/>
      <c r="B21" s="262" t="s">
        <v>26</v>
      </c>
      <c r="C21" s="275">
        <f>SUM(D21:H21)</f>
        <v>9</v>
      </c>
      <c r="D21" s="276">
        <v>0</v>
      </c>
      <c r="E21" s="524">
        <v>1</v>
      </c>
      <c r="F21" s="524">
        <v>6</v>
      </c>
      <c r="G21" s="524">
        <v>2</v>
      </c>
      <c r="H21" s="524">
        <v>0</v>
      </c>
      <c r="I21" s="276">
        <f>SUM(J21:K21)</f>
        <v>1</v>
      </c>
      <c r="J21" s="276">
        <v>0</v>
      </c>
      <c r="K21" s="276">
        <v>1</v>
      </c>
    </row>
    <row r="22" spans="1:11" s="262" customFormat="1" ht="18" customHeight="1" thickBot="1">
      <c r="A22" s="36"/>
      <c r="B22" s="262" t="s">
        <v>27</v>
      </c>
      <c r="C22" s="277">
        <f>SUM(D22:H22)</f>
        <v>8</v>
      </c>
      <c r="D22" s="276">
        <v>0</v>
      </c>
      <c r="E22" s="276">
        <v>0</v>
      </c>
      <c r="F22" s="524">
        <v>6</v>
      </c>
      <c r="G22" s="524">
        <v>1</v>
      </c>
      <c r="H22" s="524">
        <v>1</v>
      </c>
      <c r="I22" s="278">
        <f>SUM(J22:K22)</f>
        <v>4</v>
      </c>
      <c r="J22" s="526">
        <v>0</v>
      </c>
      <c r="K22" s="527">
        <v>4</v>
      </c>
    </row>
    <row r="23" spans="1:9" ht="30" customHeight="1">
      <c r="A23" s="36"/>
      <c r="B23" s="11"/>
      <c r="C23" s="11"/>
      <c r="D23" s="11"/>
      <c r="E23" s="11"/>
      <c r="F23" s="11"/>
      <c r="G23" s="11"/>
      <c r="H23" s="11"/>
      <c r="I23" s="11"/>
    </row>
    <row r="24" spans="1:2" ht="18" customHeight="1">
      <c r="A24" s="36"/>
      <c r="B24" s="92" t="s">
        <v>313</v>
      </c>
    </row>
    <row r="25" spans="1:2" ht="4.5" customHeight="1" thickBot="1">
      <c r="A25" s="36"/>
      <c r="B25" s="61"/>
    </row>
    <row r="26" spans="1:10" s="262" customFormat="1" ht="18" customHeight="1">
      <c r="A26" s="36"/>
      <c r="B26" s="432" t="s">
        <v>158</v>
      </c>
      <c r="C26" s="428" t="s">
        <v>293</v>
      </c>
      <c r="D26" s="528"/>
      <c r="E26" s="439" t="s">
        <v>169</v>
      </c>
      <c r="F26" s="279" t="s">
        <v>424</v>
      </c>
      <c r="G26" s="439" t="s">
        <v>170</v>
      </c>
      <c r="H26" s="279" t="s">
        <v>366</v>
      </c>
      <c r="I26" s="439" t="s">
        <v>171</v>
      </c>
      <c r="J26" s="280" t="s">
        <v>172</v>
      </c>
    </row>
    <row r="27" spans="1:10" s="262" customFormat="1" ht="18" customHeight="1">
      <c r="A27" s="36"/>
      <c r="B27" s="435"/>
      <c r="C27" s="62" t="s">
        <v>292</v>
      </c>
      <c r="D27" s="62" t="s">
        <v>136</v>
      </c>
      <c r="E27" s="427"/>
      <c r="F27" s="529" t="s">
        <v>425</v>
      </c>
      <c r="G27" s="427"/>
      <c r="H27" s="529" t="s">
        <v>367</v>
      </c>
      <c r="I27" s="427"/>
      <c r="J27" s="281" t="s">
        <v>136</v>
      </c>
    </row>
    <row r="28" spans="1:10" s="262" customFormat="1" ht="18" customHeight="1">
      <c r="A28" s="36"/>
      <c r="B28" s="272" t="s">
        <v>8</v>
      </c>
      <c r="C28" s="273">
        <f>SUM(C29:C30)</f>
        <v>3</v>
      </c>
      <c r="D28" s="274">
        <f>SUM(D29:D30)</f>
        <v>0</v>
      </c>
      <c r="E28" s="274">
        <v>0</v>
      </c>
      <c r="F28" s="274">
        <v>0</v>
      </c>
      <c r="G28" s="274">
        <v>0</v>
      </c>
      <c r="H28" s="274">
        <v>0</v>
      </c>
      <c r="I28" s="274">
        <v>0</v>
      </c>
      <c r="J28" s="274">
        <v>0</v>
      </c>
    </row>
    <row r="29" spans="1:10" s="262" customFormat="1" ht="18" customHeight="1">
      <c r="A29" s="36"/>
      <c r="B29" s="262" t="s">
        <v>26</v>
      </c>
      <c r="C29" s="530">
        <v>0</v>
      </c>
      <c r="D29" s="276">
        <v>0</v>
      </c>
      <c r="E29" s="276">
        <v>0</v>
      </c>
      <c r="F29" s="276">
        <v>0</v>
      </c>
      <c r="G29" s="276">
        <v>0</v>
      </c>
      <c r="H29" s="276">
        <v>0</v>
      </c>
      <c r="I29" s="276">
        <v>0</v>
      </c>
      <c r="J29" s="276">
        <v>0</v>
      </c>
    </row>
    <row r="30" spans="1:10" s="262" customFormat="1" ht="18" customHeight="1" thickBot="1">
      <c r="A30" s="36"/>
      <c r="B30" s="282" t="s">
        <v>27</v>
      </c>
      <c r="C30" s="277">
        <v>3</v>
      </c>
      <c r="D30" s="531">
        <v>0</v>
      </c>
      <c r="E30" s="531">
        <v>0</v>
      </c>
      <c r="F30" s="531">
        <v>0</v>
      </c>
      <c r="G30" s="531">
        <v>0</v>
      </c>
      <c r="H30" s="531">
        <v>0</v>
      </c>
      <c r="I30" s="531">
        <v>0</v>
      </c>
      <c r="J30" s="531">
        <v>0</v>
      </c>
    </row>
    <row r="31" ht="12">
      <c r="A31" s="36"/>
    </row>
    <row r="32" ht="12">
      <c r="A32" s="36"/>
    </row>
    <row r="33" ht="12">
      <c r="A33" s="36"/>
    </row>
    <row r="34" ht="12">
      <c r="A34" s="36"/>
    </row>
    <row r="35" ht="12">
      <c r="A35" s="36"/>
    </row>
    <row r="36" ht="17.25" customHeight="1">
      <c r="A36" s="36"/>
    </row>
    <row r="37" ht="17.25" customHeight="1">
      <c r="A37" s="36"/>
    </row>
    <row r="38" ht="17.25" customHeight="1">
      <c r="A38" s="2"/>
    </row>
  </sheetData>
  <sheetProtection/>
  <mergeCells count="15">
    <mergeCell ref="B4:B5"/>
    <mergeCell ref="D4:D5"/>
    <mergeCell ref="E4:E5"/>
    <mergeCell ref="F4:F5"/>
    <mergeCell ref="C4:C5"/>
    <mergeCell ref="B26:B27"/>
    <mergeCell ref="E26:E27"/>
    <mergeCell ref="I18:I19"/>
    <mergeCell ref="I17:K17"/>
    <mergeCell ref="C17:H18"/>
    <mergeCell ref="J19:K19"/>
    <mergeCell ref="H4:I4"/>
    <mergeCell ref="C26:D26"/>
    <mergeCell ref="G26:G27"/>
    <mergeCell ref="I26:I27"/>
  </mergeCells>
  <printOptions/>
  <pageMargins left="0.8661417322834646" right="0.3937007874015748" top="0.8661417322834646" bottom="0.7874015748031497" header="0.5905511811023623" footer="0.5118110236220472"/>
  <pageSetup orientation="landscape" paperSize="9" r:id="rId1"/>
  <headerFooter alignWithMargins="0">
    <oddFooter>&amp;C&amp;P / &amp;N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2:R38"/>
  <sheetViews>
    <sheetView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8.00390625" defaultRowHeight="13.5" customHeight="1"/>
  <cols>
    <col min="1" max="1" width="0.5" style="2" customWidth="1"/>
    <col min="2" max="2" width="9.625" style="2" customWidth="1"/>
    <col min="3" max="11" width="7.625" style="2" customWidth="1"/>
    <col min="12" max="12" width="6.00390625" style="2" customWidth="1"/>
    <col min="13" max="16" width="6.00390625" style="2" bestFit="1" customWidth="1"/>
    <col min="17" max="17" width="6.75390625" style="2" bestFit="1" customWidth="1"/>
    <col min="18" max="18" width="6.00390625" style="2" bestFit="1" customWidth="1"/>
    <col min="19" max="19" width="6.625" style="2" customWidth="1"/>
    <col min="20" max="16384" width="8.00390625" style="2" customWidth="1"/>
  </cols>
  <sheetData>
    <row r="1" ht="4.5" customHeight="1"/>
    <row r="2" spans="2:18" ht="13.5" customHeight="1">
      <c r="B2" s="23" t="s">
        <v>356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ht="4.5" customHeight="1" thickBot="1"/>
    <row r="4" spans="2:18" s="159" customFormat="1" ht="13.5" customHeight="1">
      <c r="B4" s="255"/>
      <c r="C4" s="212"/>
      <c r="D4" s="105" t="s">
        <v>179</v>
      </c>
      <c r="E4" s="105" t="s">
        <v>16</v>
      </c>
      <c r="F4" s="105" t="s">
        <v>16</v>
      </c>
      <c r="G4" s="105" t="s">
        <v>208</v>
      </c>
      <c r="H4" s="105"/>
      <c r="I4" s="140" t="s">
        <v>409</v>
      </c>
      <c r="J4" s="105" t="s">
        <v>357</v>
      </c>
      <c r="K4" s="105" t="s">
        <v>210</v>
      </c>
      <c r="L4" s="442" t="s">
        <v>211</v>
      </c>
      <c r="M4" s="443"/>
      <c r="N4" s="443"/>
      <c r="O4" s="443"/>
      <c r="P4" s="444"/>
      <c r="Q4" s="105" t="s">
        <v>180</v>
      </c>
      <c r="R4" s="105"/>
    </row>
    <row r="5" spans="2:18" s="159" customFormat="1" ht="13.5" customHeight="1">
      <c r="B5" s="381" t="s">
        <v>22</v>
      </c>
      <c r="C5" s="441" t="s">
        <v>8</v>
      </c>
      <c r="D5" s="37" t="s">
        <v>181</v>
      </c>
      <c r="E5" s="37" t="s">
        <v>182</v>
      </c>
      <c r="F5" s="37" t="s">
        <v>183</v>
      </c>
      <c r="G5" s="37" t="s">
        <v>212</v>
      </c>
      <c r="H5" s="37" t="s">
        <v>184</v>
      </c>
      <c r="I5" s="156" t="s">
        <v>410</v>
      </c>
      <c r="J5" s="37" t="s">
        <v>358</v>
      </c>
      <c r="K5" s="37" t="s">
        <v>185</v>
      </c>
      <c r="L5" s="445" t="s">
        <v>214</v>
      </c>
      <c r="M5" s="446"/>
      <c r="N5" s="446"/>
      <c r="O5" s="446"/>
      <c r="P5" s="447"/>
      <c r="Q5" s="37" t="s">
        <v>186</v>
      </c>
      <c r="R5" s="37" t="s">
        <v>187</v>
      </c>
    </row>
    <row r="6" spans="2:18" s="159" customFormat="1" ht="13.5" customHeight="1">
      <c r="B6" s="381"/>
      <c r="C6" s="441"/>
      <c r="D6" s="106"/>
      <c r="E6" s="106" t="s">
        <v>181</v>
      </c>
      <c r="F6" s="106" t="s">
        <v>188</v>
      </c>
      <c r="G6" s="106" t="s">
        <v>215</v>
      </c>
      <c r="H6" s="106"/>
      <c r="I6" s="156" t="s">
        <v>213</v>
      </c>
      <c r="J6" s="106" t="s">
        <v>213</v>
      </c>
      <c r="K6" s="106" t="s">
        <v>181</v>
      </c>
      <c r="L6" s="362" t="s">
        <v>8</v>
      </c>
      <c r="M6" s="103" t="s">
        <v>189</v>
      </c>
      <c r="N6" s="103" t="s">
        <v>190</v>
      </c>
      <c r="O6" s="103" t="s">
        <v>191</v>
      </c>
      <c r="P6" s="103" t="s">
        <v>216</v>
      </c>
      <c r="Q6" s="106" t="s">
        <v>192</v>
      </c>
      <c r="R6" s="106"/>
    </row>
    <row r="7" spans="3:18" s="159" customFormat="1" ht="13.5" customHeight="1">
      <c r="C7" s="37"/>
      <c r="D7" s="37" t="s">
        <v>189</v>
      </c>
      <c r="E7" s="37" t="s">
        <v>190</v>
      </c>
      <c r="F7" s="37" t="s">
        <v>191</v>
      </c>
      <c r="G7" s="37" t="s">
        <v>216</v>
      </c>
      <c r="H7" s="37" t="s">
        <v>217</v>
      </c>
      <c r="I7" s="37" t="s">
        <v>218</v>
      </c>
      <c r="J7" s="37" t="s">
        <v>219</v>
      </c>
      <c r="K7" s="37" t="s">
        <v>193</v>
      </c>
      <c r="L7" s="383"/>
      <c r="M7" s="37" t="s">
        <v>194</v>
      </c>
      <c r="N7" s="37" t="s">
        <v>194</v>
      </c>
      <c r="O7" s="37" t="s">
        <v>194</v>
      </c>
      <c r="P7" s="37" t="s">
        <v>220</v>
      </c>
      <c r="Q7" s="37" t="s">
        <v>195</v>
      </c>
      <c r="R7" s="37" t="s">
        <v>195</v>
      </c>
    </row>
    <row r="8" spans="2:18" s="36" customFormat="1" ht="4.5" customHeight="1">
      <c r="B8" s="181"/>
      <c r="C8" s="244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</row>
    <row r="9" spans="2:18" s="36" customFormat="1" ht="13.5" customHeight="1">
      <c r="B9" s="157" t="s">
        <v>406</v>
      </c>
      <c r="C9" s="158">
        <f>SUM(D9:J9)</f>
        <v>7159</v>
      </c>
      <c r="D9" s="155">
        <f aca="true" t="shared" si="0" ref="D9:P9">SUM(D13:D37)</f>
        <v>7056</v>
      </c>
      <c r="E9" s="155">
        <f t="shared" si="0"/>
        <v>24</v>
      </c>
      <c r="F9" s="155">
        <f t="shared" si="0"/>
        <v>7</v>
      </c>
      <c r="G9" s="155">
        <f t="shared" si="0"/>
        <v>11</v>
      </c>
      <c r="H9" s="155">
        <f t="shared" si="0"/>
        <v>23</v>
      </c>
      <c r="I9" s="155">
        <f t="shared" si="0"/>
        <v>38</v>
      </c>
      <c r="J9" s="155">
        <f t="shared" si="0"/>
        <v>0</v>
      </c>
      <c r="K9" s="155">
        <f>SUM(K13:K37)</f>
        <v>146</v>
      </c>
      <c r="L9" s="155">
        <f t="shared" si="0"/>
        <v>1</v>
      </c>
      <c r="M9" s="155">
        <f t="shared" si="0"/>
        <v>1</v>
      </c>
      <c r="N9" s="155">
        <f t="shared" si="0"/>
        <v>0</v>
      </c>
      <c r="O9" s="155">
        <f t="shared" si="0"/>
        <v>0</v>
      </c>
      <c r="P9" s="155">
        <f t="shared" si="0"/>
        <v>0</v>
      </c>
      <c r="Q9" s="283">
        <f>IF($C9=0,0,$D9/$C9*100)</f>
        <v>98.56125157144852</v>
      </c>
      <c r="R9" s="283">
        <f>IF($C9=0,0,($H9+$L9)/$C9*100)</f>
        <v>0.33524235228383853</v>
      </c>
    </row>
    <row r="10" spans="2:18" s="36" customFormat="1" ht="13.5" customHeight="1">
      <c r="B10" s="110" t="s">
        <v>407</v>
      </c>
      <c r="C10" s="168">
        <f>SUM(D10:J10)</f>
        <v>159</v>
      </c>
      <c r="D10" s="172">
        <v>159</v>
      </c>
      <c r="E10" s="172">
        <v>0</v>
      </c>
      <c r="F10" s="172">
        <v>0</v>
      </c>
      <c r="G10" s="172">
        <v>0</v>
      </c>
      <c r="H10" s="172">
        <v>0</v>
      </c>
      <c r="I10" s="172">
        <v>0</v>
      </c>
      <c r="J10" s="172">
        <v>0</v>
      </c>
      <c r="K10" s="172">
        <v>11</v>
      </c>
      <c r="L10" s="172">
        <v>0</v>
      </c>
      <c r="M10" s="172">
        <v>0</v>
      </c>
      <c r="N10" s="172">
        <v>0</v>
      </c>
      <c r="O10" s="172">
        <v>0</v>
      </c>
      <c r="P10" s="172">
        <v>0</v>
      </c>
      <c r="Q10" s="284">
        <f>IF($C10=0,0,$D10/$C10*100)</f>
        <v>100</v>
      </c>
      <c r="R10" s="284">
        <f>IF($C10=0,0,($H10+$L10)/$C10*100)</f>
        <v>0</v>
      </c>
    </row>
    <row r="11" spans="2:18" s="36" customFormat="1" ht="13.5" customHeight="1">
      <c r="B11" s="110" t="s">
        <v>408</v>
      </c>
      <c r="C11" s="168">
        <f>SUM(D11:J11)</f>
        <v>139</v>
      </c>
      <c r="D11" s="172">
        <v>139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2">
        <v>0</v>
      </c>
      <c r="K11" s="172">
        <v>2</v>
      </c>
      <c r="L11" s="172">
        <v>1</v>
      </c>
      <c r="M11" s="172">
        <v>1</v>
      </c>
      <c r="N11" s="172">
        <v>0</v>
      </c>
      <c r="O11" s="172">
        <v>0</v>
      </c>
      <c r="P11" s="172">
        <v>0</v>
      </c>
      <c r="Q11" s="284">
        <f>IF($C11=0,0,$D11/$C11*100)</f>
        <v>100</v>
      </c>
      <c r="R11" s="284">
        <f>IF($C11=0,0,($H11+$L11)/$C11*100)</f>
        <v>0.7194244604316548</v>
      </c>
    </row>
    <row r="12" spans="2:18" s="36" customFormat="1" ht="4.5" customHeight="1">
      <c r="B12" s="110"/>
      <c r="C12" s="171">
        <v>0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285"/>
      <c r="R12" s="286"/>
    </row>
    <row r="13" spans="2:18" s="36" customFormat="1" ht="13.5" customHeight="1">
      <c r="B13" s="36" t="s">
        <v>405</v>
      </c>
      <c r="C13" s="168">
        <f>SUM(D13:J13)</f>
        <v>2521</v>
      </c>
      <c r="D13" s="172">
        <v>2473</v>
      </c>
      <c r="E13" s="172">
        <v>12</v>
      </c>
      <c r="F13" s="172">
        <v>6</v>
      </c>
      <c r="G13" s="172">
        <v>4</v>
      </c>
      <c r="H13" s="172">
        <v>12</v>
      </c>
      <c r="I13" s="172">
        <v>14</v>
      </c>
      <c r="J13" s="172">
        <v>0</v>
      </c>
      <c r="K13" s="172">
        <v>51</v>
      </c>
      <c r="L13" s="172">
        <v>1</v>
      </c>
      <c r="M13" s="172">
        <v>1</v>
      </c>
      <c r="N13" s="172">
        <v>0</v>
      </c>
      <c r="O13" s="172">
        <v>0</v>
      </c>
      <c r="P13" s="172">
        <v>0</v>
      </c>
      <c r="Q13" s="284">
        <f aca="true" t="shared" si="1" ref="Q13:Q20">IF($C13=0,0,$D13/$C13*100)</f>
        <v>98.09599365331218</v>
      </c>
      <c r="R13" s="284">
        <f aca="true" t="shared" si="2" ref="R13:R20">IF($C13=0,0,($H13+$L13)/$C13*100)</f>
        <v>0.5156683855612851</v>
      </c>
    </row>
    <row r="14" spans="2:18" s="36" customFormat="1" ht="13.5" customHeight="1">
      <c r="B14" s="36" t="s">
        <v>404</v>
      </c>
      <c r="C14" s="168">
        <f aca="true" t="shared" si="3" ref="C14:C36">SUM(D14:J14)</f>
        <v>509</v>
      </c>
      <c r="D14" s="172">
        <v>504</v>
      </c>
      <c r="E14" s="172">
        <v>1</v>
      </c>
      <c r="F14" s="172">
        <v>0</v>
      </c>
      <c r="G14" s="172">
        <v>0</v>
      </c>
      <c r="H14" s="172">
        <v>0</v>
      </c>
      <c r="I14" s="172">
        <v>4</v>
      </c>
      <c r="J14" s="172">
        <v>0</v>
      </c>
      <c r="K14" s="172">
        <v>13</v>
      </c>
      <c r="L14" s="172">
        <v>0</v>
      </c>
      <c r="M14" s="172">
        <v>0</v>
      </c>
      <c r="N14" s="172">
        <v>0</v>
      </c>
      <c r="O14" s="172">
        <v>0</v>
      </c>
      <c r="P14" s="172">
        <v>0</v>
      </c>
      <c r="Q14" s="284">
        <f t="shared" si="1"/>
        <v>99.01768172888016</v>
      </c>
      <c r="R14" s="284">
        <f t="shared" si="2"/>
        <v>0</v>
      </c>
    </row>
    <row r="15" spans="2:18" s="36" customFormat="1" ht="13.5" customHeight="1">
      <c r="B15" s="36" t="s">
        <v>403</v>
      </c>
      <c r="C15" s="168">
        <f t="shared" si="3"/>
        <v>342</v>
      </c>
      <c r="D15" s="172">
        <v>340</v>
      </c>
      <c r="E15" s="172">
        <v>0</v>
      </c>
      <c r="F15" s="172">
        <v>0</v>
      </c>
      <c r="G15" s="172">
        <v>1</v>
      </c>
      <c r="H15" s="172">
        <v>0</v>
      </c>
      <c r="I15" s="172">
        <v>1</v>
      </c>
      <c r="J15" s="172">
        <v>0</v>
      </c>
      <c r="K15" s="172">
        <v>4</v>
      </c>
      <c r="L15" s="172">
        <v>0</v>
      </c>
      <c r="M15" s="172">
        <v>0</v>
      </c>
      <c r="N15" s="172">
        <v>0</v>
      </c>
      <c r="O15" s="172">
        <v>0</v>
      </c>
      <c r="P15" s="172">
        <v>0</v>
      </c>
      <c r="Q15" s="284">
        <f t="shared" si="1"/>
        <v>99.41520467836257</v>
      </c>
      <c r="R15" s="284">
        <f t="shared" si="2"/>
        <v>0</v>
      </c>
    </row>
    <row r="16" spans="2:18" s="36" customFormat="1" ht="13.5" customHeight="1">
      <c r="B16" s="36" t="s">
        <v>402</v>
      </c>
      <c r="C16" s="168">
        <f t="shared" si="3"/>
        <v>784</v>
      </c>
      <c r="D16" s="172">
        <v>778</v>
      </c>
      <c r="E16" s="172">
        <v>0</v>
      </c>
      <c r="F16" s="172">
        <v>0</v>
      </c>
      <c r="G16" s="172">
        <v>0</v>
      </c>
      <c r="H16" s="172">
        <v>5</v>
      </c>
      <c r="I16" s="172">
        <v>1</v>
      </c>
      <c r="J16" s="172">
        <v>0</v>
      </c>
      <c r="K16" s="172">
        <v>12</v>
      </c>
      <c r="L16" s="172">
        <v>0</v>
      </c>
      <c r="M16" s="172">
        <v>0</v>
      </c>
      <c r="N16" s="172">
        <v>0</v>
      </c>
      <c r="O16" s="172">
        <v>0</v>
      </c>
      <c r="P16" s="172">
        <v>0</v>
      </c>
      <c r="Q16" s="284">
        <f t="shared" si="1"/>
        <v>99.23469387755102</v>
      </c>
      <c r="R16" s="284">
        <f t="shared" si="2"/>
        <v>0.6377551020408163</v>
      </c>
    </row>
    <row r="17" spans="2:18" s="36" customFormat="1" ht="13.5" customHeight="1">
      <c r="B17" s="36" t="s">
        <v>401</v>
      </c>
      <c r="C17" s="168">
        <f t="shared" si="3"/>
        <v>408</v>
      </c>
      <c r="D17" s="172">
        <v>403</v>
      </c>
      <c r="E17" s="172">
        <v>2</v>
      </c>
      <c r="F17" s="172">
        <v>0</v>
      </c>
      <c r="G17" s="172">
        <v>0</v>
      </c>
      <c r="H17" s="172">
        <v>0</v>
      </c>
      <c r="I17" s="172">
        <v>3</v>
      </c>
      <c r="J17" s="172">
        <v>0</v>
      </c>
      <c r="K17" s="172">
        <v>5</v>
      </c>
      <c r="L17" s="172">
        <v>0</v>
      </c>
      <c r="M17" s="172">
        <v>0</v>
      </c>
      <c r="N17" s="172">
        <v>0</v>
      </c>
      <c r="O17" s="172">
        <v>0</v>
      </c>
      <c r="P17" s="172">
        <v>0</v>
      </c>
      <c r="Q17" s="284">
        <f t="shared" si="1"/>
        <v>98.77450980392157</v>
      </c>
      <c r="R17" s="284">
        <f t="shared" si="2"/>
        <v>0</v>
      </c>
    </row>
    <row r="18" spans="2:18" s="36" customFormat="1" ht="13.5" customHeight="1">
      <c r="B18" s="36" t="s">
        <v>400</v>
      </c>
      <c r="C18" s="168">
        <f t="shared" si="3"/>
        <v>363</v>
      </c>
      <c r="D18" s="172">
        <v>358</v>
      </c>
      <c r="E18" s="172">
        <v>1</v>
      </c>
      <c r="F18" s="172">
        <v>0</v>
      </c>
      <c r="G18" s="172">
        <v>0</v>
      </c>
      <c r="H18" s="172">
        <v>0</v>
      </c>
      <c r="I18" s="172">
        <v>4</v>
      </c>
      <c r="J18" s="172">
        <v>0</v>
      </c>
      <c r="K18" s="172">
        <v>12</v>
      </c>
      <c r="L18" s="172">
        <v>0</v>
      </c>
      <c r="M18" s="172">
        <v>0</v>
      </c>
      <c r="N18" s="172">
        <v>0</v>
      </c>
      <c r="O18" s="172">
        <v>0</v>
      </c>
      <c r="P18" s="172">
        <v>0</v>
      </c>
      <c r="Q18" s="284">
        <f t="shared" si="1"/>
        <v>98.62258953168043</v>
      </c>
      <c r="R18" s="284">
        <f t="shared" si="2"/>
        <v>0</v>
      </c>
    </row>
    <row r="19" spans="2:18" s="36" customFormat="1" ht="13.5" customHeight="1">
      <c r="B19" s="36" t="s">
        <v>399</v>
      </c>
      <c r="C19" s="168">
        <f t="shared" si="3"/>
        <v>263</v>
      </c>
      <c r="D19" s="172">
        <v>263</v>
      </c>
      <c r="E19" s="172">
        <v>0</v>
      </c>
      <c r="F19" s="172">
        <v>0</v>
      </c>
      <c r="G19" s="172">
        <v>0</v>
      </c>
      <c r="H19" s="172">
        <v>0</v>
      </c>
      <c r="I19" s="172">
        <v>0</v>
      </c>
      <c r="J19" s="172">
        <v>0</v>
      </c>
      <c r="K19" s="172">
        <v>2</v>
      </c>
      <c r="L19" s="172">
        <v>0</v>
      </c>
      <c r="M19" s="172">
        <v>0</v>
      </c>
      <c r="N19" s="172">
        <v>0</v>
      </c>
      <c r="O19" s="172">
        <v>0</v>
      </c>
      <c r="P19" s="172">
        <v>0</v>
      </c>
      <c r="Q19" s="284">
        <f t="shared" si="1"/>
        <v>100</v>
      </c>
      <c r="R19" s="284">
        <f t="shared" si="2"/>
        <v>0</v>
      </c>
    </row>
    <row r="20" spans="2:18" s="36" customFormat="1" ht="13.5" customHeight="1">
      <c r="B20" s="36" t="s">
        <v>398</v>
      </c>
      <c r="C20" s="168">
        <f t="shared" si="3"/>
        <v>256</v>
      </c>
      <c r="D20" s="172">
        <v>256</v>
      </c>
      <c r="E20" s="172">
        <v>0</v>
      </c>
      <c r="F20" s="172">
        <v>0</v>
      </c>
      <c r="G20" s="172">
        <v>0</v>
      </c>
      <c r="H20" s="172">
        <v>0</v>
      </c>
      <c r="I20" s="172">
        <v>0</v>
      </c>
      <c r="J20" s="172">
        <v>0</v>
      </c>
      <c r="K20" s="172">
        <v>18</v>
      </c>
      <c r="L20" s="172">
        <v>0</v>
      </c>
      <c r="M20" s="172">
        <v>0</v>
      </c>
      <c r="N20" s="172">
        <v>0</v>
      </c>
      <c r="O20" s="172">
        <v>0</v>
      </c>
      <c r="P20" s="172">
        <v>0</v>
      </c>
      <c r="Q20" s="284">
        <f t="shared" si="1"/>
        <v>100</v>
      </c>
      <c r="R20" s="284">
        <f t="shared" si="2"/>
        <v>0</v>
      </c>
    </row>
    <row r="21" spans="3:18" s="36" customFormat="1" ht="4.5" customHeight="1">
      <c r="C21" s="168"/>
      <c r="D21" s="169"/>
      <c r="E21" s="172"/>
      <c r="F21" s="172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287"/>
      <c r="R21" s="286"/>
    </row>
    <row r="22" spans="2:18" s="36" customFormat="1" ht="13.5" customHeight="1">
      <c r="B22" s="36" t="s">
        <v>397</v>
      </c>
      <c r="C22" s="168">
        <f t="shared" si="3"/>
        <v>28</v>
      </c>
      <c r="D22" s="172">
        <v>28</v>
      </c>
      <c r="E22" s="172">
        <v>0</v>
      </c>
      <c r="F22" s="172">
        <v>0</v>
      </c>
      <c r="G22" s="172">
        <v>0</v>
      </c>
      <c r="H22" s="172">
        <v>0</v>
      </c>
      <c r="I22" s="172">
        <v>0</v>
      </c>
      <c r="J22" s="172">
        <v>0</v>
      </c>
      <c r="K22" s="172">
        <v>0</v>
      </c>
      <c r="L22" s="172">
        <v>0</v>
      </c>
      <c r="M22" s="172">
        <v>0</v>
      </c>
      <c r="N22" s="172">
        <v>0</v>
      </c>
      <c r="O22" s="172">
        <v>0</v>
      </c>
      <c r="P22" s="172">
        <v>0</v>
      </c>
      <c r="Q22" s="284">
        <f aca="true" t="shared" si="4" ref="Q22:Q37">IF($C22=0,0,$D22/$C22*100)</f>
        <v>100</v>
      </c>
      <c r="R22" s="284">
        <f aca="true" t="shared" si="5" ref="R22:R37">IF($C22=0,0,($H22+$L22)/$C22*100)</f>
        <v>0</v>
      </c>
    </row>
    <row r="23" spans="2:18" s="36" customFormat="1" ht="13.5" customHeight="1">
      <c r="B23" s="36" t="s">
        <v>396</v>
      </c>
      <c r="C23" s="168">
        <f t="shared" si="3"/>
        <v>10</v>
      </c>
      <c r="D23" s="172">
        <v>10</v>
      </c>
      <c r="E23" s="172">
        <v>0</v>
      </c>
      <c r="F23" s="172">
        <v>0</v>
      </c>
      <c r="G23" s="172">
        <v>0</v>
      </c>
      <c r="H23" s="172">
        <v>0</v>
      </c>
      <c r="I23" s="172">
        <v>0</v>
      </c>
      <c r="J23" s="172">
        <v>0</v>
      </c>
      <c r="K23" s="172">
        <v>0</v>
      </c>
      <c r="L23" s="172">
        <v>0</v>
      </c>
      <c r="M23" s="172">
        <v>0</v>
      </c>
      <c r="N23" s="172">
        <v>0</v>
      </c>
      <c r="O23" s="172">
        <v>0</v>
      </c>
      <c r="P23" s="172">
        <v>0</v>
      </c>
      <c r="Q23" s="284">
        <f t="shared" si="4"/>
        <v>100</v>
      </c>
      <c r="R23" s="284">
        <f t="shared" si="5"/>
        <v>0</v>
      </c>
    </row>
    <row r="24" spans="2:18" s="36" customFormat="1" ht="13.5" customHeight="1">
      <c r="B24" s="36" t="s">
        <v>25</v>
      </c>
      <c r="C24" s="168">
        <f t="shared" si="3"/>
        <v>18</v>
      </c>
      <c r="D24" s="172">
        <v>18</v>
      </c>
      <c r="E24" s="172">
        <v>0</v>
      </c>
      <c r="F24" s="172">
        <v>0</v>
      </c>
      <c r="G24" s="172">
        <v>0</v>
      </c>
      <c r="H24" s="172">
        <v>0</v>
      </c>
      <c r="I24" s="172">
        <v>0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284">
        <f t="shared" si="4"/>
        <v>100</v>
      </c>
      <c r="R24" s="284">
        <f t="shared" si="5"/>
        <v>0</v>
      </c>
    </row>
    <row r="25" spans="2:18" s="36" customFormat="1" ht="13.5" customHeight="1">
      <c r="B25" s="36" t="s">
        <v>395</v>
      </c>
      <c r="C25" s="168">
        <f t="shared" si="3"/>
        <v>214</v>
      </c>
      <c r="D25" s="172">
        <v>212</v>
      </c>
      <c r="E25" s="172">
        <v>0</v>
      </c>
      <c r="F25" s="172">
        <v>0</v>
      </c>
      <c r="G25" s="172">
        <v>0</v>
      </c>
      <c r="H25" s="172">
        <v>1</v>
      </c>
      <c r="I25" s="172">
        <v>1</v>
      </c>
      <c r="J25" s="172">
        <v>0</v>
      </c>
      <c r="K25" s="172">
        <v>0</v>
      </c>
      <c r="L25" s="172">
        <v>0</v>
      </c>
      <c r="M25" s="172">
        <v>0</v>
      </c>
      <c r="N25" s="172">
        <v>0</v>
      </c>
      <c r="O25" s="172">
        <v>0</v>
      </c>
      <c r="P25" s="172">
        <v>0</v>
      </c>
      <c r="Q25" s="284">
        <f t="shared" si="4"/>
        <v>99.06542056074767</v>
      </c>
      <c r="R25" s="284">
        <f t="shared" si="5"/>
        <v>0.46728971962616817</v>
      </c>
    </row>
    <row r="26" spans="2:18" s="36" customFormat="1" ht="13.5" customHeight="1">
      <c r="B26" s="36" t="s">
        <v>394</v>
      </c>
      <c r="C26" s="168">
        <f t="shared" si="3"/>
        <v>30</v>
      </c>
      <c r="D26" s="172">
        <v>30</v>
      </c>
      <c r="E26" s="172">
        <v>0</v>
      </c>
      <c r="F26" s="172">
        <v>0</v>
      </c>
      <c r="G26" s="172">
        <v>0</v>
      </c>
      <c r="H26" s="172">
        <v>0</v>
      </c>
      <c r="I26" s="172">
        <v>0</v>
      </c>
      <c r="J26" s="172">
        <v>0</v>
      </c>
      <c r="K26" s="172">
        <v>1</v>
      </c>
      <c r="L26" s="172">
        <v>0</v>
      </c>
      <c r="M26" s="172">
        <v>0</v>
      </c>
      <c r="N26" s="172">
        <v>0</v>
      </c>
      <c r="O26" s="172">
        <v>0</v>
      </c>
      <c r="P26" s="172">
        <v>0</v>
      </c>
      <c r="Q26" s="284">
        <f t="shared" si="4"/>
        <v>100</v>
      </c>
      <c r="R26" s="284">
        <f t="shared" si="5"/>
        <v>0</v>
      </c>
    </row>
    <row r="27" spans="2:18" s="36" customFormat="1" ht="13.5" customHeight="1">
      <c r="B27" s="36" t="s">
        <v>393</v>
      </c>
      <c r="C27" s="168">
        <f t="shared" si="3"/>
        <v>70</v>
      </c>
      <c r="D27" s="172">
        <v>70</v>
      </c>
      <c r="E27" s="172">
        <v>0</v>
      </c>
      <c r="F27" s="172">
        <v>0</v>
      </c>
      <c r="G27" s="172">
        <v>0</v>
      </c>
      <c r="H27" s="172">
        <v>0</v>
      </c>
      <c r="I27" s="172">
        <v>0</v>
      </c>
      <c r="J27" s="172">
        <v>0</v>
      </c>
      <c r="K27" s="172">
        <v>3</v>
      </c>
      <c r="L27" s="172">
        <v>0</v>
      </c>
      <c r="M27" s="172">
        <v>0</v>
      </c>
      <c r="N27" s="172">
        <v>0</v>
      </c>
      <c r="O27" s="172">
        <v>0</v>
      </c>
      <c r="P27" s="172">
        <v>0</v>
      </c>
      <c r="Q27" s="284">
        <f t="shared" si="4"/>
        <v>100</v>
      </c>
      <c r="R27" s="284">
        <f t="shared" si="5"/>
        <v>0</v>
      </c>
    </row>
    <row r="28" spans="2:18" s="36" customFormat="1" ht="13.5" customHeight="1">
      <c r="B28" s="36" t="s">
        <v>392</v>
      </c>
      <c r="C28" s="168">
        <f t="shared" si="3"/>
        <v>31</v>
      </c>
      <c r="D28" s="172">
        <v>31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  <c r="K28" s="172">
        <v>2</v>
      </c>
      <c r="L28" s="172">
        <v>0</v>
      </c>
      <c r="M28" s="172">
        <v>0</v>
      </c>
      <c r="N28" s="172">
        <v>0</v>
      </c>
      <c r="O28" s="172">
        <v>0</v>
      </c>
      <c r="P28" s="172">
        <v>0</v>
      </c>
      <c r="Q28" s="284">
        <f t="shared" si="4"/>
        <v>100</v>
      </c>
      <c r="R28" s="284">
        <f t="shared" si="5"/>
        <v>0</v>
      </c>
    </row>
    <row r="29" spans="2:18" s="36" customFormat="1" ht="13.5" customHeight="1">
      <c r="B29" s="36" t="s">
        <v>391</v>
      </c>
      <c r="C29" s="168">
        <f t="shared" si="3"/>
        <v>46</v>
      </c>
      <c r="D29" s="172">
        <v>46</v>
      </c>
      <c r="E29" s="172">
        <v>0</v>
      </c>
      <c r="F29" s="172">
        <v>0</v>
      </c>
      <c r="G29" s="172">
        <v>0</v>
      </c>
      <c r="H29" s="172">
        <v>0</v>
      </c>
      <c r="I29" s="172">
        <v>0</v>
      </c>
      <c r="J29" s="172">
        <v>0</v>
      </c>
      <c r="K29" s="172">
        <v>0</v>
      </c>
      <c r="L29" s="172">
        <v>0</v>
      </c>
      <c r="M29" s="172">
        <v>0</v>
      </c>
      <c r="N29" s="172">
        <v>0</v>
      </c>
      <c r="O29" s="172">
        <v>0</v>
      </c>
      <c r="P29" s="172">
        <v>0</v>
      </c>
      <c r="Q29" s="284">
        <f t="shared" si="4"/>
        <v>100</v>
      </c>
      <c r="R29" s="284">
        <f t="shared" si="5"/>
        <v>0</v>
      </c>
    </row>
    <row r="30" spans="2:18" s="36" customFormat="1" ht="13.5" customHeight="1">
      <c r="B30" s="36" t="s">
        <v>390</v>
      </c>
      <c r="C30" s="168">
        <f t="shared" si="3"/>
        <v>96</v>
      </c>
      <c r="D30" s="172">
        <v>93</v>
      </c>
      <c r="E30" s="172">
        <v>0</v>
      </c>
      <c r="F30" s="172">
        <v>0</v>
      </c>
      <c r="G30" s="172">
        <v>0</v>
      </c>
      <c r="H30" s="172">
        <v>1</v>
      </c>
      <c r="I30" s="172">
        <v>2</v>
      </c>
      <c r="J30" s="172">
        <v>0</v>
      </c>
      <c r="K30" s="172">
        <v>5</v>
      </c>
      <c r="L30" s="172">
        <v>0</v>
      </c>
      <c r="M30" s="172">
        <v>0</v>
      </c>
      <c r="N30" s="172">
        <v>0</v>
      </c>
      <c r="O30" s="172">
        <v>0</v>
      </c>
      <c r="P30" s="172">
        <v>0</v>
      </c>
      <c r="Q30" s="284">
        <f t="shared" si="4"/>
        <v>96.875</v>
      </c>
      <c r="R30" s="284">
        <f t="shared" si="5"/>
        <v>1.0416666666666665</v>
      </c>
    </row>
    <row r="31" spans="2:18" s="36" customFormat="1" ht="13.5" customHeight="1">
      <c r="B31" s="36" t="s">
        <v>389</v>
      </c>
      <c r="C31" s="168">
        <f t="shared" si="3"/>
        <v>145</v>
      </c>
      <c r="D31" s="172">
        <v>142</v>
      </c>
      <c r="E31" s="172">
        <v>0</v>
      </c>
      <c r="F31" s="172">
        <v>1</v>
      </c>
      <c r="G31" s="172">
        <v>1</v>
      </c>
      <c r="H31" s="172">
        <v>1</v>
      </c>
      <c r="I31" s="172">
        <v>0</v>
      </c>
      <c r="J31" s="172">
        <v>0</v>
      </c>
      <c r="K31" s="172">
        <v>0</v>
      </c>
      <c r="L31" s="172">
        <v>0</v>
      </c>
      <c r="M31" s="172">
        <v>0</v>
      </c>
      <c r="N31" s="172">
        <v>0</v>
      </c>
      <c r="O31" s="172">
        <v>0</v>
      </c>
      <c r="P31" s="172">
        <v>0</v>
      </c>
      <c r="Q31" s="284">
        <f t="shared" si="4"/>
        <v>97.93103448275862</v>
      </c>
      <c r="R31" s="284">
        <f t="shared" si="5"/>
        <v>0.6896551724137931</v>
      </c>
    </row>
    <row r="32" spans="2:18" s="36" customFormat="1" ht="13.5" customHeight="1">
      <c r="B32" s="36" t="s">
        <v>388</v>
      </c>
      <c r="C32" s="168">
        <f t="shared" si="3"/>
        <v>214</v>
      </c>
      <c r="D32" s="172">
        <v>212</v>
      </c>
      <c r="E32" s="172">
        <v>1</v>
      </c>
      <c r="F32" s="172">
        <v>0</v>
      </c>
      <c r="G32" s="172">
        <v>0</v>
      </c>
      <c r="H32" s="172">
        <v>0</v>
      </c>
      <c r="I32" s="172">
        <v>1</v>
      </c>
      <c r="J32" s="172">
        <v>0</v>
      </c>
      <c r="K32" s="172">
        <v>2</v>
      </c>
      <c r="L32" s="172">
        <v>0</v>
      </c>
      <c r="M32" s="172">
        <v>0</v>
      </c>
      <c r="N32" s="172">
        <v>0</v>
      </c>
      <c r="O32" s="172">
        <v>0</v>
      </c>
      <c r="P32" s="172">
        <v>0</v>
      </c>
      <c r="Q32" s="284">
        <f t="shared" si="4"/>
        <v>99.06542056074767</v>
      </c>
      <c r="R32" s="284">
        <f t="shared" si="5"/>
        <v>0</v>
      </c>
    </row>
    <row r="33" spans="2:18" s="36" customFormat="1" ht="13.5" customHeight="1">
      <c r="B33" s="36" t="s">
        <v>387</v>
      </c>
      <c r="C33" s="168">
        <f t="shared" si="3"/>
        <v>345</v>
      </c>
      <c r="D33" s="172">
        <v>335</v>
      </c>
      <c r="E33" s="172">
        <v>7</v>
      </c>
      <c r="F33" s="172">
        <v>0</v>
      </c>
      <c r="G33" s="172">
        <v>0</v>
      </c>
      <c r="H33" s="172">
        <v>2</v>
      </c>
      <c r="I33" s="172">
        <v>1</v>
      </c>
      <c r="J33" s="172">
        <v>0</v>
      </c>
      <c r="K33" s="172">
        <v>1</v>
      </c>
      <c r="L33" s="172">
        <v>0</v>
      </c>
      <c r="M33" s="172">
        <v>0</v>
      </c>
      <c r="N33" s="172">
        <v>0</v>
      </c>
      <c r="O33" s="172">
        <v>0</v>
      </c>
      <c r="P33" s="172">
        <v>0</v>
      </c>
      <c r="Q33" s="284">
        <f t="shared" si="4"/>
        <v>97.10144927536231</v>
      </c>
      <c r="R33" s="284">
        <f t="shared" si="5"/>
        <v>0.5797101449275363</v>
      </c>
    </row>
    <row r="34" spans="2:18" s="36" customFormat="1" ht="13.5" customHeight="1">
      <c r="B34" s="36" t="s">
        <v>386</v>
      </c>
      <c r="C34" s="168">
        <f t="shared" si="3"/>
        <v>133</v>
      </c>
      <c r="D34" s="172">
        <v>129</v>
      </c>
      <c r="E34" s="172">
        <v>0</v>
      </c>
      <c r="F34" s="172">
        <v>0</v>
      </c>
      <c r="G34" s="172">
        <v>1</v>
      </c>
      <c r="H34" s="172">
        <v>1</v>
      </c>
      <c r="I34" s="172">
        <v>2</v>
      </c>
      <c r="J34" s="172">
        <v>0</v>
      </c>
      <c r="K34" s="172">
        <v>4</v>
      </c>
      <c r="L34" s="172">
        <v>0</v>
      </c>
      <c r="M34" s="172">
        <v>0</v>
      </c>
      <c r="N34" s="172">
        <v>0</v>
      </c>
      <c r="O34" s="172">
        <v>0</v>
      </c>
      <c r="P34" s="172">
        <v>0</v>
      </c>
      <c r="Q34" s="284">
        <f t="shared" si="4"/>
        <v>96.99248120300751</v>
      </c>
      <c r="R34" s="284">
        <f t="shared" si="5"/>
        <v>0.7518796992481203</v>
      </c>
    </row>
    <row r="35" spans="2:18" s="36" customFormat="1" ht="13.5" customHeight="1">
      <c r="B35" s="36" t="s">
        <v>385</v>
      </c>
      <c r="C35" s="168">
        <f t="shared" si="3"/>
        <v>107</v>
      </c>
      <c r="D35" s="172">
        <v>106</v>
      </c>
      <c r="E35" s="172">
        <v>0</v>
      </c>
      <c r="F35" s="172">
        <v>0</v>
      </c>
      <c r="G35" s="172">
        <v>0</v>
      </c>
      <c r="H35" s="172">
        <v>0</v>
      </c>
      <c r="I35" s="172">
        <v>1</v>
      </c>
      <c r="J35" s="172">
        <v>0</v>
      </c>
      <c r="K35" s="172">
        <v>1</v>
      </c>
      <c r="L35" s="172">
        <v>0</v>
      </c>
      <c r="M35" s="172">
        <v>0</v>
      </c>
      <c r="N35" s="172">
        <v>0</v>
      </c>
      <c r="O35" s="172">
        <v>0</v>
      </c>
      <c r="P35" s="172">
        <v>0</v>
      </c>
      <c r="Q35" s="284">
        <f t="shared" si="4"/>
        <v>99.06542056074767</v>
      </c>
      <c r="R35" s="284">
        <f t="shared" si="5"/>
        <v>0</v>
      </c>
    </row>
    <row r="36" spans="2:18" s="36" customFormat="1" ht="13.5" customHeight="1">
      <c r="B36" s="36" t="s">
        <v>384</v>
      </c>
      <c r="C36" s="168">
        <f t="shared" si="3"/>
        <v>72</v>
      </c>
      <c r="D36" s="172">
        <v>67</v>
      </c>
      <c r="E36" s="172">
        <v>0</v>
      </c>
      <c r="F36" s="172">
        <v>0</v>
      </c>
      <c r="G36" s="172">
        <v>4</v>
      </c>
      <c r="H36" s="172">
        <v>0</v>
      </c>
      <c r="I36" s="172">
        <v>1</v>
      </c>
      <c r="J36" s="172">
        <v>0</v>
      </c>
      <c r="K36" s="172">
        <v>8</v>
      </c>
      <c r="L36" s="172">
        <v>0</v>
      </c>
      <c r="M36" s="172">
        <v>0</v>
      </c>
      <c r="N36" s="172">
        <v>0</v>
      </c>
      <c r="O36" s="172">
        <v>0</v>
      </c>
      <c r="P36" s="172">
        <v>0</v>
      </c>
      <c r="Q36" s="284">
        <f t="shared" si="4"/>
        <v>93.05555555555556</v>
      </c>
      <c r="R36" s="284">
        <f t="shared" si="5"/>
        <v>0</v>
      </c>
    </row>
    <row r="37" spans="2:18" s="36" customFormat="1" ht="13.5" customHeight="1">
      <c r="B37" s="152" t="s">
        <v>280</v>
      </c>
      <c r="C37" s="168">
        <f>SUM(D37:J37)</f>
        <v>154</v>
      </c>
      <c r="D37" s="172">
        <v>152</v>
      </c>
      <c r="E37" s="172">
        <v>0</v>
      </c>
      <c r="F37" s="172">
        <v>0</v>
      </c>
      <c r="G37" s="172">
        <v>0</v>
      </c>
      <c r="H37" s="172">
        <v>0</v>
      </c>
      <c r="I37" s="172">
        <v>2</v>
      </c>
      <c r="J37" s="172">
        <v>0</v>
      </c>
      <c r="K37" s="172">
        <v>2</v>
      </c>
      <c r="L37" s="172">
        <v>0</v>
      </c>
      <c r="M37" s="172">
        <v>0</v>
      </c>
      <c r="N37" s="172">
        <v>0</v>
      </c>
      <c r="O37" s="172">
        <v>0</v>
      </c>
      <c r="P37" s="172">
        <v>0</v>
      </c>
      <c r="Q37" s="284">
        <f t="shared" si="4"/>
        <v>98.7012987012987</v>
      </c>
      <c r="R37" s="284">
        <f t="shared" si="5"/>
        <v>0</v>
      </c>
    </row>
    <row r="38" spans="2:18" ht="4.5" customHeight="1" thickBot="1">
      <c r="B38" s="49"/>
      <c r="C38" s="63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</sheetData>
  <sheetProtection/>
  <mergeCells count="5">
    <mergeCell ref="B5:B6"/>
    <mergeCell ref="C5:C6"/>
    <mergeCell ref="L6:L7"/>
    <mergeCell ref="L4:P4"/>
    <mergeCell ref="L5:P5"/>
  </mergeCells>
  <printOptions/>
  <pageMargins left="0.8661417322834646" right="0.3937007874015748" top="0.8661417322834646" bottom="0.7874015748031497" header="0.5905511811023623" footer="0.5118110236220472"/>
  <pageSetup orientation="landscape" paperSize="9" r:id="rId1"/>
  <headerFooter alignWithMargins="0">
    <oddFooter>&amp;C&amp;P / &amp;N ページ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2:AA3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8.00390625" defaultRowHeight="13.5" customHeight="1"/>
  <cols>
    <col min="1" max="1" width="0.5" style="2" customWidth="1"/>
    <col min="2" max="2" width="7.50390625" style="2" customWidth="1"/>
    <col min="3" max="5" width="6.00390625" style="2" customWidth="1"/>
    <col min="6" max="7" width="4.625" style="2" customWidth="1"/>
    <col min="8" max="8" width="3.125" style="2" customWidth="1"/>
    <col min="9" max="10" width="4.75390625" style="2" customWidth="1"/>
    <col min="11" max="13" width="6.125" style="2" customWidth="1"/>
    <col min="14" max="15" width="4.50390625" style="2" customWidth="1"/>
    <col min="16" max="16" width="3.125" style="2" customWidth="1"/>
    <col min="17" max="18" width="4.75390625" style="2" customWidth="1"/>
    <col min="19" max="21" width="6.125" style="2" customWidth="1"/>
    <col min="22" max="23" width="4.625" style="2" customWidth="1"/>
    <col min="24" max="24" width="3.125" style="2" customWidth="1"/>
    <col min="25" max="26" width="4.75390625" style="2" customWidth="1"/>
    <col min="27" max="16384" width="8.00390625" style="2" customWidth="1"/>
  </cols>
  <sheetData>
    <row r="1" ht="4.5" customHeight="1"/>
    <row r="2" spans="2:26" ht="13.5" customHeight="1">
      <c r="B2" s="23" t="s">
        <v>311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ht="4.5" customHeight="1" thickBot="1"/>
    <row r="4" spans="2:26" s="159" customFormat="1" ht="13.5" customHeight="1">
      <c r="B4" s="160"/>
      <c r="C4" s="419" t="s">
        <v>8</v>
      </c>
      <c r="D4" s="420"/>
      <c r="E4" s="420"/>
      <c r="F4" s="420"/>
      <c r="G4" s="420"/>
      <c r="H4" s="420"/>
      <c r="I4" s="420"/>
      <c r="J4" s="420"/>
      <c r="K4" s="419" t="s">
        <v>26</v>
      </c>
      <c r="L4" s="420"/>
      <c r="M4" s="420"/>
      <c r="N4" s="420"/>
      <c r="O4" s="420"/>
      <c r="P4" s="420"/>
      <c r="Q4" s="420"/>
      <c r="R4" s="420"/>
      <c r="S4" s="419" t="s">
        <v>27</v>
      </c>
      <c r="T4" s="420"/>
      <c r="U4" s="420"/>
      <c r="V4" s="420"/>
      <c r="W4" s="420"/>
      <c r="X4" s="420"/>
      <c r="Y4" s="420"/>
      <c r="Z4" s="420"/>
    </row>
    <row r="5" spans="2:26" s="159" customFormat="1" ht="13.5" customHeight="1">
      <c r="B5" s="381" t="s">
        <v>22</v>
      </c>
      <c r="C5" s="103"/>
      <c r="D5" s="448" t="s">
        <v>426</v>
      </c>
      <c r="E5" s="449"/>
      <c r="F5" s="449"/>
      <c r="G5" s="449"/>
      <c r="H5" s="450"/>
      <c r="I5" s="103" t="s">
        <v>196</v>
      </c>
      <c r="J5" s="103" t="s">
        <v>411</v>
      </c>
      <c r="K5" s="103"/>
      <c r="L5" s="448" t="s">
        <v>426</v>
      </c>
      <c r="M5" s="449"/>
      <c r="N5" s="449"/>
      <c r="O5" s="449"/>
      <c r="P5" s="450"/>
      <c r="Q5" s="103" t="s">
        <v>196</v>
      </c>
      <c r="R5" s="103" t="s">
        <v>411</v>
      </c>
      <c r="S5" s="103"/>
      <c r="T5" s="448" t="s">
        <v>426</v>
      </c>
      <c r="U5" s="449"/>
      <c r="V5" s="449"/>
      <c r="W5" s="449"/>
      <c r="X5" s="450"/>
      <c r="Y5" s="103" t="s">
        <v>196</v>
      </c>
      <c r="Z5" s="103" t="s">
        <v>411</v>
      </c>
    </row>
    <row r="6" spans="2:26" s="159" customFormat="1" ht="13.5" customHeight="1">
      <c r="B6" s="381"/>
      <c r="C6" s="164" t="s">
        <v>8</v>
      </c>
      <c r="D6" s="387" t="s">
        <v>197</v>
      </c>
      <c r="E6" s="393"/>
      <c r="F6" s="393"/>
      <c r="G6" s="388"/>
      <c r="H6" s="150" t="s">
        <v>381</v>
      </c>
      <c r="I6" s="37" t="s">
        <v>198</v>
      </c>
      <c r="J6" s="37" t="s">
        <v>413</v>
      </c>
      <c r="K6" s="37" t="s">
        <v>8</v>
      </c>
      <c r="L6" s="387" t="s">
        <v>197</v>
      </c>
      <c r="M6" s="393"/>
      <c r="N6" s="393"/>
      <c r="O6" s="388"/>
      <c r="P6" s="150" t="s">
        <v>381</v>
      </c>
      <c r="Q6" s="37" t="s">
        <v>198</v>
      </c>
      <c r="R6" s="37" t="s">
        <v>413</v>
      </c>
      <c r="S6" s="37" t="s">
        <v>8</v>
      </c>
      <c r="T6" s="387" t="s">
        <v>197</v>
      </c>
      <c r="U6" s="393"/>
      <c r="V6" s="393"/>
      <c r="W6" s="388"/>
      <c r="X6" s="150" t="s">
        <v>381</v>
      </c>
      <c r="Y6" s="37" t="s">
        <v>198</v>
      </c>
      <c r="Z6" s="37" t="s">
        <v>413</v>
      </c>
    </row>
    <row r="7" spans="2:26" s="159" customFormat="1" ht="13.5" customHeight="1">
      <c r="B7" s="107"/>
      <c r="C7" s="149"/>
      <c r="D7" s="161" t="s">
        <v>8</v>
      </c>
      <c r="E7" s="161" t="s">
        <v>199</v>
      </c>
      <c r="F7" s="161" t="s">
        <v>200</v>
      </c>
      <c r="G7" s="161" t="s">
        <v>201</v>
      </c>
      <c r="H7" s="149"/>
      <c r="I7" s="118" t="s">
        <v>181</v>
      </c>
      <c r="J7" s="118" t="s">
        <v>412</v>
      </c>
      <c r="K7" s="118"/>
      <c r="L7" s="161" t="s">
        <v>8</v>
      </c>
      <c r="M7" s="161" t="s">
        <v>199</v>
      </c>
      <c r="N7" s="165" t="s">
        <v>200</v>
      </c>
      <c r="O7" s="161" t="s">
        <v>201</v>
      </c>
      <c r="P7" s="149"/>
      <c r="Q7" s="118" t="s">
        <v>181</v>
      </c>
      <c r="R7" s="118" t="s">
        <v>412</v>
      </c>
      <c r="S7" s="118"/>
      <c r="T7" s="161" t="s">
        <v>8</v>
      </c>
      <c r="U7" s="161" t="s">
        <v>199</v>
      </c>
      <c r="V7" s="161" t="s">
        <v>200</v>
      </c>
      <c r="W7" s="161" t="s">
        <v>201</v>
      </c>
      <c r="X7" s="149"/>
      <c r="Y7" s="118" t="s">
        <v>181</v>
      </c>
      <c r="Z7" s="118" t="s">
        <v>412</v>
      </c>
    </row>
    <row r="8" spans="2:26" s="36" customFormat="1" ht="4.5" customHeight="1">
      <c r="B8" s="180"/>
      <c r="C8" s="288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</row>
    <row r="9" spans="2:26" s="36" customFormat="1" ht="13.5" customHeight="1">
      <c r="B9" s="157" t="s">
        <v>406</v>
      </c>
      <c r="C9" s="158">
        <f>SUM(C13:C37)</f>
        <v>7056</v>
      </c>
      <c r="D9" s="155">
        <f>SUM(E9:G9)</f>
        <v>6786</v>
      </c>
      <c r="E9" s="155">
        <f>SUM(E13:E37)</f>
        <v>6572</v>
      </c>
      <c r="F9" s="155">
        <f>SUM(F13:F37)</f>
        <v>163</v>
      </c>
      <c r="G9" s="155">
        <f>SUM(G13:G37)</f>
        <v>51</v>
      </c>
      <c r="H9" s="155">
        <f>SUM(H13:H37)</f>
        <v>0</v>
      </c>
      <c r="I9" s="155">
        <f aca="true" t="shared" si="0" ref="I9:Z9">SUM(I13:I37)</f>
        <v>173</v>
      </c>
      <c r="J9" s="155">
        <f>SUM(J13:J37)</f>
        <v>97</v>
      </c>
      <c r="K9" s="155">
        <f>SUM(M9:R9)</f>
        <v>3522</v>
      </c>
      <c r="L9" s="155">
        <f>SUM(M9:O9)</f>
        <v>3326</v>
      </c>
      <c r="M9" s="155">
        <f t="shared" si="0"/>
        <v>3202</v>
      </c>
      <c r="N9" s="155">
        <f t="shared" si="0"/>
        <v>94</v>
      </c>
      <c r="O9" s="155">
        <f t="shared" si="0"/>
        <v>30</v>
      </c>
      <c r="P9" s="155">
        <f t="shared" si="0"/>
        <v>0</v>
      </c>
      <c r="Q9" s="155">
        <f t="shared" si="0"/>
        <v>140</v>
      </c>
      <c r="R9" s="155">
        <f t="shared" si="0"/>
        <v>56</v>
      </c>
      <c r="S9" s="155">
        <f>SUM(U9:Z9)</f>
        <v>3534</v>
      </c>
      <c r="T9" s="155">
        <f>SUM(U9:W9)</f>
        <v>3460</v>
      </c>
      <c r="U9" s="155">
        <f t="shared" si="0"/>
        <v>3370</v>
      </c>
      <c r="V9" s="155">
        <f t="shared" si="0"/>
        <v>69</v>
      </c>
      <c r="W9" s="155">
        <f t="shared" si="0"/>
        <v>21</v>
      </c>
      <c r="X9" s="155">
        <f t="shared" si="0"/>
        <v>0</v>
      </c>
      <c r="Y9" s="155">
        <f t="shared" si="0"/>
        <v>33</v>
      </c>
      <c r="Z9" s="155">
        <f t="shared" si="0"/>
        <v>41</v>
      </c>
    </row>
    <row r="10" spans="2:26" s="36" customFormat="1" ht="13.5" customHeight="1">
      <c r="B10" s="110" t="s">
        <v>407</v>
      </c>
      <c r="C10" s="168">
        <f>SUM(E10:J10)</f>
        <v>159</v>
      </c>
      <c r="D10" s="169">
        <f>SUM(E10:G10)</f>
        <v>157</v>
      </c>
      <c r="E10" s="169">
        <f aca="true" t="shared" si="1" ref="E10:G11">M10+U10</f>
        <v>157</v>
      </c>
      <c r="F10" s="170">
        <f t="shared" si="1"/>
        <v>0</v>
      </c>
      <c r="G10" s="170">
        <f t="shared" si="1"/>
        <v>0</v>
      </c>
      <c r="H10" s="170">
        <f aca="true" t="shared" si="2" ref="H10:J11">P10+X10</f>
        <v>0</v>
      </c>
      <c r="I10" s="170">
        <f t="shared" si="2"/>
        <v>2</v>
      </c>
      <c r="J10" s="170">
        <f t="shared" si="2"/>
        <v>0</v>
      </c>
      <c r="K10" s="169">
        <f>SUM(M10:R10)</f>
        <v>78</v>
      </c>
      <c r="L10" s="169">
        <f>SUM(M10:O10)</f>
        <v>76</v>
      </c>
      <c r="M10" s="172">
        <v>76</v>
      </c>
      <c r="N10" s="172">
        <v>0</v>
      </c>
      <c r="O10" s="172">
        <v>0</v>
      </c>
      <c r="P10" s="172">
        <v>0</v>
      </c>
      <c r="Q10" s="172">
        <v>2</v>
      </c>
      <c r="R10" s="172">
        <v>0</v>
      </c>
      <c r="S10" s="169">
        <f>SUM(U10:Z10)</f>
        <v>81</v>
      </c>
      <c r="T10" s="169">
        <f>SUM(U10:W10)</f>
        <v>81</v>
      </c>
      <c r="U10" s="172">
        <v>81</v>
      </c>
      <c r="V10" s="172">
        <v>0</v>
      </c>
      <c r="W10" s="172">
        <v>0</v>
      </c>
      <c r="X10" s="172">
        <v>0</v>
      </c>
      <c r="Y10" s="172">
        <v>0</v>
      </c>
      <c r="Z10" s="172">
        <v>0</v>
      </c>
    </row>
    <row r="11" spans="2:26" s="36" customFormat="1" ht="13.5" customHeight="1">
      <c r="B11" s="110" t="s">
        <v>408</v>
      </c>
      <c r="C11" s="168">
        <f>SUM(E11:J11)</f>
        <v>139</v>
      </c>
      <c r="D11" s="169">
        <f>SUM(E11:G11)</f>
        <v>139</v>
      </c>
      <c r="E11" s="169">
        <f t="shared" si="1"/>
        <v>137</v>
      </c>
      <c r="F11" s="170">
        <f t="shared" si="1"/>
        <v>1</v>
      </c>
      <c r="G11" s="170">
        <f t="shared" si="1"/>
        <v>1</v>
      </c>
      <c r="H11" s="170">
        <f t="shared" si="2"/>
        <v>0</v>
      </c>
      <c r="I11" s="170">
        <f t="shared" si="2"/>
        <v>0</v>
      </c>
      <c r="J11" s="170">
        <f t="shared" si="2"/>
        <v>0</v>
      </c>
      <c r="K11" s="169">
        <f>SUM(M11:R11)</f>
        <v>81</v>
      </c>
      <c r="L11" s="169">
        <f>SUM(M11:O11)</f>
        <v>81</v>
      </c>
      <c r="M11" s="172">
        <v>80</v>
      </c>
      <c r="N11" s="172">
        <v>0</v>
      </c>
      <c r="O11" s="172">
        <v>1</v>
      </c>
      <c r="P11" s="172"/>
      <c r="Q11" s="172">
        <v>0</v>
      </c>
      <c r="R11" s="172">
        <v>0</v>
      </c>
      <c r="S11" s="169">
        <f>SUM(U11:Z11)</f>
        <v>58</v>
      </c>
      <c r="T11" s="169">
        <f>SUM(U11:W11)</f>
        <v>58</v>
      </c>
      <c r="U11" s="172">
        <v>57</v>
      </c>
      <c r="V11" s="172">
        <v>1</v>
      </c>
      <c r="W11" s="172">
        <v>0</v>
      </c>
      <c r="X11" s="172">
        <v>0</v>
      </c>
      <c r="Y11" s="172">
        <v>0</v>
      </c>
      <c r="Z11" s="172">
        <v>0</v>
      </c>
    </row>
    <row r="12" spans="2:26" s="36" customFormat="1" ht="4.5" customHeight="1">
      <c r="B12" s="110"/>
      <c r="C12" s="171">
        <v>0</v>
      </c>
      <c r="D12" s="170">
        <v>0</v>
      </c>
      <c r="E12" s="170">
        <v>0</v>
      </c>
      <c r="F12" s="170">
        <v>0</v>
      </c>
      <c r="G12" s="170">
        <v>0</v>
      </c>
      <c r="H12" s="170">
        <v>0</v>
      </c>
      <c r="I12" s="170">
        <v>0</v>
      </c>
      <c r="J12" s="170">
        <v>0</v>
      </c>
      <c r="K12" s="170">
        <v>0</v>
      </c>
      <c r="L12" s="170">
        <v>0</v>
      </c>
      <c r="M12" s="170"/>
      <c r="N12" s="170"/>
      <c r="O12" s="170"/>
      <c r="P12" s="170"/>
      <c r="Q12" s="170"/>
      <c r="R12" s="170"/>
      <c r="S12" s="170">
        <v>0</v>
      </c>
      <c r="T12" s="170">
        <v>0</v>
      </c>
      <c r="U12" s="170"/>
      <c r="V12" s="170"/>
      <c r="W12" s="170"/>
      <c r="X12" s="170"/>
      <c r="Y12" s="170"/>
      <c r="Z12" s="170"/>
    </row>
    <row r="13" spans="2:26" s="36" customFormat="1" ht="13.5" customHeight="1">
      <c r="B13" s="110" t="s">
        <v>405</v>
      </c>
      <c r="C13" s="168">
        <f>D13+H13+I13+J13</f>
        <v>2473</v>
      </c>
      <c r="D13" s="169">
        <f>SUM(E13:G13)</f>
        <v>2411</v>
      </c>
      <c r="E13" s="169">
        <f aca="true" t="shared" si="3" ref="E13:E20">M13+U13</f>
        <v>2325</v>
      </c>
      <c r="F13" s="170">
        <f aca="true" t="shared" si="4" ref="F13:F20">N13+V13</f>
        <v>69</v>
      </c>
      <c r="G13" s="170">
        <f aca="true" t="shared" si="5" ref="G13:G20">O13+W13</f>
        <v>17</v>
      </c>
      <c r="H13" s="170">
        <f aca="true" t="shared" si="6" ref="H13:H20">P13+X13</f>
        <v>0</v>
      </c>
      <c r="I13" s="170">
        <f aca="true" t="shared" si="7" ref="I13:I20">Q13+Y13</f>
        <v>32</v>
      </c>
      <c r="J13" s="170">
        <f aca="true" t="shared" si="8" ref="J13:J20">R13+Z13</f>
        <v>30</v>
      </c>
      <c r="K13" s="169">
        <f>L13+P13+Q13+R13</f>
        <v>1264</v>
      </c>
      <c r="L13" s="169">
        <f>SUM(M13:O13)</f>
        <v>1218</v>
      </c>
      <c r="M13" s="172">
        <v>1166</v>
      </c>
      <c r="N13" s="172">
        <v>42</v>
      </c>
      <c r="O13" s="172">
        <v>10</v>
      </c>
      <c r="P13" s="172">
        <v>0</v>
      </c>
      <c r="Q13" s="172">
        <v>29</v>
      </c>
      <c r="R13" s="172">
        <v>17</v>
      </c>
      <c r="S13" s="169">
        <f aca="true" t="shared" si="9" ref="S13:S37">T13+X13+Y13+Z13</f>
        <v>1209</v>
      </c>
      <c r="T13" s="169">
        <f>SUM(U13:W13)</f>
        <v>1193</v>
      </c>
      <c r="U13" s="172">
        <v>1159</v>
      </c>
      <c r="V13" s="172">
        <v>27</v>
      </c>
      <c r="W13" s="172">
        <v>7</v>
      </c>
      <c r="X13" s="172">
        <v>0</v>
      </c>
      <c r="Y13" s="172">
        <v>3</v>
      </c>
      <c r="Z13" s="172">
        <v>13</v>
      </c>
    </row>
    <row r="14" spans="2:26" s="36" customFormat="1" ht="13.5" customHeight="1">
      <c r="B14" s="110" t="s">
        <v>404</v>
      </c>
      <c r="C14" s="168">
        <f>D14+H14+I14+J14</f>
        <v>504</v>
      </c>
      <c r="D14" s="169">
        <f>SUM(E14:G14)</f>
        <v>480</v>
      </c>
      <c r="E14" s="169">
        <f t="shared" si="3"/>
        <v>462</v>
      </c>
      <c r="F14" s="170">
        <f t="shared" si="4"/>
        <v>14</v>
      </c>
      <c r="G14" s="170">
        <f t="shared" si="5"/>
        <v>4</v>
      </c>
      <c r="H14" s="170">
        <f t="shared" si="6"/>
        <v>0</v>
      </c>
      <c r="I14" s="170">
        <f t="shared" si="7"/>
        <v>16</v>
      </c>
      <c r="J14" s="170">
        <f t="shared" si="8"/>
        <v>8</v>
      </c>
      <c r="K14" s="169">
        <f aca="true" t="shared" si="10" ref="K14:K20">L14+P14+Q14+R14</f>
        <v>267</v>
      </c>
      <c r="L14" s="169">
        <f aca="true" t="shared" si="11" ref="L14:L37">SUM(M14:O14)</f>
        <v>248</v>
      </c>
      <c r="M14" s="172">
        <v>237</v>
      </c>
      <c r="N14" s="172">
        <v>9</v>
      </c>
      <c r="O14" s="172">
        <v>2</v>
      </c>
      <c r="P14" s="172">
        <v>0</v>
      </c>
      <c r="Q14" s="172">
        <v>14</v>
      </c>
      <c r="R14" s="172">
        <v>5</v>
      </c>
      <c r="S14" s="169">
        <f>T14+X14+Y14+Z14</f>
        <v>237</v>
      </c>
      <c r="T14" s="169">
        <f aca="true" t="shared" si="12" ref="T14:T37">SUM(U14:W14)</f>
        <v>232</v>
      </c>
      <c r="U14" s="172">
        <v>225</v>
      </c>
      <c r="V14" s="172">
        <v>5</v>
      </c>
      <c r="W14" s="172">
        <v>2</v>
      </c>
      <c r="X14" s="172">
        <v>0</v>
      </c>
      <c r="Y14" s="172">
        <v>2</v>
      </c>
      <c r="Z14" s="172">
        <v>3</v>
      </c>
    </row>
    <row r="15" spans="2:26" s="36" customFormat="1" ht="13.5" customHeight="1">
      <c r="B15" s="110" t="s">
        <v>403</v>
      </c>
      <c r="C15" s="168">
        <f aca="true" t="shared" si="13" ref="C15:C37">D15+H15+I15+J15</f>
        <v>340</v>
      </c>
      <c r="D15" s="169">
        <f>SUM(E15:G15)</f>
        <v>324</v>
      </c>
      <c r="E15" s="169">
        <f t="shared" si="3"/>
        <v>313</v>
      </c>
      <c r="F15" s="170">
        <f t="shared" si="4"/>
        <v>6</v>
      </c>
      <c r="G15" s="170">
        <f t="shared" si="5"/>
        <v>5</v>
      </c>
      <c r="H15" s="170">
        <f t="shared" si="6"/>
        <v>0</v>
      </c>
      <c r="I15" s="170">
        <f t="shared" si="7"/>
        <v>8</v>
      </c>
      <c r="J15" s="170">
        <f t="shared" si="8"/>
        <v>8</v>
      </c>
      <c r="K15" s="169">
        <f t="shared" si="10"/>
        <v>172</v>
      </c>
      <c r="L15" s="169">
        <f t="shared" si="11"/>
        <v>160</v>
      </c>
      <c r="M15" s="172">
        <v>154</v>
      </c>
      <c r="N15" s="172">
        <v>2</v>
      </c>
      <c r="O15" s="172">
        <v>4</v>
      </c>
      <c r="P15" s="172">
        <v>0</v>
      </c>
      <c r="Q15" s="172">
        <v>5</v>
      </c>
      <c r="R15" s="172">
        <v>7</v>
      </c>
      <c r="S15" s="169">
        <f t="shared" si="9"/>
        <v>168</v>
      </c>
      <c r="T15" s="169">
        <f t="shared" si="12"/>
        <v>164</v>
      </c>
      <c r="U15" s="172">
        <v>159</v>
      </c>
      <c r="V15" s="172">
        <v>4</v>
      </c>
      <c r="W15" s="172">
        <v>1</v>
      </c>
      <c r="X15" s="172">
        <v>0</v>
      </c>
      <c r="Y15" s="172">
        <v>3</v>
      </c>
      <c r="Z15" s="172">
        <v>1</v>
      </c>
    </row>
    <row r="16" spans="2:26" s="36" customFormat="1" ht="13.5" customHeight="1">
      <c r="B16" s="110" t="s">
        <v>402</v>
      </c>
      <c r="C16" s="168">
        <f t="shared" si="13"/>
        <v>778</v>
      </c>
      <c r="D16" s="169">
        <f aca="true" t="shared" si="14" ref="D16:D37">SUM(E16:G16)</f>
        <v>718</v>
      </c>
      <c r="E16" s="169">
        <f t="shared" si="3"/>
        <v>701</v>
      </c>
      <c r="F16" s="170">
        <f t="shared" si="4"/>
        <v>13</v>
      </c>
      <c r="G16" s="170">
        <f t="shared" si="5"/>
        <v>4</v>
      </c>
      <c r="H16" s="170">
        <f t="shared" si="6"/>
        <v>0</v>
      </c>
      <c r="I16" s="170">
        <f t="shared" si="7"/>
        <v>47</v>
      </c>
      <c r="J16" s="170">
        <f t="shared" si="8"/>
        <v>13</v>
      </c>
      <c r="K16" s="169">
        <f t="shared" si="10"/>
        <v>357</v>
      </c>
      <c r="L16" s="169">
        <f t="shared" si="11"/>
        <v>312</v>
      </c>
      <c r="M16" s="172">
        <v>307</v>
      </c>
      <c r="N16" s="172">
        <v>4</v>
      </c>
      <c r="O16" s="172">
        <v>1</v>
      </c>
      <c r="P16" s="172">
        <v>0</v>
      </c>
      <c r="Q16" s="172">
        <v>39</v>
      </c>
      <c r="R16" s="172">
        <v>6</v>
      </c>
      <c r="S16" s="169">
        <f t="shared" si="9"/>
        <v>421</v>
      </c>
      <c r="T16" s="169">
        <f t="shared" si="12"/>
        <v>406</v>
      </c>
      <c r="U16" s="172">
        <v>394</v>
      </c>
      <c r="V16" s="172">
        <v>9</v>
      </c>
      <c r="W16" s="172">
        <v>3</v>
      </c>
      <c r="X16" s="172">
        <v>0</v>
      </c>
      <c r="Y16" s="172">
        <v>8</v>
      </c>
      <c r="Z16" s="172">
        <v>7</v>
      </c>
    </row>
    <row r="17" spans="2:26" s="36" customFormat="1" ht="13.5" customHeight="1">
      <c r="B17" s="110" t="s">
        <v>401</v>
      </c>
      <c r="C17" s="168">
        <f t="shared" si="13"/>
        <v>403</v>
      </c>
      <c r="D17" s="169">
        <f t="shared" si="14"/>
        <v>383</v>
      </c>
      <c r="E17" s="169">
        <f t="shared" si="3"/>
        <v>379</v>
      </c>
      <c r="F17" s="170">
        <f t="shared" si="4"/>
        <v>1</v>
      </c>
      <c r="G17" s="170">
        <f t="shared" si="5"/>
        <v>3</v>
      </c>
      <c r="H17" s="170">
        <f t="shared" si="6"/>
        <v>0</v>
      </c>
      <c r="I17" s="170">
        <f t="shared" si="7"/>
        <v>11</v>
      </c>
      <c r="J17" s="170">
        <f t="shared" si="8"/>
        <v>9</v>
      </c>
      <c r="K17" s="169">
        <f t="shared" si="10"/>
        <v>206</v>
      </c>
      <c r="L17" s="169">
        <f t="shared" si="11"/>
        <v>192</v>
      </c>
      <c r="M17" s="172">
        <v>189</v>
      </c>
      <c r="N17" s="172">
        <v>1</v>
      </c>
      <c r="O17" s="172">
        <v>2</v>
      </c>
      <c r="P17" s="172">
        <v>0</v>
      </c>
      <c r="Q17" s="172">
        <v>9</v>
      </c>
      <c r="R17" s="172">
        <v>5</v>
      </c>
      <c r="S17" s="169">
        <f t="shared" si="9"/>
        <v>197</v>
      </c>
      <c r="T17" s="169">
        <f t="shared" si="12"/>
        <v>191</v>
      </c>
      <c r="U17" s="172">
        <v>190</v>
      </c>
      <c r="V17" s="172">
        <v>0</v>
      </c>
      <c r="W17" s="172">
        <v>1</v>
      </c>
      <c r="X17" s="172">
        <v>0</v>
      </c>
      <c r="Y17" s="172">
        <v>2</v>
      </c>
      <c r="Z17" s="172">
        <v>4</v>
      </c>
    </row>
    <row r="18" spans="2:26" s="36" customFormat="1" ht="13.5" customHeight="1">
      <c r="B18" s="110" t="s">
        <v>400</v>
      </c>
      <c r="C18" s="168">
        <f t="shared" si="13"/>
        <v>358</v>
      </c>
      <c r="D18" s="169">
        <f>SUM(E18:G18)</f>
        <v>348</v>
      </c>
      <c r="E18" s="169">
        <f t="shared" si="3"/>
        <v>342</v>
      </c>
      <c r="F18" s="170">
        <f t="shared" si="4"/>
        <v>3</v>
      </c>
      <c r="G18" s="170">
        <f t="shared" si="5"/>
        <v>3</v>
      </c>
      <c r="H18" s="170">
        <f t="shared" si="6"/>
        <v>0</v>
      </c>
      <c r="I18" s="170">
        <f t="shared" si="7"/>
        <v>6</v>
      </c>
      <c r="J18" s="170">
        <f t="shared" si="8"/>
        <v>4</v>
      </c>
      <c r="K18" s="169">
        <f t="shared" si="10"/>
        <v>178</v>
      </c>
      <c r="L18" s="169">
        <f t="shared" si="11"/>
        <v>169</v>
      </c>
      <c r="M18" s="172">
        <v>166</v>
      </c>
      <c r="N18" s="172">
        <v>2</v>
      </c>
      <c r="O18" s="172">
        <v>1</v>
      </c>
      <c r="P18" s="172">
        <v>0</v>
      </c>
      <c r="Q18" s="172">
        <v>6</v>
      </c>
      <c r="R18" s="172">
        <v>3</v>
      </c>
      <c r="S18" s="169">
        <f t="shared" si="9"/>
        <v>180</v>
      </c>
      <c r="T18" s="169">
        <f t="shared" si="12"/>
        <v>179</v>
      </c>
      <c r="U18" s="172">
        <v>176</v>
      </c>
      <c r="V18" s="172">
        <v>1</v>
      </c>
      <c r="W18" s="172">
        <v>2</v>
      </c>
      <c r="X18" s="172">
        <v>0</v>
      </c>
      <c r="Y18" s="172">
        <v>0</v>
      </c>
      <c r="Z18" s="172">
        <v>1</v>
      </c>
    </row>
    <row r="19" spans="2:26" s="36" customFormat="1" ht="13.5" customHeight="1">
      <c r="B19" s="110" t="s">
        <v>399</v>
      </c>
      <c r="C19" s="168">
        <f t="shared" si="13"/>
        <v>263</v>
      </c>
      <c r="D19" s="169">
        <f t="shared" si="14"/>
        <v>257</v>
      </c>
      <c r="E19" s="169">
        <f t="shared" si="3"/>
        <v>253</v>
      </c>
      <c r="F19" s="170">
        <f t="shared" si="4"/>
        <v>2</v>
      </c>
      <c r="G19" s="170">
        <f t="shared" si="5"/>
        <v>2</v>
      </c>
      <c r="H19" s="170">
        <f t="shared" si="6"/>
        <v>0</v>
      </c>
      <c r="I19" s="170">
        <f t="shared" si="7"/>
        <v>5</v>
      </c>
      <c r="J19" s="170">
        <f t="shared" si="8"/>
        <v>1</v>
      </c>
      <c r="K19" s="169">
        <f t="shared" si="10"/>
        <v>119</v>
      </c>
      <c r="L19" s="169">
        <f t="shared" si="11"/>
        <v>117</v>
      </c>
      <c r="M19" s="172">
        <v>114</v>
      </c>
      <c r="N19" s="172">
        <v>1</v>
      </c>
      <c r="O19" s="172">
        <v>2</v>
      </c>
      <c r="P19" s="172">
        <v>0</v>
      </c>
      <c r="Q19" s="172">
        <v>2</v>
      </c>
      <c r="R19" s="172">
        <v>0</v>
      </c>
      <c r="S19" s="169">
        <f t="shared" si="9"/>
        <v>144</v>
      </c>
      <c r="T19" s="169">
        <f t="shared" si="12"/>
        <v>140</v>
      </c>
      <c r="U19" s="172">
        <v>139</v>
      </c>
      <c r="V19" s="172">
        <v>1</v>
      </c>
      <c r="W19" s="172">
        <v>0</v>
      </c>
      <c r="X19" s="172">
        <v>0</v>
      </c>
      <c r="Y19" s="172">
        <v>3</v>
      </c>
      <c r="Z19" s="172">
        <v>1</v>
      </c>
    </row>
    <row r="20" spans="2:26" s="36" customFormat="1" ht="13.5" customHeight="1">
      <c r="B20" s="110" t="s">
        <v>398</v>
      </c>
      <c r="C20" s="168">
        <f t="shared" si="13"/>
        <v>256</v>
      </c>
      <c r="D20" s="169">
        <f t="shared" si="14"/>
        <v>244</v>
      </c>
      <c r="E20" s="169">
        <f t="shared" si="3"/>
        <v>240</v>
      </c>
      <c r="F20" s="170">
        <f t="shared" si="4"/>
        <v>3</v>
      </c>
      <c r="G20" s="170">
        <f t="shared" si="5"/>
        <v>1</v>
      </c>
      <c r="H20" s="170">
        <f t="shared" si="6"/>
        <v>0</v>
      </c>
      <c r="I20" s="170">
        <f t="shared" si="7"/>
        <v>9</v>
      </c>
      <c r="J20" s="170">
        <f t="shared" si="8"/>
        <v>3</v>
      </c>
      <c r="K20" s="169">
        <f t="shared" si="10"/>
        <v>126</v>
      </c>
      <c r="L20" s="169">
        <f t="shared" si="11"/>
        <v>115</v>
      </c>
      <c r="M20" s="172">
        <v>114</v>
      </c>
      <c r="N20" s="172">
        <v>1</v>
      </c>
      <c r="O20" s="172">
        <v>0</v>
      </c>
      <c r="P20" s="172">
        <v>0</v>
      </c>
      <c r="Q20" s="172">
        <v>8</v>
      </c>
      <c r="R20" s="172">
        <v>3</v>
      </c>
      <c r="S20" s="169">
        <f t="shared" si="9"/>
        <v>130</v>
      </c>
      <c r="T20" s="169">
        <f t="shared" si="12"/>
        <v>129</v>
      </c>
      <c r="U20" s="172">
        <v>126</v>
      </c>
      <c r="V20" s="172">
        <v>2</v>
      </c>
      <c r="W20" s="172">
        <v>1</v>
      </c>
      <c r="X20" s="172">
        <v>0</v>
      </c>
      <c r="Y20" s="172">
        <v>1</v>
      </c>
      <c r="Z20" s="172">
        <v>0</v>
      </c>
    </row>
    <row r="21" spans="2:26" s="36" customFormat="1" ht="4.5" customHeight="1">
      <c r="B21" s="110"/>
      <c r="C21" s="168"/>
      <c r="D21" s="169"/>
      <c r="E21" s="169"/>
      <c r="F21" s="169"/>
      <c r="G21" s="170"/>
      <c r="H21" s="170"/>
      <c r="I21" s="169"/>
      <c r="J21" s="169"/>
      <c r="K21" s="169"/>
      <c r="L21" s="169"/>
      <c r="M21" s="169"/>
      <c r="N21" s="169"/>
      <c r="O21" s="172"/>
      <c r="P21" s="172"/>
      <c r="Q21" s="169"/>
      <c r="R21" s="172"/>
      <c r="S21" s="169"/>
      <c r="T21" s="169"/>
      <c r="U21" s="169"/>
      <c r="V21" s="169"/>
      <c r="W21" s="172"/>
      <c r="X21" s="172"/>
      <c r="Y21" s="169"/>
      <c r="Z21" s="170"/>
    </row>
    <row r="22" spans="2:26" s="36" customFormat="1" ht="13.5" customHeight="1">
      <c r="B22" s="110" t="s">
        <v>397</v>
      </c>
      <c r="C22" s="168">
        <f t="shared" si="13"/>
        <v>28</v>
      </c>
      <c r="D22" s="169">
        <f>SUM(E22:G22)</f>
        <v>27</v>
      </c>
      <c r="E22" s="169">
        <f aca="true" t="shared" si="15" ref="E22:E37">M22+U22</f>
        <v>27</v>
      </c>
      <c r="F22" s="170">
        <f aca="true" t="shared" si="16" ref="F22:F37">N22+V22</f>
        <v>0</v>
      </c>
      <c r="G22" s="170">
        <f aca="true" t="shared" si="17" ref="G22:G37">O22+W22</f>
        <v>0</v>
      </c>
      <c r="H22" s="170">
        <f aca="true" t="shared" si="18" ref="H22:H37">P22+X22</f>
        <v>0</v>
      </c>
      <c r="I22" s="170">
        <f aca="true" t="shared" si="19" ref="I22:I37">Q22+Y22</f>
        <v>1</v>
      </c>
      <c r="J22" s="170">
        <f aca="true" t="shared" si="20" ref="J22:J37">R22+Z22</f>
        <v>0</v>
      </c>
      <c r="K22" s="169">
        <f aca="true" t="shared" si="21" ref="K22:K37">L22+P22+Q22+R22</f>
        <v>14</v>
      </c>
      <c r="L22" s="169">
        <f t="shared" si="11"/>
        <v>13</v>
      </c>
      <c r="M22" s="172">
        <v>13</v>
      </c>
      <c r="N22" s="172">
        <v>0</v>
      </c>
      <c r="O22" s="172">
        <v>0</v>
      </c>
      <c r="P22" s="172">
        <v>0</v>
      </c>
      <c r="Q22" s="172">
        <v>1</v>
      </c>
      <c r="R22" s="172">
        <v>0</v>
      </c>
      <c r="S22" s="169">
        <f t="shared" si="9"/>
        <v>14</v>
      </c>
      <c r="T22" s="169">
        <f t="shared" si="12"/>
        <v>14</v>
      </c>
      <c r="U22" s="172">
        <v>14</v>
      </c>
      <c r="V22" s="172">
        <v>0</v>
      </c>
      <c r="W22" s="172">
        <v>0</v>
      </c>
      <c r="X22" s="172">
        <v>0</v>
      </c>
      <c r="Y22" s="172">
        <v>0</v>
      </c>
      <c r="Z22" s="172">
        <v>0</v>
      </c>
    </row>
    <row r="23" spans="2:26" s="36" customFormat="1" ht="13.5" customHeight="1">
      <c r="B23" s="110" t="s">
        <v>396</v>
      </c>
      <c r="C23" s="168">
        <f t="shared" si="13"/>
        <v>10</v>
      </c>
      <c r="D23" s="169">
        <f t="shared" si="14"/>
        <v>9</v>
      </c>
      <c r="E23" s="169">
        <f t="shared" si="15"/>
        <v>9</v>
      </c>
      <c r="F23" s="170">
        <f t="shared" si="16"/>
        <v>0</v>
      </c>
      <c r="G23" s="170">
        <f t="shared" si="17"/>
        <v>0</v>
      </c>
      <c r="H23" s="170">
        <f t="shared" si="18"/>
        <v>0</v>
      </c>
      <c r="I23" s="170">
        <f t="shared" si="19"/>
        <v>1</v>
      </c>
      <c r="J23" s="170">
        <f t="shared" si="20"/>
        <v>0</v>
      </c>
      <c r="K23" s="169">
        <f t="shared" si="21"/>
        <v>7</v>
      </c>
      <c r="L23" s="169">
        <f t="shared" si="11"/>
        <v>6</v>
      </c>
      <c r="M23" s="172">
        <v>6</v>
      </c>
      <c r="N23" s="172">
        <v>0</v>
      </c>
      <c r="O23" s="172">
        <v>0</v>
      </c>
      <c r="P23" s="172">
        <v>0</v>
      </c>
      <c r="Q23" s="172">
        <v>1</v>
      </c>
      <c r="R23" s="172">
        <v>0</v>
      </c>
      <c r="S23" s="169">
        <f t="shared" si="9"/>
        <v>3</v>
      </c>
      <c r="T23" s="169">
        <f t="shared" si="12"/>
        <v>3</v>
      </c>
      <c r="U23" s="172">
        <v>3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</row>
    <row r="24" spans="2:26" s="36" customFormat="1" ht="13.5" customHeight="1">
      <c r="B24" s="110" t="s">
        <v>25</v>
      </c>
      <c r="C24" s="168">
        <f t="shared" si="13"/>
        <v>18</v>
      </c>
      <c r="D24" s="169">
        <f t="shared" si="14"/>
        <v>17</v>
      </c>
      <c r="E24" s="169">
        <f t="shared" si="15"/>
        <v>17</v>
      </c>
      <c r="F24" s="170">
        <f t="shared" si="16"/>
        <v>0</v>
      </c>
      <c r="G24" s="170">
        <f t="shared" si="17"/>
        <v>0</v>
      </c>
      <c r="H24" s="170">
        <f t="shared" si="18"/>
        <v>0</v>
      </c>
      <c r="I24" s="170">
        <f t="shared" si="19"/>
        <v>0</v>
      </c>
      <c r="J24" s="170">
        <f t="shared" si="20"/>
        <v>1</v>
      </c>
      <c r="K24" s="169">
        <f t="shared" si="21"/>
        <v>11</v>
      </c>
      <c r="L24" s="169">
        <f t="shared" si="11"/>
        <v>10</v>
      </c>
      <c r="M24" s="172">
        <v>10</v>
      </c>
      <c r="N24" s="172">
        <v>0</v>
      </c>
      <c r="O24" s="172">
        <v>0</v>
      </c>
      <c r="P24" s="172">
        <v>0</v>
      </c>
      <c r="Q24" s="172">
        <v>0</v>
      </c>
      <c r="R24" s="172">
        <v>1</v>
      </c>
      <c r="S24" s="169">
        <f t="shared" si="9"/>
        <v>7</v>
      </c>
      <c r="T24" s="169">
        <f t="shared" si="12"/>
        <v>7</v>
      </c>
      <c r="U24" s="172">
        <v>7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</row>
    <row r="25" spans="2:26" s="36" customFormat="1" ht="13.5" customHeight="1">
      <c r="B25" s="110" t="s">
        <v>395</v>
      </c>
      <c r="C25" s="168">
        <f t="shared" si="13"/>
        <v>212</v>
      </c>
      <c r="D25" s="169">
        <f t="shared" si="14"/>
        <v>206</v>
      </c>
      <c r="E25" s="169">
        <f t="shared" si="15"/>
        <v>194</v>
      </c>
      <c r="F25" s="170">
        <f t="shared" si="16"/>
        <v>9</v>
      </c>
      <c r="G25" s="170">
        <f t="shared" si="17"/>
        <v>3</v>
      </c>
      <c r="H25" s="170">
        <f t="shared" si="18"/>
        <v>0</v>
      </c>
      <c r="I25" s="170">
        <f t="shared" si="19"/>
        <v>5</v>
      </c>
      <c r="J25" s="170">
        <f t="shared" si="20"/>
        <v>1</v>
      </c>
      <c r="K25" s="169">
        <f t="shared" si="21"/>
        <v>101</v>
      </c>
      <c r="L25" s="169">
        <f t="shared" si="11"/>
        <v>96</v>
      </c>
      <c r="M25" s="172">
        <v>90</v>
      </c>
      <c r="N25" s="172">
        <v>5</v>
      </c>
      <c r="O25" s="172">
        <v>1</v>
      </c>
      <c r="P25" s="172">
        <v>0</v>
      </c>
      <c r="Q25" s="172">
        <v>5</v>
      </c>
      <c r="R25" s="172">
        <v>0</v>
      </c>
      <c r="S25" s="169">
        <f t="shared" si="9"/>
        <v>111</v>
      </c>
      <c r="T25" s="169">
        <f t="shared" si="12"/>
        <v>110</v>
      </c>
      <c r="U25" s="172">
        <v>104</v>
      </c>
      <c r="V25" s="172">
        <v>4</v>
      </c>
      <c r="W25" s="172">
        <v>2</v>
      </c>
      <c r="X25" s="172">
        <v>0</v>
      </c>
      <c r="Y25" s="172">
        <v>0</v>
      </c>
      <c r="Z25" s="172">
        <v>1</v>
      </c>
    </row>
    <row r="26" spans="2:26" s="36" customFormat="1" ht="13.5" customHeight="1">
      <c r="B26" s="110" t="s">
        <v>394</v>
      </c>
      <c r="C26" s="168">
        <f t="shared" si="13"/>
        <v>30</v>
      </c>
      <c r="D26" s="169">
        <f t="shared" si="14"/>
        <v>28</v>
      </c>
      <c r="E26" s="169">
        <f t="shared" si="15"/>
        <v>26</v>
      </c>
      <c r="F26" s="170">
        <f t="shared" si="16"/>
        <v>1</v>
      </c>
      <c r="G26" s="170">
        <f t="shared" si="17"/>
        <v>1</v>
      </c>
      <c r="H26" s="170">
        <f t="shared" si="18"/>
        <v>0</v>
      </c>
      <c r="I26" s="170">
        <f t="shared" si="19"/>
        <v>1</v>
      </c>
      <c r="J26" s="170">
        <f t="shared" si="20"/>
        <v>1</v>
      </c>
      <c r="K26" s="169">
        <f t="shared" si="21"/>
        <v>12</v>
      </c>
      <c r="L26" s="169">
        <f t="shared" si="11"/>
        <v>10</v>
      </c>
      <c r="M26" s="172">
        <v>10</v>
      </c>
      <c r="N26" s="172">
        <v>0</v>
      </c>
      <c r="O26" s="172">
        <v>0</v>
      </c>
      <c r="P26" s="172">
        <v>0</v>
      </c>
      <c r="Q26" s="172">
        <v>1</v>
      </c>
      <c r="R26" s="172">
        <v>1</v>
      </c>
      <c r="S26" s="169">
        <f t="shared" si="9"/>
        <v>18</v>
      </c>
      <c r="T26" s="169">
        <f t="shared" si="12"/>
        <v>18</v>
      </c>
      <c r="U26" s="172">
        <v>16</v>
      </c>
      <c r="V26" s="172">
        <v>1</v>
      </c>
      <c r="W26" s="172">
        <v>1</v>
      </c>
      <c r="X26" s="172">
        <v>0</v>
      </c>
      <c r="Y26" s="172">
        <v>0</v>
      </c>
      <c r="Z26" s="172">
        <v>0</v>
      </c>
    </row>
    <row r="27" spans="2:26" s="36" customFormat="1" ht="13.5" customHeight="1">
      <c r="B27" s="110" t="s">
        <v>393</v>
      </c>
      <c r="C27" s="168">
        <f t="shared" si="13"/>
        <v>70</v>
      </c>
      <c r="D27" s="169">
        <f t="shared" si="14"/>
        <v>66</v>
      </c>
      <c r="E27" s="169">
        <f t="shared" si="15"/>
        <v>66</v>
      </c>
      <c r="F27" s="170">
        <f t="shared" si="16"/>
        <v>0</v>
      </c>
      <c r="G27" s="170">
        <f t="shared" si="17"/>
        <v>0</v>
      </c>
      <c r="H27" s="170">
        <f t="shared" si="18"/>
        <v>0</v>
      </c>
      <c r="I27" s="170">
        <f t="shared" si="19"/>
        <v>3</v>
      </c>
      <c r="J27" s="170">
        <f t="shared" si="20"/>
        <v>1</v>
      </c>
      <c r="K27" s="169">
        <f t="shared" si="21"/>
        <v>28</v>
      </c>
      <c r="L27" s="169">
        <f t="shared" si="11"/>
        <v>27</v>
      </c>
      <c r="M27" s="172">
        <v>27</v>
      </c>
      <c r="N27" s="172">
        <v>0</v>
      </c>
      <c r="O27" s="172">
        <v>0</v>
      </c>
      <c r="P27" s="172">
        <v>0</v>
      </c>
      <c r="Q27" s="172">
        <v>1</v>
      </c>
      <c r="R27" s="172">
        <v>0</v>
      </c>
      <c r="S27" s="169">
        <f t="shared" si="9"/>
        <v>42</v>
      </c>
      <c r="T27" s="169">
        <f t="shared" si="12"/>
        <v>39</v>
      </c>
      <c r="U27" s="172">
        <v>39</v>
      </c>
      <c r="V27" s="172">
        <v>0</v>
      </c>
      <c r="W27" s="172">
        <v>0</v>
      </c>
      <c r="X27" s="172">
        <v>0</v>
      </c>
      <c r="Y27" s="172">
        <v>2</v>
      </c>
      <c r="Z27" s="172">
        <v>1</v>
      </c>
    </row>
    <row r="28" spans="2:26" s="36" customFormat="1" ht="13.5" customHeight="1">
      <c r="B28" s="110" t="s">
        <v>392</v>
      </c>
      <c r="C28" s="168">
        <f t="shared" si="13"/>
        <v>31</v>
      </c>
      <c r="D28" s="169">
        <f t="shared" si="14"/>
        <v>28</v>
      </c>
      <c r="E28" s="169">
        <f t="shared" si="15"/>
        <v>27</v>
      </c>
      <c r="F28" s="170">
        <f t="shared" si="16"/>
        <v>0</v>
      </c>
      <c r="G28" s="170">
        <f t="shared" si="17"/>
        <v>1</v>
      </c>
      <c r="H28" s="170">
        <f t="shared" si="18"/>
        <v>0</v>
      </c>
      <c r="I28" s="170">
        <f t="shared" si="19"/>
        <v>2</v>
      </c>
      <c r="J28" s="170">
        <f t="shared" si="20"/>
        <v>1</v>
      </c>
      <c r="K28" s="169">
        <f t="shared" si="21"/>
        <v>19</v>
      </c>
      <c r="L28" s="169">
        <f t="shared" si="11"/>
        <v>17</v>
      </c>
      <c r="M28" s="172">
        <v>16</v>
      </c>
      <c r="N28" s="172">
        <v>0</v>
      </c>
      <c r="O28" s="172">
        <v>1</v>
      </c>
      <c r="P28" s="172">
        <v>0</v>
      </c>
      <c r="Q28" s="172">
        <v>2</v>
      </c>
      <c r="R28" s="172">
        <v>0</v>
      </c>
      <c r="S28" s="169">
        <f t="shared" si="9"/>
        <v>12</v>
      </c>
      <c r="T28" s="169">
        <f t="shared" si="12"/>
        <v>11</v>
      </c>
      <c r="U28" s="172">
        <v>11</v>
      </c>
      <c r="V28" s="172">
        <v>0</v>
      </c>
      <c r="W28" s="172">
        <v>0</v>
      </c>
      <c r="X28" s="172">
        <v>0</v>
      </c>
      <c r="Y28" s="172">
        <v>0</v>
      </c>
      <c r="Z28" s="172">
        <v>1</v>
      </c>
    </row>
    <row r="29" spans="2:26" s="36" customFormat="1" ht="13.5" customHeight="1">
      <c r="B29" s="110" t="s">
        <v>391</v>
      </c>
      <c r="C29" s="168">
        <f t="shared" si="13"/>
        <v>46</v>
      </c>
      <c r="D29" s="169">
        <f t="shared" si="14"/>
        <v>45</v>
      </c>
      <c r="E29" s="169">
        <f t="shared" si="15"/>
        <v>45</v>
      </c>
      <c r="F29" s="170">
        <f t="shared" si="16"/>
        <v>0</v>
      </c>
      <c r="G29" s="170">
        <f t="shared" si="17"/>
        <v>0</v>
      </c>
      <c r="H29" s="170">
        <f t="shared" si="18"/>
        <v>0</v>
      </c>
      <c r="I29" s="170">
        <f t="shared" si="19"/>
        <v>1</v>
      </c>
      <c r="J29" s="170">
        <f t="shared" si="20"/>
        <v>0</v>
      </c>
      <c r="K29" s="169">
        <f t="shared" si="21"/>
        <v>27</v>
      </c>
      <c r="L29" s="169">
        <f t="shared" si="11"/>
        <v>26</v>
      </c>
      <c r="M29" s="172">
        <v>26</v>
      </c>
      <c r="N29" s="172">
        <v>0</v>
      </c>
      <c r="O29" s="172">
        <v>0</v>
      </c>
      <c r="P29" s="172">
        <v>0</v>
      </c>
      <c r="Q29" s="172">
        <v>1</v>
      </c>
      <c r="R29" s="172">
        <v>0</v>
      </c>
      <c r="S29" s="169">
        <f t="shared" si="9"/>
        <v>19</v>
      </c>
      <c r="T29" s="169">
        <f t="shared" si="12"/>
        <v>19</v>
      </c>
      <c r="U29" s="172">
        <v>19</v>
      </c>
      <c r="V29" s="172">
        <v>0</v>
      </c>
      <c r="W29" s="172">
        <v>0</v>
      </c>
      <c r="X29" s="172">
        <v>0</v>
      </c>
      <c r="Y29" s="172">
        <v>0</v>
      </c>
      <c r="Z29" s="172">
        <v>0</v>
      </c>
    </row>
    <row r="30" spans="2:26" s="36" customFormat="1" ht="13.5" customHeight="1">
      <c r="B30" s="110" t="s">
        <v>390</v>
      </c>
      <c r="C30" s="168">
        <f t="shared" si="13"/>
        <v>93</v>
      </c>
      <c r="D30" s="169">
        <f t="shared" si="14"/>
        <v>91</v>
      </c>
      <c r="E30" s="169">
        <f t="shared" si="15"/>
        <v>87</v>
      </c>
      <c r="F30" s="170">
        <f t="shared" si="16"/>
        <v>0</v>
      </c>
      <c r="G30" s="170">
        <f t="shared" si="17"/>
        <v>4</v>
      </c>
      <c r="H30" s="170">
        <f t="shared" si="18"/>
        <v>0</v>
      </c>
      <c r="I30" s="170">
        <f t="shared" si="19"/>
        <v>2</v>
      </c>
      <c r="J30" s="170">
        <f t="shared" si="20"/>
        <v>0</v>
      </c>
      <c r="K30" s="169">
        <f t="shared" si="21"/>
        <v>48</v>
      </c>
      <c r="L30" s="169">
        <f t="shared" si="11"/>
        <v>47</v>
      </c>
      <c r="M30" s="172">
        <v>43</v>
      </c>
      <c r="N30" s="172">
        <v>0</v>
      </c>
      <c r="O30" s="172">
        <v>4</v>
      </c>
      <c r="P30" s="172">
        <v>0</v>
      </c>
      <c r="Q30" s="172">
        <v>1</v>
      </c>
      <c r="R30" s="172">
        <v>0</v>
      </c>
      <c r="S30" s="169">
        <f t="shared" si="9"/>
        <v>45</v>
      </c>
      <c r="T30" s="169">
        <f t="shared" si="12"/>
        <v>44</v>
      </c>
      <c r="U30" s="172">
        <v>44</v>
      </c>
      <c r="V30" s="172">
        <v>0</v>
      </c>
      <c r="W30" s="172">
        <v>0</v>
      </c>
      <c r="X30" s="172">
        <v>0</v>
      </c>
      <c r="Y30" s="172">
        <v>1</v>
      </c>
      <c r="Z30" s="172">
        <v>0</v>
      </c>
    </row>
    <row r="31" spans="2:26" s="36" customFormat="1" ht="13.5" customHeight="1">
      <c r="B31" s="110" t="s">
        <v>389</v>
      </c>
      <c r="C31" s="168">
        <f t="shared" si="13"/>
        <v>142</v>
      </c>
      <c r="D31" s="169">
        <f t="shared" si="14"/>
        <v>138</v>
      </c>
      <c r="E31" s="169">
        <f t="shared" si="15"/>
        <v>126</v>
      </c>
      <c r="F31" s="170">
        <f t="shared" si="16"/>
        <v>12</v>
      </c>
      <c r="G31" s="170">
        <f t="shared" si="17"/>
        <v>0</v>
      </c>
      <c r="H31" s="170">
        <f t="shared" si="18"/>
        <v>0</v>
      </c>
      <c r="I31" s="170">
        <f t="shared" si="19"/>
        <v>1</v>
      </c>
      <c r="J31" s="170">
        <f t="shared" si="20"/>
        <v>3</v>
      </c>
      <c r="K31" s="169">
        <f t="shared" si="21"/>
        <v>75</v>
      </c>
      <c r="L31" s="169">
        <f t="shared" si="11"/>
        <v>72</v>
      </c>
      <c r="M31" s="172">
        <v>64</v>
      </c>
      <c r="N31" s="172">
        <v>8</v>
      </c>
      <c r="O31" s="172">
        <v>0</v>
      </c>
      <c r="P31" s="172">
        <v>0</v>
      </c>
      <c r="Q31" s="172">
        <v>1</v>
      </c>
      <c r="R31" s="172">
        <v>2</v>
      </c>
      <c r="S31" s="169">
        <f t="shared" si="9"/>
        <v>67</v>
      </c>
      <c r="T31" s="169">
        <f t="shared" si="12"/>
        <v>66</v>
      </c>
      <c r="U31" s="172">
        <v>62</v>
      </c>
      <c r="V31" s="172">
        <v>4</v>
      </c>
      <c r="W31" s="172">
        <v>0</v>
      </c>
      <c r="X31" s="172">
        <v>0</v>
      </c>
      <c r="Y31" s="172">
        <v>0</v>
      </c>
      <c r="Z31" s="172">
        <v>1</v>
      </c>
    </row>
    <row r="32" spans="2:26" s="36" customFormat="1" ht="13.5" customHeight="1">
      <c r="B32" s="110" t="s">
        <v>388</v>
      </c>
      <c r="C32" s="168">
        <f t="shared" si="13"/>
        <v>212</v>
      </c>
      <c r="D32" s="169">
        <f t="shared" si="14"/>
        <v>206</v>
      </c>
      <c r="E32" s="169">
        <f t="shared" si="15"/>
        <v>202</v>
      </c>
      <c r="F32" s="170">
        <f t="shared" si="16"/>
        <v>4</v>
      </c>
      <c r="G32" s="170">
        <f t="shared" si="17"/>
        <v>0</v>
      </c>
      <c r="H32" s="170">
        <f t="shared" si="18"/>
        <v>0</v>
      </c>
      <c r="I32" s="170">
        <f t="shared" si="19"/>
        <v>2</v>
      </c>
      <c r="J32" s="170">
        <f t="shared" si="20"/>
        <v>4</v>
      </c>
      <c r="K32" s="169">
        <f t="shared" si="21"/>
        <v>96</v>
      </c>
      <c r="L32" s="169">
        <f t="shared" si="11"/>
        <v>92</v>
      </c>
      <c r="M32" s="172">
        <v>90</v>
      </c>
      <c r="N32" s="172">
        <v>2</v>
      </c>
      <c r="O32" s="172">
        <v>0</v>
      </c>
      <c r="P32" s="172">
        <v>0</v>
      </c>
      <c r="Q32" s="172">
        <v>2</v>
      </c>
      <c r="R32" s="172">
        <v>2</v>
      </c>
      <c r="S32" s="169">
        <f t="shared" si="9"/>
        <v>116</v>
      </c>
      <c r="T32" s="169">
        <f t="shared" si="12"/>
        <v>114</v>
      </c>
      <c r="U32" s="172">
        <v>112</v>
      </c>
      <c r="V32" s="172">
        <v>2</v>
      </c>
      <c r="W32" s="172">
        <v>0</v>
      </c>
      <c r="X32" s="172">
        <v>0</v>
      </c>
      <c r="Y32" s="172">
        <v>0</v>
      </c>
      <c r="Z32" s="172">
        <v>2</v>
      </c>
    </row>
    <row r="33" spans="2:26" s="36" customFormat="1" ht="13.5" customHeight="1">
      <c r="B33" s="110" t="s">
        <v>387</v>
      </c>
      <c r="C33" s="168">
        <f t="shared" si="13"/>
        <v>335</v>
      </c>
      <c r="D33" s="169">
        <f t="shared" si="14"/>
        <v>324</v>
      </c>
      <c r="E33" s="169">
        <f t="shared" si="15"/>
        <v>309</v>
      </c>
      <c r="F33" s="170">
        <f t="shared" si="16"/>
        <v>15</v>
      </c>
      <c r="G33" s="170">
        <f t="shared" si="17"/>
        <v>0</v>
      </c>
      <c r="H33" s="170">
        <f t="shared" si="18"/>
        <v>0</v>
      </c>
      <c r="I33" s="170">
        <f t="shared" si="19"/>
        <v>8</v>
      </c>
      <c r="J33" s="170">
        <f t="shared" si="20"/>
        <v>3</v>
      </c>
      <c r="K33" s="169">
        <f t="shared" si="21"/>
        <v>154</v>
      </c>
      <c r="L33" s="169">
        <f t="shared" si="11"/>
        <v>148</v>
      </c>
      <c r="M33" s="172">
        <v>140</v>
      </c>
      <c r="N33" s="172">
        <v>8</v>
      </c>
      <c r="O33" s="172">
        <v>0</v>
      </c>
      <c r="P33" s="172">
        <v>0</v>
      </c>
      <c r="Q33" s="172">
        <v>4</v>
      </c>
      <c r="R33" s="172">
        <v>2</v>
      </c>
      <c r="S33" s="169">
        <f t="shared" si="9"/>
        <v>181</v>
      </c>
      <c r="T33" s="169">
        <f t="shared" si="12"/>
        <v>176</v>
      </c>
      <c r="U33" s="172">
        <v>169</v>
      </c>
      <c r="V33" s="172">
        <v>7</v>
      </c>
      <c r="W33" s="172">
        <v>0</v>
      </c>
      <c r="X33" s="172">
        <v>0</v>
      </c>
      <c r="Y33" s="172">
        <v>4</v>
      </c>
      <c r="Z33" s="172">
        <v>1</v>
      </c>
    </row>
    <row r="34" spans="2:26" s="36" customFormat="1" ht="13.5" customHeight="1">
      <c r="B34" s="110" t="s">
        <v>386</v>
      </c>
      <c r="C34" s="168">
        <f t="shared" si="13"/>
        <v>129</v>
      </c>
      <c r="D34" s="169">
        <f t="shared" si="14"/>
        <v>126</v>
      </c>
      <c r="E34" s="169">
        <f t="shared" si="15"/>
        <v>119</v>
      </c>
      <c r="F34" s="170">
        <f t="shared" si="16"/>
        <v>6</v>
      </c>
      <c r="G34" s="170">
        <f t="shared" si="17"/>
        <v>1</v>
      </c>
      <c r="H34" s="170">
        <f t="shared" si="18"/>
        <v>0</v>
      </c>
      <c r="I34" s="170">
        <f t="shared" si="19"/>
        <v>2</v>
      </c>
      <c r="J34" s="170">
        <f t="shared" si="20"/>
        <v>1</v>
      </c>
      <c r="K34" s="169">
        <f t="shared" si="21"/>
        <v>63</v>
      </c>
      <c r="L34" s="169">
        <f t="shared" si="11"/>
        <v>61</v>
      </c>
      <c r="M34" s="172">
        <v>56</v>
      </c>
      <c r="N34" s="172">
        <v>5</v>
      </c>
      <c r="O34" s="172">
        <v>0</v>
      </c>
      <c r="P34" s="172">
        <v>0</v>
      </c>
      <c r="Q34" s="172">
        <v>1</v>
      </c>
      <c r="R34" s="172">
        <v>1</v>
      </c>
      <c r="S34" s="169">
        <f t="shared" si="9"/>
        <v>66</v>
      </c>
      <c r="T34" s="169">
        <f t="shared" si="12"/>
        <v>65</v>
      </c>
      <c r="U34" s="172">
        <v>63</v>
      </c>
      <c r="V34" s="172">
        <v>1</v>
      </c>
      <c r="W34" s="172">
        <v>1</v>
      </c>
      <c r="X34" s="172">
        <v>0</v>
      </c>
      <c r="Y34" s="172">
        <v>1</v>
      </c>
      <c r="Z34" s="172">
        <v>0</v>
      </c>
    </row>
    <row r="35" spans="2:26" s="36" customFormat="1" ht="13.5" customHeight="1">
      <c r="B35" s="110" t="s">
        <v>385</v>
      </c>
      <c r="C35" s="168">
        <f t="shared" si="13"/>
        <v>106</v>
      </c>
      <c r="D35" s="169">
        <f t="shared" si="14"/>
        <v>102</v>
      </c>
      <c r="E35" s="169">
        <f t="shared" si="15"/>
        <v>100</v>
      </c>
      <c r="F35" s="170">
        <f t="shared" si="16"/>
        <v>2</v>
      </c>
      <c r="G35" s="170">
        <f t="shared" si="17"/>
        <v>0</v>
      </c>
      <c r="H35" s="170">
        <f t="shared" si="18"/>
        <v>0</v>
      </c>
      <c r="I35" s="170">
        <f t="shared" si="19"/>
        <v>3</v>
      </c>
      <c r="J35" s="170">
        <f t="shared" si="20"/>
        <v>1</v>
      </c>
      <c r="K35" s="169">
        <f t="shared" si="21"/>
        <v>59</v>
      </c>
      <c r="L35" s="169">
        <f t="shared" si="11"/>
        <v>55</v>
      </c>
      <c r="M35" s="172">
        <v>54</v>
      </c>
      <c r="N35" s="172">
        <v>1</v>
      </c>
      <c r="O35" s="172">
        <v>0</v>
      </c>
      <c r="P35" s="172">
        <v>0</v>
      </c>
      <c r="Q35" s="172">
        <v>3</v>
      </c>
      <c r="R35" s="172">
        <v>1</v>
      </c>
      <c r="S35" s="169">
        <f t="shared" si="9"/>
        <v>47</v>
      </c>
      <c r="T35" s="169">
        <f t="shared" si="12"/>
        <v>47</v>
      </c>
      <c r="U35" s="172">
        <v>46</v>
      </c>
      <c r="V35" s="172">
        <v>1</v>
      </c>
      <c r="W35" s="172">
        <v>0</v>
      </c>
      <c r="X35" s="172">
        <v>0</v>
      </c>
      <c r="Y35" s="172">
        <v>0</v>
      </c>
      <c r="Z35" s="172">
        <v>0</v>
      </c>
    </row>
    <row r="36" spans="2:26" s="36" customFormat="1" ht="13.5" customHeight="1">
      <c r="B36" s="110" t="s">
        <v>384</v>
      </c>
      <c r="C36" s="168">
        <f t="shared" si="13"/>
        <v>67</v>
      </c>
      <c r="D36" s="169">
        <f t="shared" si="14"/>
        <v>62</v>
      </c>
      <c r="E36" s="169">
        <f t="shared" si="15"/>
        <v>61</v>
      </c>
      <c r="F36" s="170">
        <f t="shared" si="16"/>
        <v>0</v>
      </c>
      <c r="G36" s="170">
        <f t="shared" si="17"/>
        <v>1</v>
      </c>
      <c r="H36" s="170">
        <f t="shared" si="18"/>
        <v>0</v>
      </c>
      <c r="I36" s="170">
        <f t="shared" si="19"/>
        <v>5</v>
      </c>
      <c r="J36" s="170">
        <f t="shared" si="20"/>
        <v>0</v>
      </c>
      <c r="K36" s="169">
        <f t="shared" si="21"/>
        <v>42</v>
      </c>
      <c r="L36" s="169">
        <f t="shared" si="11"/>
        <v>39</v>
      </c>
      <c r="M36" s="172">
        <v>38</v>
      </c>
      <c r="N36" s="172">
        <v>0</v>
      </c>
      <c r="O36" s="172">
        <v>1</v>
      </c>
      <c r="P36" s="172">
        <v>0</v>
      </c>
      <c r="Q36" s="172">
        <v>3</v>
      </c>
      <c r="R36" s="172">
        <v>0</v>
      </c>
      <c r="S36" s="169">
        <f t="shared" si="9"/>
        <v>25</v>
      </c>
      <c r="T36" s="169">
        <f t="shared" si="12"/>
        <v>23</v>
      </c>
      <c r="U36" s="172">
        <v>23</v>
      </c>
      <c r="V36" s="172">
        <v>0</v>
      </c>
      <c r="W36" s="172">
        <v>0</v>
      </c>
      <c r="X36" s="172">
        <v>0</v>
      </c>
      <c r="Y36" s="172">
        <v>2</v>
      </c>
      <c r="Z36" s="172">
        <v>0</v>
      </c>
    </row>
    <row r="37" spans="2:26" s="36" customFormat="1" ht="13.5" customHeight="1">
      <c r="B37" s="110" t="s">
        <v>280</v>
      </c>
      <c r="C37" s="168">
        <f t="shared" si="13"/>
        <v>152</v>
      </c>
      <c r="D37" s="169">
        <f t="shared" si="14"/>
        <v>146</v>
      </c>
      <c r="E37" s="169">
        <f t="shared" si="15"/>
        <v>142</v>
      </c>
      <c r="F37" s="170">
        <f t="shared" si="16"/>
        <v>3</v>
      </c>
      <c r="G37" s="170">
        <f t="shared" si="17"/>
        <v>1</v>
      </c>
      <c r="H37" s="170">
        <f t="shared" si="18"/>
        <v>0</v>
      </c>
      <c r="I37" s="170">
        <f t="shared" si="19"/>
        <v>2</v>
      </c>
      <c r="J37" s="170">
        <f t="shared" si="20"/>
        <v>4</v>
      </c>
      <c r="K37" s="169">
        <f t="shared" si="21"/>
        <v>77</v>
      </c>
      <c r="L37" s="169">
        <f t="shared" si="11"/>
        <v>76</v>
      </c>
      <c r="M37" s="172">
        <v>72</v>
      </c>
      <c r="N37" s="172">
        <v>3</v>
      </c>
      <c r="O37" s="172">
        <v>1</v>
      </c>
      <c r="P37" s="172">
        <v>0</v>
      </c>
      <c r="Q37" s="172">
        <v>1</v>
      </c>
      <c r="R37" s="172">
        <v>0</v>
      </c>
      <c r="S37" s="169">
        <f t="shared" si="9"/>
        <v>75</v>
      </c>
      <c r="T37" s="169">
        <f t="shared" si="12"/>
        <v>70</v>
      </c>
      <c r="U37" s="172">
        <v>70</v>
      </c>
      <c r="V37" s="172">
        <v>0</v>
      </c>
      <c r="W37" s="172">
        <v>0</v>
      </c>
      <c r="X37" s="172">
        <v>0</v>
      </c>
      <c r="Y37" s="172">
        <v>1</v>
      </c>
      <c r="Z37" s="172">
        <v>4</v>
      </c>
    </row>
    <row r="38" spans="2:27" ht="4.5" customHeight="1" thickBot="1">
      <c r="B38" s="109"/>
      <c r="C38" s="63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90"/>
    </row>
    <row r="39" ht="11.25"/>
    <row r="40" ht="12.75" thickBot="1" thickTop="1"/>
    <row r="41" ht="12.75" thickBot="1" thickTop="1"/>
    <row r="42" ht="12.75" thickBot="1" thickTop="1"/>
    <row r="43" ht="12.75" thickBot="1" thickTop="1"/>
    <row r="44" ht="12.75" thickBot="1" thickTop="1"/>
    <row r="45" ht="12.75" thickBot="1" thickTop="1"/>
    <row r="46" ht="12.75" thickBot="1" thickTop="1"/>
    <row r="47" ht="12.75" thickBot="1" thickTop="1"/>
    <row r="48" ht="12.75" thickBot="1" thickTop="1"/>
    <row r="49" ht="12.75" thickBot="1" thickTop="1"/>
    <row r="50" ht="12.75" thickBot="1" thickTop="1"/>
    <row r="51" ht="12.75" thickBot="1" thickTop="1"/>
    <row r="52" ht="12.75" thickBot="1" thickTop="1"/>
    <row r="53" ht="12.75" thickBot="1" thickTop="1"/>
    <row r="54" ht="12.75" thickBot="1" thickTop="1"/>
    <row r="55" ht="12.75" thickBot="1" thickTop="1"/>
    <row r="56" ht="12.75" thickBot="1" thickTop="1"/>
    <row r="57" ht="12.75" thickBot="1" thickTop="1"/>
    <row r="58" ht="12.75" thickBot="1" thickTop="1"/>
    <row r="59" ht="12.75" thickBot="1" thickTop="1"/>
    <row r="60" ht="12.75" thickBot="1" thickTop="1"/>
    <row r="61" ht="12.75" thickBot="1" thickTop="1"/>
    <row r="62" ht="12.75" thickBot="1" thickTop="1"/>
  </sheetData>
  <sheetProtection/>
  <mergeCells count="10">
    <mergeCell ref="B5:B6"/>
    <mergeCell ref="D6:G6"/>
    <mergeCell ref="L6:O6"/>
    <mergeCell ref="D5:H5"/>
    <mergeCell ref="L5:P5"/>
    <mergeCell ref="S4:Z4"/>
    <mergeCell ref="K4:R4"/>
    <mergeCell ref="C4:J4"/>
    <mergeCell ref="T6:W6"/>
    <mergeCell ref="T5:X5"/>
  </mergeCells>
  <printOptions/>
  <pageMargins left="0.9448818897637796" right="0.3937007874015748" top="1.062992125984252" bottom="0.7874015748031497" header="0.8661417322834646" footer="0.5118110236220472"/>
  <pageSetup orientation="landscape" paperSize="9" r:id="rId1"/>
  <headerFooter alignWithMargins="0">
    <oddHeader>&amp;L&amp;"ＭＳ 明朝,標準"　第２１表　市町村別・高等学校等への進学者数＜中学校卒業後の状況＞</oddHead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7"/>
  <sheetViews>
    <sheetView zoomScaleSheetLayoutView="115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7.00390625" defaultRowHeight="14.25" customHeight="1"/>
  <cols>
    <col min="1" max="1" width="0.5" style="54" customWidth="1"/>
    <col min="2" max="2" width="12.625" style="54" customWidth="1"/>
    <col min="3" max="3" width="5.00390625" style="54" customWidth="1"/>
    <col min="4" max="4" width="5.125" style="54" customWidth="1"/>
    <col min="5" max="5" width="6.875" style="54" customWidth="1"/>
    <col min="6" max="7" width="6.75390625" style="54" customWidth="1"/>
    <col min="8" max="10" width="5.125" style="54" customWidth="1"/>
    <col min="11" max="19" width="6.75390625" style="54" customWidth="1"/>
    <col min="20" max="16384" width="7.00390625" style="54" customWidth="1"/>
  </cols>
  <sheetData>
    <row r="1" ht="4.5" customHeight="1"/>
    <row r="2" spans="2:19" ht="14.25" customHeight="1">
      <c r="B2" s="23" t="s">
        <v>337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="2" customFormat="1" ht="4.5" customHeight="1" thickBot="1"/>
    <row r="4" spans="2:19" s="36" customFormat="1" ht="13.5" customHeight="1">
      <c r="B4" s="173"/>
      <c r="C4" s="174"/>
      <c r="D4" s="105"/>
      <c r="E4" s="175"/>
      <c r="F4" s="176"/>
      <c r="G4" s="176"/>
      <c r="H4" s="361" t="s">
        <v>143</v>
      </c>
      <c r="I4" s="361"/>
      <c r="J4" s="361"/>
      <c r="K4" s="361"/>
      <c r="L4" s="361"/>
      <c r="M4" s="361"/>
      <c r="N4" s="176"/>
      <c r="O4" s="176"/>
      <c r="P4" s="176"/>
      <c r="Q4" s="360" t="s">
        <v>144</v>
      </c>
      <c r="R4" s="361"/>
      <c r="S4" s="361"/>
    </row>
    <row r="5" spans="2:19" s="159" customFormat="1" ht="13.5" customHeight="1">
      <c r="B5" s="107" t="s">
        <v>22</v>
      </c>
      <c r="C5" s="115" t="s">
        <v>122</v>
      </c>
      <c r="D5" s="55" t="s">
        <v>0</v>
      </c>
      <c r="E5" s="177"/>
      <c r="F5" s="178" t="s">
        <v>8</v>
      </c>
      <c r="G5" s="179"/>
      <c r="H5" s="177"/>
      <c r="I5" s="178" t="s">
        <v>123</v>
      </c>
      <c r="J5" s="179"/>
      <c r="K5" s="177"/>
      <c r="L5" s="178" t="s">
        <v>124</v>
      </c>
      <c r="M5" s="179"/>
      <c r="N5" s="177"/>
      <c r="O5" s="178" t="s">
        <v>125</v>
      </c>
      <c r="P5" s="179"/>
      <c r="Q5" s="362" t="s">
        <v>8</v>
      </c>
      <c r="R5" s="362" t="s">
        <v>26</v>
      </c>
      <c r="S5" s="364" t="s">
        <v>27</v>
      </c>
    </row>
    <row r="6" spans="2:19" s="159" customFormat="1" ht="13.5" customHeight="1">
      <c r="B6" s="107"/>
      <c r="C6" s="115"/>
      <c r="D6" s="55" t="s">
        <v>62</v>
      </c>
      <c r="E6" s="103" t="s">
        <v>8</v>
      </c>
      <c r="F6" s="103" t="s">
        <v>26</v>
      </c>
      <c r="G6" s="103" t="s">
        <v>27</v>
      </c>
      <c r="H6" s="103" t="s">
        <v>8</v>
      </c>
      <c r="I6" s="103" t="s">
        <v>26</v>
      </c>
      <c r="J6" s="103" t="s">
        <v>27</v>
      </c>
      <c r="K6" s="103" t="s">
        <v>8</v>
      </c>
      <c r="L6" s="103" t="s">
        <v>26</v>
      </c>
      <c r="M6" s="103" t="s">
        <v>27</v>
      </c>
      <c r="N6" s="103" t="s">
        <v>8</v>
      </c>
      <c r="O6" s="103" t="s">
        <v>26</v>
      </c>
      <c r="P6" s="103" t="s">
        <v>27</v>
      </c>
      <c r="Q6" s="363"/>
      <c r="R6" s="363"/>
      <c r="S6" s="365"/>
    </row>
    <row r="7" spans="2:19" s="36" customFormat="1" ht="4.5" customHeight="1">
      <c r="B7" s="180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2"/>
      <c r="R7" s="182"/>
      <c r="S7" s="182"/>
    </row>
    <row r="8" spans="2:19" s="36" customFormat="1" ht="13.5" customHeight="1">
      <c r="B8" s="157" t="s">
        <v>406</v>
      </c>
      <c r="C8" s="155">
        <f>SUM(C12:C36)</f>
        <v>182</v>
      </c>
      <c r="D8" s="155">
        <f>SUM(D12:D36)</f>
        <v>802</v>
      </c>
      <c r="E8" s="183">
        <f>SUM(F8:G8)</f>
        <v>7349</v>
      </c>
      <c r="F8" s="155">
        <f>SUM(F12:F36)</f>
        <v>3728</v>
      </c>
      <c r="G8" s="155">
        <f>SUM(G12:G36)</f>
        <v>3621</v>
      </c>
      <c r="H8" s="183">
        <f>SUM(I8:J8)</f>
        <v>433</v>
      </c>
      <c r="I8" s="155">
        <f>SUM(I12:I36)</f>
        <v>219</v>
      </c>
      <c r="J8" s="155">
        <f>SUM(J12:J36)</f>
        <v>214</v>
      </c>
      <c r="K8" s="183">
        <f>SUM(L8:M8)</f>
        <v>3077</v>
      </c>
      <c r="L8" s="155">
        <f>SUM(L12:L36)</f>
        <v>1538</v>
      </c>
      <c r="M8" s="155">
        <f>SUM(M12:M36)</f>
        <v>1539</v>
      </c>
      <c r="N8" s="183">
        <f>SUM(O8:P8)</f>
        <v>3839</v>
      </c>
      <c r="O8" s="155">
        <f>SUM(O12:O36)</f>
        <v>1971</v>
      </c>
      <c r="P8" s="155">
        <f>SUM(P12:P36)</f>
        <v>1868</v>
      </c>
      <c r="Q8" s="183">
        <f>SUM(R8:S8)</f>
        <v>3863</v>
      </c>
      <c r="R8" s="155">
        <f>SUM(R12:R36)</f>
        <v>1930</v>
      </c>
      <c r="S8" s="155">
        <f>SUM(S12:S36)</f>
        <v>1933</v>
      </c>
    </row>
    <row r="9" spans="2:19" s="36" customFormat="1" ht="13.5" customHeight="1">
      <c r="B9" s="110" t="s">
        <v>407</v>
      </c>
      <c r="C9" s="169">
        <v>1</v>
      </c>
      <c r="D9" s="169">
        <v>9</v>
      </c>
      <c r="E9" s="172">
        <f>F9+G9</f>
        <v>126</v>
      </c>
      <c r="F9" s="169">
        <f>I9+L9+O9</f>
        <v>64</v>
      </c>
      <c r="G9" s="169">
        <f>J9+M9+P9</f>
        <v>62</v>
      </c>
      <c r="H9" s="169">
        <v>26</v>
      </c>
      <c r="I9" s="169">
        <v>13</v>
      </c>
      <c r="J9" s="169">
        <v>13</v>
      </c>
      <c r="K9" s="169">
        <v>51</v>
      </c>
      <c r="L9" s="169">
        <v>25</v>
      </c>
      <c r="M9" s="169">
        <v>26</v>
      </c>
      <c r="N9" s="169">
        <v>49</v>
      </c>
      <c r="O9" s="169">
        <v>26</v>
      </c>
      <c r="P9" s="169">
        <v>23</v>
      </c>
      <c r="Q9" s="172">
        <f>R9+S9</f>
        <v>56</v>
      </c>
      <c r="R9" s="169">
        <v>28</v>
      </c>
      <c r="S9" s="169">
        <v>28</v>
      </c>
    </row>
    <row r="10" spans="2:19" s="36" customFormat="1" ht="13.5" customHeight="1">
      <c r="B10" s="110" t="s">
        <v>408</v>
      </c>
      <c r="C10" s="169">
        <v>12</v>
      </c>
      <c r="D10" s="169">
        <v>128</v>
      </c>
      <c r="E10" s="172">
        <f>F10+G10</f>
        <v>1316</v>
      </c>
      <c r="F10" s="169">
        <f>I10+L10+O10</f>
        <v>687</v>
      </c>
      <c r="G10" s="169">
        <f>J10+M10+P10</f>
        <v>629</v>
      </c>
      <c r="H10" s="169">
        <v>365</v>
      </c>
      <c r="I10" s="169">
        <v>184</v>
      </c>
      <c r="J10" s="169">
        <v>181</v>
      </c>
      <c r="K10" s="169">
        <v>473</v>
      </c>
      <c r="L10" s="169">
        <v>245</v>
      </c>
      <c r="M10" s="169">
        <v>228</v>
      </c>
      <c r="N10" s="169">
        <v>478</v>
      </c>
      <c r="O10" s="169">
        <v>258</v>
      </c>
      <c r="P10" s="169">
        <v>220</v>
      </c>
      <c r="Q10" s="172">
        <f>R10+S10</f>
        <v>466</v>
      </c>
      <c r="R10" s="169">
        <v>235</v>
      </c>
      <c r="S10" s="169">
        <v>231</v>
      </c>
    </row>
    <row r="11" spans="2:19" s="36" customFormat="1" ht="4.5" customHeight="1">
      <c r="B11" s="110"/>
      <c r="C11" s="169"/>
      <c r="D11" s="169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</row>
    <row r="12" spans="2:19" s="36" customFormat="1" ht="13.5" customHeight="1">
      <c r="B12" s="110" t="s">
        <v>405</v>
      </c>
      <c r="C12" s="169">
        <v>33</v>
      </c>
      <c r="D12" s="169">
        <v>235</v>
      </c>
      <c r="E12" s="172">
        <f>F12+G12</f>
        <v>2172</v>
      </c>
      <c r="F12" s="169">
        <f>I12+L12+O12</f>
        <v>1074</v>
      </c>
      <c r="G12" s="169">
        <f>J12+M12+P12</f>
        <v>1098</v>
      </c>
      <c r="H12" s="169">
        <v>218</v>
      </c>
      <c r="I12" s="169">
        <v>113</v>
      </c>
      <c r="J12" s="169">
        <v>105</v>
      </c>
      <c r="K12" s="169">
        <v>909</v>
      </c>
      <c r="L12" s="169">
        <v>448</v>
      </c>
      <c r="M12" s="169">
        <v>461</v>
      </c>
      <c r="N12" s="169">
        <v>1045</v>
      </c>
      <c r="O12" s="169">
        <v>513</v>
      </c>
      <c r="P12" s="169">
        <v>532</v>
      </c>
      <c r="Q12" s="172">
        <f>SUM(R12:S12)</f>
        <v>1021</v>
      </c>
      <c r="R12" s="169">
        <v>509</v>
      </c>
      <c r="S12" s="169">
        <v>512</v>
      </c>
    </row>
    <row r="13" spans="2:19" s="36" customFormat="1" ht="14.25" customHeight="1">
      <c r="B13" s="110" t="s">
        <v>404</v>
      </c>
      <c r="C13" s="169">
        <v>18</v>
      </c>
      <c r="D13" s="169">
        <v>89</v>
      </c>
      <c r="E13" s="172">
        <f aca="true" t="shared" si="0" ref="E13:E36">F13+G13</f>
        <v>877</v>
      </c>
      <c r="F13" s="169">
        <f aca="true" t="shared" si="1" ref="F13:F36">I13+L13+O13</f>
        <v>452</v>
      </c>
      <c r="G13" s="169">
        <f aca="true" t="shared" si="2" ref="G13:G36">J13+M13+P13</f>
        <v>425</v>
      </c>
      <c r="H13" s="169">
        <v>34</v>
      </c>
      <c r="I13" s="169">
        <v>17</v>
      </c>
      <c r="J13" s="169">
        <v>17</v>
      </c>
      <c r="K13" s="169">
        <v>401</v>
      </c>
      <c r="L13" s="169">
        <v>208</v>
      </c>
      <c r="M13" s="169">
        <v>193</v>
      </c>
      <c r="N13" s="169">
        <v>442</v>
      </c>
      <c r="O13" s="169">
        <v>227</v>
      </c>
      <c r="P13" s="169">
        <v>215</v>
      </c>
      <c r="Q13" s="172">
        <f>SUM(R13:S13)</f>
        <v>454</v>
      </c>
      <c r="R13" s="169">
        <v>235</v>
      </c>
      <c r="S13" s="169">
        <v>219</v>
      </c>
    </row>
    <row r="14" spans="2:19" s="36" customFormat="1" ht="14.25" customHeight="1">
      <c r="B14" s="110" t="s">
        <v>403</v>
      </c>
      <c r="C14" s="169">
        <v>11</v>
      </c>
      <c r="D14" s="169">
        <v>36</v>
      </c>
      <c r="E14" s="172">
        <f t="shared" si="0"/>
        <v>181</v>
      </c>
      <c r="F14" s="169">
        <f t="shared" si="1"/>
        <v>99</v>
      </c>
      <c r="G14" s="169">
        <f>J14+M14+P14</f>
        <v>82</v>
      </c>
      <c r="H14" s="169">
        <v>0</v>
      </c>
      <c r="I14" s="169">
        <v>0</v>
      </c>
      <c r="J14" s="169">
        <v>0</v>
      </c>
      <c r="K14" s="169">
        <v>78</v>
      </c>
      <c r="L14" s="169">
        <v>43</v>
      </c>
      <c r="M14" s="169">
        <v>35</v>
      </c>
      <c r="N14" s="169">
        <v>103</v>
      </c>
      <c r="O14" s="169">
        <v>56</v>
      </c>
      <c r="P14" s="169">
        <v>47</v>
      </c>
      <c r="Q14" s="172">
        <f aca="true" t="shared" si="3" ref="Q14:Q36">SUM(R14:S14)</f>
        <v>131</v>
      </c>
      <c r="R14" s="169">
        <v>61</v>
      </c>
      <c r="S14" s="169">
        <v>70</v>
      </c>
    </row>
    <row r="15" spans="2:19" s="36" customFormat="1" ht="14.25" customHeight="1">
      <c r="B15" s="110" t="s">
        <v>402</v>
      </c>
      <c r="C15" s="169">
        <v>14</v>
      </c>
      <c r="D15" s="169">
        <v>70</v>
      </c>
      <c r="E15" s="172">
        <f t="shared" si="0"/>
        <v>585</v>
      </c>
      <c r="F15" s="169">
        <f t="shared" si="1"/>
        <v>307</v>
      </c>
      <c r="G15" s="169">
        <f t="shared" si="2"/>
        <v>278</v>
      </c>
      <c r="H15" s="169">
        <v>117</v>
      </c>
      <c r="I15" s="169">
        <v>61</v>
      </c>
      <c r="J15" s="169">
        <v>56</v>
      </c>
      <c r="K15" s="169">
        <v>237</v>
      </c>
      <c r="L15" s="169">
        <v>119</v>
      </c>
      <c r="M15" s="169">
        <v>118</v>
      </c>
      <c r="N15" s="169">
        <v>231</v>
      </c>
      <c r="O15" s="169">
        <v>127</v>
      </c>
      <c r="P15" s="169">
        <v>104</v>
      </c>
      <c r="Q15" s="172">
        <f t="shared" si="3"/>
        <v>247</v>
      </c>
      <c r="R15" s="169">
        <v>130</v>
      </c>
      <c r="S15" s="169">
        <v>117</v>
      </c>
    </row>
    <row r="16" spans="2:19" s="36" customFormat="1" ht="14.25" customHeight="1">
      <c r="B16" s="110" t="s">
        <v>401</v>
      </c>
      <c r="C16" s="169">
        <v>16</v>
      </c>
      <c r="D16" s="169">
        <v>61</v>
      </c>
      <c r="E16" s="172">
        <f t="shared" si="0"/>
        <v>497</v>
      </c>
      <c r="F16" s="169">
        <f t="shared" si="1"/>
        <v>237</v>
      </c>
      <c r="G16" s="169">
        <f t="shared" si="2"/>
        <v>260</v>
      </c>
      <c r="H16" s="169">
        <v>41</v>
      </c>
      <c r="I16" s="169">
        <v>17</v>
      </c>
      <c r="J16" s="169">
        <v>24</v>
      </c>
      <c r="K16" s="169">
        <v>191</v>
      </c>
      <c r="L16" s="169">
        <v>80</v>
      </c>
      <c r="M16" s="169">
        <v>111</v>
      </c>
      <c r="N16" s="169">
        <v>265</v>
      </c>
      <c r="O16" s="169">
        <v>140</v>
      </c>
      <c r="P16" s="169">
        <v>125</v>
      </c>
      <c r="Q16" s="172">
        <f t="shared" si="3"/>
        <v>265</v>
      </c>
      <c r="R16" s="169">
        <v>128</v>
      </c>
      <c r="S16" s="169">
        <v>137</v>
      </c>
    </row>
    <row r="17" spans="2:19" s="36" customFormat="1" ht="14.25" customHeight="1">
      <c r="B17" s="110" t="s">
        <v>400</v>
      </c>
      <c r="C17" s="169">
        <v>10</v>
      </c>
      <c r="D17" s="169">
        <v>54</v>
      </c>
      <c r="E17" s="172">
        <f t="shared" si="0"/>
        <v>405</v>
      </c>
      <c r="F17" s="169">
        <f t="shared" si="1"/>
        <v>211</v>
      </c>
      <c r="G17" s="169">
        <f t="shared" si="2"/>
        <v>194</v>
      </c>
      <c r="H17" s="169">
        <v>0</v>
      </c>
      <c r="I17" s="169">
        <v>0</v>
      </c>
      <c r="J17" s="169">
        <v>0</v>
      </c>
      <c r="K17" s="169">
        <v>128</v>
      </c>
      <c r="L17" s="169">
        <v>62</v>
      </c>
      <c r="M17" s="169">
        <v>66</v>
      </c>
      <c r="N17" s="169">
        <v>277</v>
      </c>
      <c r="O17" s="169">
        <v>149</v>
      </c>
      <c r="P17" s="169">
        <v>128</v>
      </c>
      <c r="Q17" s="172">
        <f t="shared" si="3"/>
        <v>255</v>
      </c>
      <c r="R17" s="169">
        <v>122</v>
      </c>
      <c r="S17" s="169">
        <v>133</v>
      </c>
    </row>
    <row r="18" spans="2:19" s="36" customFormat="1" ht="14.25" customHeight="1">
      <c r="B18" s="110" t="s">
        <v>399</v>
      </c>
      <c r="C18" s="169">
        <v>13</v>
      </c>
      <c r="D18" s="169">
        <v>44</v>
      </c>
      <c r="E18" s="172">
        <f t="shared" si="0"/>
        <v>346</v>
      </c>
      <c r="F18" s="169">
        <f t="shared" si="1"/>
        <v>178</v>
      </c>
      <c r="G18" s="169">
        <f t="shared" si="2"/>
        <v>168</v>
      </c>
      <c r="H18" s="169">
        <v>7</v>
      </c>
      <c r="I18" s="169">
        <v>6</v>
      </c>
      <c r="J18" s="169">
        <v>1</v>
      </c>
      <c r="K18" s="169">
        <v>125</v>
      </c>
      <c r="L18" s="169">
        <v>62</v>
      </c>
      <c r="M18" s="169">
        <v>63</v>
      </c>
      <c r="N18" s="169">
        <v>214</v>
      </c>
      <c r="O18" s="169">
        <v>110</v>
      </c>
      <c r="P18" s="169">
        <v>104</v>
      </c>
      <c r="Q18" s="172">
        <f t="shared" si="3"/>
        <v>194</v>
      </c>
      <c r="R18" s="169">
        <v>88</v>
      </c>
      <c r="S18" s="169">
        <v>106</v>
      </c>
    </row>
    <row r="19" spans="2:19" s="36" customFormat="1" ht="14.25" customHeight="1">
      <c r="B19" s="110" t="s">
        <v>398</v>
      </c>
      <c r="C19" s="169">
        <v>16</v>
      </c>
      <c r="D19" s="169">
        <v>15</v>
      </c>
      <c r="E19" s="172">
        <f t="shared" si="0"/>
        <v>112</v>
      </c>
      <c r="F19" s="169">
        <f t="shared" si="1"/>
        <v>58</v>
      </c>
      <c r="G19" s="169">
        <f t="shared" si="2"/>
        <v>54</v>
      </c>
      <c r="H19" s="169">
        <v>1</v>
      </c>
      <c r="I19" s="169">
        <v>0</v>
      </c>
      <c r="J19" s="169">
        <v>1</v>
      </c>
      <c r="K19" s="169">
        <v>55</v>
      </c>
      <c r="L19" s="169">
        <v>32</v>
      </c>
      <c r="M19" s="169">
        <v>23</v>
      </c>
      <c r="N19" s="169">
        <v>56</v>
      </c>
      <c r="O19" s="169">
        <v>26</v>
      </c>
      <c r="P19" s="169">
        <v>30</v>
      </c>
      <c r="Q19" s="172">
        <f t="shared" si="3"/>
        <v>56</v>
      </c>
      <c r="R19" s="169">
        <v>24</v>
      </c>
      <c r="S19" s="169">
        <v>32</v>
      </c>
    </row>
    <row r="20" spans="2:19" s="36" customFormat="1" ht="4.5" customHeight="1">
      <c r="B20" s="110"/>
      <c r="C20" s="169"/>
      <c r="D20" s="169"/>
      <c r="E20" s="172"/>
      <c r="F20" s="169"/>
      <c r="G20" s="169"/>
      <c r="H20" s="172"/>
      <c r="I20" s="169"/>
      <c r="J20" s="169"/>
      <c r="K20" s="172"/>
      <c r="L20" s="169"/>
      <c r="M20" s="169"/>
      <c r="N20" s="172"/>
      <c r="O20" s="169"/>
      <c r="P20" s="169"/>
      <c r="Q20" s="172"/>
      <c r="R20" s="169"/>
      <c r="S20" s="169"/>
    </row>
    <row r="21" spans="2:19" s="36" customFormat="1" ht="14.25" customHeight="1">
      <c r="B21" s="110" t="s">
        <v>397</v>
      </c>
      <c r="C21" s="169">
        <v>0</v>
      </c>
      <c r="D21" s="169">
        <v>0</v>
      </c>
      <c r="E21" s="172">
        <f t="shared" si="0"/>
        <v>0</v>
      </c>
      <c r="F21" s="169">
        <f t="shared" si="1"/>
        <v>0</v>
      </c>
      <c r="G21" s="169">
        <f t="shared" si="2"/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0</v>
      </c>
      <c r="M21" s="169">
        <v>0</v>
      </c>
      <c r="N21" s="169">
        <v>0</v>
      </c>
      <c r="O21" s="169">
        <v>0</v>
      </c>
      <c r="P21" s="169">
        <v>0</v>
      </c>
      <c r="Q21" s="172">
        <f t="shared" si="3"/>
        <v>0</v>
      </c>
      <c r="R21" s="169">
        <v>0</v>
      </c>
      <c r="S21" s="169">
        <v>0</v>
      </c>
    </row>
    <row r="22" spans="2:19" s="36" customFormat="1" ht="13.5" customHeight="1">
      <c r="B22" s="110" t="s">
        <v>396</v>
      </c>
      <c r="C22" s="169">
        <v>0</v>
      </c>
      <c r="D22" s="169">
        <v>0</v>
      </c>
      <c r="E22" s="172">
        <f t="shared" si="0"/>
        <v>0</v>
      </c>
      <c r="F22" s="169">
        <f t="shared" si="1"/>
        <v>0</v>
      </c>
      <c r="G22" s="169">
        <f t="shared" si="2"/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0</v>
      </c>
      <c r="M22" s="169">
        <v>0</v>
      </c>
      <c r="N22" s="169">
        <v>0</v>
      </c>
      <c r="O22" s="169">
        <v>0</v>
      </c>
      <c r="P22" s="169">
        <v>0</v>
      </c>
      <c r="Q22" s="172">
        <f t="shared" si="3"/>
        <v>0</v>
      </c>
      <c r="R22" s="169">
        <v>0</v>
      </c>
      <c r="S22" s="169">
        <v>0</v>
      </c>
    </row>
    <row r="23" spans="2:19" s="36" customFormat="1" ht="14.25" customHeight="1">
      <c r="B23" s="110" t="s">
        <v>25</v>
      </c>
      <c r="C23" s="169">
        <v>0</v>
      </c>
      <c r="D23" s="169">
        <v>0</v>
      </c>
      <c r="E23" s="172">
        <f t="shared" si="0"/>
        <v>0</v>
      </c>
      <c r="F23" s="169">
        <f t="shared" si="1"/>
        <v>0</v>
      </c>
      <c r="G23" s="169">
        <f t="shared" si="2"/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0</v>
      </c>
      <c r="N23" s="169">
        <v>0</v>
      </c>
      <c r="O23" s="169">
        <v>0</v>
      </c>
      <c r="P23" s="169">
        <v>0</v>
      </c>
      <c r="Q23" s="172">
        <f t="shared" si="3"/>
        <v>0</v>
      </c>
      <c r="R23" s="169">
        <v>0</v>
      </c>
      <c r="S23" s="169">
        <v>0</v>
      </c>
    </row>
    <row r="24" spans="2:19" s="36" customFormat="1" ht="14.25" customHeight="1">
      <c r="B24" s="110" t="s">
        <v>395</v>
      </c>
      <c r="C24" s="169">
        <v>6</v>
      </c>
      <c r="D24" s="169">
        <v>34</v>
      </c>
      <c r="E24" s="172">
        <f t="shared" si="0"/>
        <v>349</v>
      </c>
      <c r="F24" s="169">
        <f t="shared" si="1"/>
        <v>181</v>
      </c>
      <c r="G24" s="169">
        <f t="shared" si="2"/>
        <v>168</v>
      </c>
      <c r="H24" s="169">
        <v>0</v>
      </c>
      <c r="I24" s="169">
        <v>0</v>
      </c>
      <c r="J24" s="169">
        <v>0</v>
      </c>
      <c r="K24" s="169">
        <v>176</v>
      </c>
      <c r="L24" s="169">
        <v>88</v>
      </c>
      <c r="M24" s="169">
        <v>88</v>
      </c>
      <c r="N24" s="169">
        <v>173</v>
      </c>
      <c r="O24" s="169">
        <v>93</v>
      </c>
      <c r="P24" s="169">
        <v>80</v>
      </c>
      <c r="Q24" s="172">
        <f t="shared" si="3"/>
        <v>181</v>
      </c>
      <c r="R24" s="169">
        <v>94</v>
      </c>
      <c r="S24" s="169">
        <v>87</v>
      </c>
    </row>
    <row r="25" spans="2:19" s="36" customFormat="1" ht="14.25" customHeight="1">
      <c r="B25" s="110" t="s">
        <v>394</v>
      </c>
      <c r="C25" s="169">
        <v>4</v>
      </c>
      <c r="D25" s="169">
        <v>0</v>
      </c>
      <c r="E25" s="172">
        <f t="shared" si="0"/>
        <v>0</v>
      </c>
      <c r="F25" s="169">
        <f t="shared" si="1"/>
        <v>0</v>
      </c>
      <c r="G25" s="169">
        <f t="shared" si="2"/>
        <v>0</v>
      </c>
      <c r="H25" s="169">
        <v>0</v>
      </c>
      <c r="I25" s="169">
        <v>0</v>
      </c>
      <c r="J25" s="169">
        <v>0</v>
      </c>
      <c r="K25" s="169">
        <v>0</v>
      </c>
      <c r="L25" s="169">
        <v>0</v>
      </c>
      <c r="M25" s="169">
        <v>0</v>
      </c>
      <c r="N25" s="169">
        <v>0</v>
      </c>
      <c r="O25" s="169">
        <v>0</v>
      </c>
      <c r="P25" s="169">
        <v>0</v>
      </c>
      <c r="Q25" s="172">
        <f t="shared" si="3"/>
        <v>0</v>
      </c>
      <c r="R25" s="169">
        <v>0</v>
      </c>
      <c r="S25" s="169">
        <v>0</v>
      </c>
    </row>
    <row r="26" spans="2:19" s="36" customFormat="1" ht="13.5" customHeight="1">
      <c r="B26" s="110" t="s">
        <v>393</v>
      </c>
      <c r="C26" s="169">
        <v>3</v>
      </c>
      <c r="D26" s="169">
        <v>7</v>
      </c>
      <c r="E26" s="172">
        <f t="shared" si="0"/>
        <v>39</v>
      </c>
      <c r="F26" s="169">
        <f t="shared" si="1"/>
        <v>15</v>
      </c>
      <c r="G26" s="169">
        <f t="shared" si="2"/>
        <v>24</v>
      </c>
      <c r="H26" s="169">
        <v>2</v>
      </c>
      <c r="I26" s="169">
        <v>0</v>
      </c>
      <c r="J26" s="169">
        <v>2</v>
      </c>
      <c r="K26" s="169">
        <v>16</v>
      </c>
      <c r="L26" s="169">
        <v>8</v>
      </c>
      <c r="M26" s="169">
        <v>8</v>
      </c>
      <c r="N26" s="169">
        <v>21</v>
      </c>
      <c r="O26" s="169">
        <v>7</v>
      </c>
      <c r="P26" s="169">
        <v>14</v>
      </c>
      <c r="Q26" s="172">
        <f t="shared" si="3"/>
        <v>24</v>
      </c>
      <c r="R26" s="169">
        <v>16</v>
      </c>
      <c r="S26" s="169">
        <v>8</v>
      </c>
    </row>
    <row r="27" spans="2:19" s="36" customFormat="1" ht="14.25" customHeight="1">
      <c r="B27" s="110" t="s">
        <v>392</v>
      </c>
      <c r="C27" s="169">
        <v>0</v>
      </c>
      <c r="D27" s="169">
        <v>0</v>
      </c>
      <c r="E27" s="172">
        <f t="shared" si="0"/>
        <v>0</v>
      </c>
      <c r="F27" s="169">
        <f t="shared" si="1"/>
        <v>0</v>
      </c>
      <c r="G27" s="169">
        <f t="shared" si="2"/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0</v>
      </c>
      <c r="M27" s="169">
        <v>0</v>
      </c>
      <c r="N27" s="169">
        <v>0</v>
      </c>
      <c r="O27" s="169">
        <v>0</v>
      </c>
      <c r="P27" s="169">
        <v>0</v>
      </c>
      <c r="Q27" s="172">
        <f t="shared" si="3"/>
        <v>0</v>
      </c>
      <c r="R27" s="169">
        <v>0</v>
      </c>
      <c r="S27" s="169">
        <v>0</v>
      </c>
    </row>
    <row r="28" spans="2:19" s="36" customFormat="1" ht="14.25" customHeight="1">
      <c r="B28" s="110" t="s">
        <v>391</v>
      </c>
      <c r="C28" s="169">
        <v>1</v>
      </c>
      <c r="D28" s="169">
        <v>6</v>
      </c>
      <c r="E28" s="172">
        <f t="shared" si="0"/>
        <v>41</v>
      </c>
      <c r="F28" s="169">
        <f t="shared" si="1"/>
        <v>20</v>
      </c>
      <c r="G28" s="169">
        <f t="shared" si="2"/>
        <v>21</v>
      </c>
      <c r="H28" s="169">
        <v>0</v>
      </c>
      <c r="I28" s="169">
        <v>0</v>
      </c>
      <c r="J28" s="169">
        <v>0</v>
      </c>
      <c r="K28" s="169">
        <v>19</v>
      </c>
      <c r="L28" s="169">
        <v>10</v>
      </c>
      <c r="M28" s="169">
        <v>9</v>
      </c>
      <c r="N28" s="169">
        <v>22</v>
      </c>
      <c r="O28" s="169">
        <v>10</v>
      </c>
      <c r="P28" s="169">
        <v>12</v>
      </c>
      <c r="Q28" s="172">
        <f t="shared" si="3"/>
        <v>27</v>
      </c>
      <c r="R28" s="169">
        <v>14</v>
      </c>
      <c r="S28" s="169">
        <v>13</v>
      </c>
    </row>
    <row r="29" spans="2:19" s="36" customFormat="1" ht="13.5" customHeight="1">
      <c r="B29" s="110" t="s">
        <v>390</v>
      </c>
      <c r="C29" s="169">
        <v>1</v>
      </c>
      <c r="D29" s="169">
        <v>7</v>
      </c>
      <c r="E29" s="172">
        <f t="shared" si="0"/>
        <v>39</v>
      </c>
      <c r="F29" s="169">
        <f t="shared" si="1"/>
        <v>20</v>
      </c>
      <c r="G29" s="169">
        <f t="shared" si="2"/>
        <v>19</v>
      </c>
      <c r="H29" s="169">
        <v>0</v>
      </c>
      <c r="I29" s="169">
        <v>0</v>
      </c>
      <c r="J29" s="169">
        <v>0</v>
      </c>
      <c r="K29" s="169">
        <v>16</v>
      </c>
      <c r="L29" s="169">
        <v>8</v>
      </c>
      <c r="M29" s="169">
        <v>8</v>
      </c>
      <c r="N29" s="169">
        <v>23</v>
      </c>
      <c r="O29" s="169">
        <v>12</v>
      </c>
      <c r="P29" s="169">
        <v>11</v>
      </c>
      <c r="Q29" s="172">
        <f t="shared" si="3"/>
        <v>22</v>
      </c>
      <c r="R29" s="169">
        <v>12</v>
      </c>
      <c r="S29" s="169">
        <v>10</v>
      </c>
    </row>
    <row r="30" spans="2:19" s="36" customFormat="1" ht="14.25" customHeight="1">
      <c r="B30" s="110" t="s">
        <v>389</v>
      </c>
      <c r="C30" s="169">
        <v>4</v>
      </c>
      <c r="D30" s="169">
        <v>22</v>
      </c>
      <c r="E30" s="172">
        <f t="shared" si="0"/>
        <v>267</v>
      </c>
      <c r="F30" s="169">
        <f t="shared" si="1"/>
        <v>125</v>
      </c>
      <c r="G30" s="169">
        <f t="shared" si="2"/>
        <v>142</v>
      </c>
      <c r="H30" s="169">
        <v>13</v>
      </c>
      <c r="I30" s="169">
        <v>5</v>
      </c>
      <c r="J30" s="169">
        <v>8</v>
      </c>
      <c r="K30" s="169">
        <v>122</v>
      </c>
      <c r="L30" s="169">
        <v>55</v>
      </c>
      <c r="M30" s="169">
        <v>67</v>
      </c>
      <c r="N30" s="169">
        <v>132</v>
      </c>
      <c r="O30" s="169">
        <v>65</v>
      </c>
      <c r="P30" s="169">
        <v>67</v>
      </c>
      <c r="Q30" s="172">
        <f t="shared" si="3"/>
        <v>142</v>
      </c>
      <c r="R30" s="169">
        <v>66</v>
      </c>
      <c r="S30" s="169">
        <v>76</v>
      </c>
    </row>
    <row r="31" spans="2:19" s="36" customFormat="1" ht="14.25" customHeight="1">
      <c r="B31" s="110" t="s">
        <v>388</v>
      </c>
      <c r="C31" s="169">
        <v>3</v>
      </c>
      <c r="D31" s="169">
        <v>19</v>
      </c>
      <c r="E31" s="172">
        <f t="shared" si="0"/>
        <v>276</v>
      </c>
      <c r="F31" s="169">
        <f t="shared" si="1"/>
        <v>134</v>
      </c>
      <c r="G31" s="169">
        <f t="shared" si="2"/>
        <v>142</v>
      </c>
      <c r="H31" s="169">
        <v>0</v>
      </c>
      <c r="I31" s="169">
        <v>0</v>
      </c>
      <c r="J31" s="169">
        <v>0</v>
      </c>
      <c r="K31" s="169">
        <v>68</v>
      </c>
      <c r="L31" s="169">
        <v>24</v>
      </c>
      <c r="M31" s="169">
        <v>44</v>
      </c>
      <c r="N31" s="169">
        <v>208</v>
      </c>
      <c r="O31" s="169">
        <v>110</v>
      </c>
      <c r="P31" s="169">
        <v>98</v>
      </c>
      <c r="Q31" s="172">
        <f t="shared" si="3"/>
        <v>178</v>
      </c>
      <c r="R31" s="169">
        <v>96</v>
      </c>
      <c r="S31" s="169">
        <v>82</v>
      </c>
    </row>
    <row r="32" spans="2:19" s="36" customFormat="1" ht="14.25" customHeight="1">
      <c r="B32" s="110" t="s">
        <v>387</v>
      </c>
      <c r="C32" s="169">
        <v>4</v>
      </c>
      <c r="D32" s="169">
        <v>50</v>
      </c>
      <c r="E32" s="172">
        <f t="shared" si="0"/>
        <v>639</v>
      </c>
      <c r="F32" s="169">
        <f t="shared" si="1"/>
        <v>344</v>
      </c>
      <c r="G32" s="169">
        <f t="shared" si="2"/>
        <v>295</v>
      </c>
      <c r="H32" s="169">
        <v>0</v>
      </c>
      <c r="I32" s="169">
        <v>0</v>
      </c>
      <c r="J32" s="169">
        <v>0</v>
      </c>
      <c r="K32" s="169">
        <v>319</v>
      </c>
      <c r="L32" s="169">
        <v>170</v>
      </c>
      <c r="M32" s="169">
        <v>149</v>
      </c>
      <c r="N32" s="169">
        <v>320</v>
      </c>
      <c r="O32" s="169">
        <v>174</v>
      </c>
      <c r="P32" s="169">
        <v>146</v>
      </c>
      <c r="Q32" s="172">
        <f t="shared" si="3"/>
        <v>331</v>
      </c>
      <c r="R32" s="169">
        <v>164</v>
      </c>
      <c r="S32" s="169">
        <v>167</v>
      </c>
    </row>
    <row r="33" spans="2:19" s="36" customFormat="1" ht="13.5" customHeight="1">
      <c r="B33" s="110" t="s">
        <v>386</v>
      </c>
      <c r="C33" s="169">
        <v>4</v>
      </c>
      <c r="D33" s="169">
        <v>15</v>
      </c>
      <c r="E33" s="172">
        <f t="shared" si="0"/>
        <v>158</v>
      </c>
      <c r="F33" s="169">
        <f t="shared" si="1"/>
        <v>79</v>
      </c>
      <c r="G33" s="169">
        <f t="shared" si="2"/>
        <v>79</v>
      </c>
      <c r="H33" s="169">
        <v>0</v>
      </c>
      <c r="I33" s="169">
        <v>0</v>
      </c>
      <c r="J33" s="169">
        <v>0</v>
      </c>
      <c r="K33" s="169">
        <v>75</v>
      </c>
      <c r="L33" s="169">
        <v>41</v>
      </c>
      <c r="M33" s="169">
        <v>34</v>
      </c>
      <c r="N33" s="169">
        <v>83</v>
      </c>
      <c r="O33" s="169">
        <v>38</v>
      </c>
      <c r="P33" s="169">
        <v>45</v>
      </c>
      <c r="Q33" s="172">
        <f t="shared" si="3"/>
        <v>91</v>
      </c>
      <c r="R33" s="169">
        <v>51</v>
      </c>
      <c r="S33" s="169">
        <v>40</v>
      </c>
    </row>
    <row r="34" spans="2:19" s="36" customFormat="1" ht="14.25" customHeight="1">
      <c r="B34" s="110" t="s">
        <v>385</v>
      </c>
      <c r="C34" s="169">
        <v>4</v>
      </c>
      <c r="D34" s="169">
        <v>18</v>
      </c>
      <c r="E34" s="172">
        <f t="shared" si="0"/>
        <v>175</v>
      </c>
      <c r="F34" s="169">
        <f t="shared" si="1"/>
        <v>91</v>
      </c>
      <c r="G34" s="169">
        <f t="shared" si="2"/>
        <v>84</v>
      </c>
      <c r="H34" s="169">
        <v>0</v>
      </c>
      <c r="I34" s="169">
        <v>0</v>
      </c>
      <c r="J34" s="169">
        <v>0</v>
      </c>
      <c r="K34" s="169">
        <v>85</v>
      </c>
      <c r="L34" s="169">
        <v>46</v>
      </c>
      <c r="M34" s="169">
        <v>39</v>
      </c>
      <c r="N34" s="169">
        <v>90</v>
      </c>
      <c r="O34" s="169">
        <v>45</v>
      </c>
      <c r="P34" s="169">
        <v>45</v>
      </c>
      <c r="Q34" s="172">
        <f t="shared" si="3"/>
        <v>88</v>
      </c>
      <c r="R34" s="169">
        <v>40</v>
      </c>
      <c r="S34" s="169">
        <v>48</v>
      </c>
    </row>
    <row r="35" spans="2:19" s="36" customFormat="1" ht="14.25" customHeight="1">
      <c r="B35" s="110" t="s">
        <v>384</v>
      </c>
      <c r="C35" s="169">
        <v>11</v>
      </c>
      <c r="D35" s="169">
        <v>12</v>
      </c>
      <c r="E35" s="172">
        <f t="shared" si="0"/>
        <v>86</v>
      </c>
      <c r="F35" s="169">
        <f t="shared" si="1"/>
        <v>46</v>
      </c>
      <c r="G35" s="169">
        <f t="shared" si="2"/>
        <v>40</v>
      </c>
      <c r="H35" s="169">
        <v>0</v>
      </c>
      <c r="I35" s="169">
        <v>0</v>
      </c>
      <c r="J35" s="169">
        <v>0</v>
      </c>
      <c r="K35" s="169">
        <v>57</v>
      </c>
      <c r="L35" s="169">
        <v>34</v>
      </c>
      <c r="M35" s="169">
        <v>23</v>
      </c>
      <c r="N35" s="169">
        <v>29</v>
      </c>
      <c r="O35" s="169">
        <v>12</v>
      </c>
      <c r="P35" s="169">
        <v>17</v>
      </c>
      <c r="Q35" s="172">
        <f t="shared" si="3"/>
        <v>42</v>
      </c>
      <c r="R35" s="169">
        <v>27</v>
      </c>
      <c r="S35" s="169">
        <v>15</v>
      </c>
    </row>
    <row r="36" spans="2:19" s="36" customFormat="1" ht="14.25" customHeight="1">
      <c r="B36" s="110" t="s">
        <v>280</v>
      </c>
      <c r="C36" s="169">
        <v>6</v>
      </c>
      <c r="D36" s="169">
        <v>8</v>
      </c>
      <c r="E36" s="172">
        <f t="shared" si="0"/>
        <v>105</v>
      </c>
      <c r="F36" s="169">
        <f t="shared" si="1"/>
        <v>57</v>
      </c>
      <c r="G36" s="169">
        <f t="shared" si="2"/>
        <v>48</v>
      </c>
      <c r="H36" s="169">
        <v>0</v>
      </c>
      <c r="I36" s="169">
        <v>0</v>
      </c>
      <c r="J36" s="169">
        <v>0</v>
      </c>
      <c r="K36" s="169">
        <v>0</v>
      </c>
      <c r="L36" s="169">
        <v>0</v>
      </c>
      <c r="M36" s="169">
        <v>0</v>
      </c>
      <c r="N36" s="169">
        <v>105</v>
      </c>
      <c r="O36" s="169">
        <v>57</v>
      </c>
      <c r="P36" s="169">
        <v>48</v>
      </c>
      <c r="Q36" s="172">
        <f t="shared" si="3"/>
        <v>114</v>
      </c>
      <c r="R36" s="169">
        <v>53</v>
      </c>
      <c r="S36" s="169">
        <v>61</v>
      </c>
    </row>
    <row r="37" spans="2:19" s="2" customFormat="1" ht="4.5" customHeight="1" thickBot="1">
      <c r="B37" s="109"/>
      <c r="C37" s="56"/>
      <c r="D37" s="56"/>
      <c r="E37" s="57"/>
      <c r="F37" s="56"/>
      <c r="G37" s="56"/>
      <c r="H37" s="57"/>
      <c r="I37" s="56"/>
      <c r="J37" s="57"/>
      <c r="K37" s="57"/>
      <c r="L37" s="56"/>
      <c r="M37" s="56"/>
      <c r="N37" s="57"/>
      <c r="O37" s="56"/>
      <c r="P37" s="56"/>
      <c r="Q37" s="57"/>
      <c r="R37" s="56"/>
      <c r="S37" s="56"/>
    </row>
    <row r="38" ht="10.5"/>
    <row r="39" ht="12" thickBot="1" thickTop="1"/>
    <row r="40" ht="12" thickBot="1" thickTop="1"/>
  </sheetData>
  <sheetProtection/>
  <mergeCells count="5">
    <mergeCell ref="Q4:S4"/>
    <mergeCell ref="H4:M4"/>
    <mergeCell ref="Q5:Q6"/>
    <mergeCell ref="S5:S6"/>
    <mergeCell ref="R5:R6"/>
  </mergeCells>
  <conditionalFormatting sqref="E8">
    <cfRule type="cellIs" priority="1" dxfId="0" operator="notEqual" stopIfTrue="1">
      <formula>H8+K8+N8</formula>
    </cfRule>
  </conditionalFormatting>
  <conditionalFormatting sqref="E9:E10 E12:E19 E21:E36">
    <cfRule type="cellIs" priority="2" dxfId="0" operator="notEqual" stopIfTrue="1">
      <formula>$H9+K9+N9</formula>
    </cfRule>
  </conditionalFormatting>
  <printOptions/>
  <pageMargins left="0.8661417322834646" right="0.3937007874015748" top="0.8661417322834646" bottom="0.7874015748031497" header="0.5905511811023623" footer="0.5118110236220472"/>
  <pageSetup fitToHeight="1" fitToWidth="1" orientation="landscape" paperSize="9" r:id="rId1"/>
  <headerFooter alignWithMargins="0">
    <oddFooter>&amp;C&amp;P / &amp;N ページ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AF37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7.00390625" defaultRowHeight="14.25" customHeight="1"/>
  <cols>
    <col min="1" max="1" width="0.5" style="2" customWidth="1"/>
    <col min="2" max="2" width="7.50390625" style="2" customWidth="1"/>
    <col min="3" max="31" width="4.125" style="2" customWidth="1"/>
    <col min="32" max="32" width="6.25390625" style="2" customWidth="1"/>
    <col min="33" max="16384" width="7.00390625" style="2" customWidth="1"/>
  </cols>
  <sheetData>
    <row r="1" ht="4.5" customHeight="1"/>
    <row r="2" spans="2:32" ht="13.5" customHeight="1">
      <c r="B2" s="23" t="s">
        <v>202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ht="4.5" customHeight="1" thickBot="1"/>
    <row r="4" spans="2:32" s="159" customFormat="1" ht="13.5" customHeight="1">
      <c r="B4" s="160"/>
      <c r="C4" s="420" t="s">
        <v>8</v>
      </c>
      <c r="D4" s="420"/>
      <c r="E4" s="420"/>
      <c r="F4" s="420"/>
      <c r="G4" s="420"/>
      <c r="H4" s="419" t="s">
        <v>203</v>
      </c>
      <c r="I4" s="420"/>
      <c r="J4" s="420"/>
      <c r="K4" s="420"/>
      <c r="L4" s="420"/>
      <c r="M4" s="419" t="s">
        <v>204</v>
      </c>
      <c r="N4" s="420"/>
      <c r="O4" s="420"/>
      <c r="P4" s="420"/>
      <c r="Q4" s="420"/>
      <c r="R4" s="419" t="s">
        <v>205</v>
      </c>
      <c r="S4" s="420"/>
      <c r="T4" s="420"/>
      <c r="U4" s="420"/>
      <c r="V4" s="420"/>
      <c r="W4" s="451" t="s">
        <v>428</v>
      </c>
      <c r="X4" s="452"/>
      <c r="Y4" s="452"/>
      <c r="Z4" s="452"/>
      <c r="AA4" s="453"/>
      <c r="AB4" s="451" t="s">
        <v>427</v>
      </c>
      <c r="AC4" s="452"/>
      <c r="AD4" s="452"/>
      <c r="AE4" s="453"/>
      <c r="AF4" s="212" t="s">
        <v>206</v>
      </c>
    </row>
    <row r="5" spans="2:32" s="159" customFormat="1" ht="13.5" customHeight="1">
      <c r="B5" s="107" t="s">
        <v>22</v>
      </c>
      <c r="C5" s="178" t="s">
        <v>8</v>
      </c>
      <c r="D5" s="387" t="s">
        <v>430</v>
      </c>
      <c r="E5" s="388"/>
      <c r="F5" s="387" t="s">
        <v>429</v>
      </c>
      <c r="G5" s="388"/>
      <c r="H5" s="103" t="s">
        <v>8</v>
      </c>
      <c r="I5" s="387" t="s">
        <v>430</v>
      </c>
      <c r="J5" s="388"/>
      <c r="K5" s="387" t="s">
        <v>429</v>
      </c>
      <c r="L5" s="388"/>
      <c r="M5" s="103" t="s">
        <v>8</v>
      </c>
      <c r="N5" s="387" t="s">
        <v>430</v>
      </c>
      <c r="O5" s="388"/>
      <c r="P5" s="387" t="s">
        <v>429</v>
      </c>
      <c r="Q5" s="388"/>
      <c r="R5" s="103" t="s">
        <v>8</v>
      </c>
      <c r="S5" s="387" t="s">
        <v>430</v>
      </c>
      <c r="T5" s="388"/>
      <c r="U5" s="387" t="s">
        <v>429</v>
      </c>
      <c r="V5" s="388"/>
      <c r="W5" s="103" t="s">
        <v>8</v>
      </c>
      <c r="X5" s="387" t="s">
        <v>430</v>
      </c>
      <c r="Y5" s="388"/>
      <c r="Z5" s="387" t="s">
        <v>429</v>
      </c>
      <c r="AA5" s="388"/>
      <c r="AB5" s="387" t="s">
        <v>448</v>
      </c>
      <c r="AC5" s="388"/>
      <c r="AD5" s="387" t="s">
        <v>247</v>
      </c>
      <c r="AE5" s="388"/>
      <c r="AF5" s="37" t="s">
        <v>187</v>
      </c>
    </row>
    <row r="6" spans="2:32" s="159" customFormat="1" ht="13.5" customHeight="1">
      <c r="B6" s="107"/>
      <c r="C6" s="289"/>
      <c r="D6" s="161" t="s">
        <v>207</v>
      </c>
      <c r="E6" s="161" t="s">
        <v>206</v>
      </c>
      <c r="F6" s="161" t="s">
        <v>26</v>
      </c>
      <c r="G6" s="161" t="s">
        <v>27</v>
      </c>
      <c r="H6" s="118"/>
      <c r="I6" s="161" t="s">
        <v>207</v>
      </c>
      <c r="J6" s="161" t="s">
        <v>206</v>
      </c>
      <c r="K6" s="161" t="s">
        <v>26</v>
      </c>
      <c r="L6" s="161" t="s">
        <v>27</v>
      </c>
      <c r="M6" s="118"/>
      <c r="N6" s="161" t="s">
        <v>207</v>
      </c>
      <c r="O6" s="161" t="s">
        <v>206</v>
      </c>
      <c r="P6" s="161" t="s">
        <v>26</v>
      </c>
      <c r="Q6" s="161" t="s">
        <v>27</v>
      </c>
      <c r="R6" s="118"/>
      <c r="S6" s="161" t="s">
        <v>207</v>
      </c>
      <c r="T6" s="161" t="s">
        <v>206</v>
      </c>
      <c r="U6" s="161" t="s">
        <v>26</v>
      </c>
      <c r="V6" s="161" t="s">
        <v>27</v>
      </c>
      <c r="W6" s="118"/>
      <c r="X6" s="161" t="s">
        <v>207</v>
      </c>
      <c r="Y6" s="161" t="s">
        <v>206</v>
      </c>
      <c r="Z6" s="161" t="s">
        <v>26</v>
      </c>
      <c r="AA6" s="161" t="s">
        <v>27</v>
      </c>
      <c r="AB6" s="161" t="s">
        <v>207</v>
      </c>
      <c r="AC6" s="161" t="s">
        <v>206</v>
      </c>
      <c r="AD6" s="161" t="s">
        <v>207</v>
      </c>
      <c r="AE6" s="161" t="s">
        <v>206</v>
      </c>
      <c r="AF6" s="118" t="s">
        <v>195</v>
      </c>
    </row>
    <row r="7" spans="1:32" s="36" customFormat="1" ht="4.5" customHeight="1">
      <c r="A7" s="159"/>
      <c r="B7" s="180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181"/>
    </row>
    <row r="8" spans="2:32" s="36" customFormat="1" ht="13.5" customHeight="1">
      <c r="B8" s="187" t="s">
        <v>406</v>
      </c>
      <c r="C8" s="155">
        <f>SUM(D8:E8)</f>
        <v>24</v>
      </c>
      <c r="D8" s="155">
        <f>SUM(D10:D34)</f>
        <v>22</v>
      </c>
      <c r="E8" s="155">
        <f>SUM(E10:E34)</f>
        <v>2</v>
      </c>
      <c r="F8" s="155">
        <f>SUM(F10:F34)</f>
        <v>18</v>
      </c>
      <c r="G8" s="155">
        <f>SUM(G10:G34)</f>
        <v>6</v>
      </c>
      <c r="H8" s="155">
        <f>SUM(I8:J8)</f>
        <v>3</v>
      </c>
      <c r="I8" s="155">
        <f>SUM(I10:I34)</f>
        <v>3</v>
      </c>
      <c r="J8" s="155">
        <f>SUM(J10:J34)</f>
        <v>0</v>
      </c>
      <c r="K8" s="155">
        <f>SUM(K10:K34)</f>
        <v>3</v>
      </c>
      <c r="L8" s="155">
        <f>SUM(L10:L34)</f>
        <v>0</v>
      </c>
      <c r="M8" s="155">
        <f>SUM(N8:O8)</f>
        <v>9</v>
      </c>
      <c r="N8" s="155">
        <f>SUM(N10:N34)</f>
        <v>8</v>
      </c>
      <c r="O8" s="155">
        <f>SUM(O10:O34)</f>
        <v>1</v>
      </c>
      <c r="P8" s="155">
        <f>SUM(P10:P34)</f>
        <v>9</v>
      </c>
      <c r="Q8" s="155">
        <f>SUM(Q10:Q34)</f>
        <v>0</v>
      </c>
      <c r="R8" s="155">
        <f>SUM(S8:T8)</f>
        <v>10</v>
      </c>
      <c r="S8" s="155">
        <f>SUM(S10:S34)</f>
        <v>9</v>
      </c>
      <c r="T8" s="155">
        <f>SUM(T10:T34)</f>
        <v>1</v>
      </c>
      <c r="U8" s="155">
        <f>SUM(U10:U34)</f>
        <v>6</v>
      </c>
      <c r="V8" s="155">
        <f>SUM(V10:V34)</f>
        <v>4</v>
      </c>
      <c r="W8" s="155">
        <f>SUM(X8:Y8)</f>
        <v>2</v>
      </c>
      <c r="X8" s="155">
        <f>SUM(X10:X34)</f>
        <v>2</v>
      </c>
      <c r="Y8" s="155">
        <f aca="true" t="shared" si="0" ref="Y8:AE8">SUM(Y10:Y34)</f>
        <v>0</v>
      </c>
      <c r="Z8" s="155">
        <f t="shared" si="0"/>
        <v>0</v>
      </c>
      <c r="AA8" s="155">
        <f t="shared" si="0"/>
        <v>2</v>
      </c>
      <c r="AB8" s="155">
        <f>SUM(AB10:AB34)</f>
        <v>16</v>
      </c>
      <c r="AC8" s="155">
        <f t="shared" si="0"/>
        <v>2</v>
      </c>
      <c r="AD8" s="155">
        <f t="shared" si="0"/>
        <v>6</v>
      </c>
      <c r="AE8" s="155">
        <f t="shared" si="0"/>
        <v>0</v>
      </c>
      <c r="AF8" s="283">
        <f>IF($C8=0,0,$E8/$C8*100)</f>
        <v>8.333333333333332</v>
      </c>
    </row>
    <row r="9" spans="2:32" s="36" customFormat="1" ht="4.5" customHeight="1">
      <c r="B9" s="153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290"/>
    </row>
    <row r="10" spans="2:32" s="36" customFormat="1" ht="13.5" customHeight="1">
      <c r="B10" s="153" t="s">
        <v>405</v>
      </c>
      <c r="C10" s="169">
        <f>D10+E10</f>
        <v>13</v>
      </c>
      <c r="D10" s="169">
        <f>I10+N10+S10+X10</f>
        <v>12</v>
      </c>
      <c r="E10" s="169">
        <f>J10+O10+T10+Y10</f>
        <v>1</v>
      </c>
      <c r="F10" s="169">
        <f>K10+P10+U10+Z10</f>
        <v>9</v>
      </c>
      <c r="G10" s="169">
        <f>L10+Q10+V10+AA10</f>
        <v>4</v>
      </c>
      <c r="H10" s="172">
        <v>0</v>
      </c>
      <c r="I10" s="172">
        <v>0</v>
      </c>
      <c r="J10" s="172">
        <v>0</v>
      </c>
      <c r="K10" s="172">
        <v>0</v>
      </c>
      <c r="L10" s="172">
        <v>0</v>
      </c>
      <c r="M10" s="172">
        <v>6</v>
      </c>
      <c r="N10" s="172">
        <v>6</v>
      </c>
      <c r="O10" s="172">
        <v>0</v>
      </c>
      <c r="P10" s="172">
        <v>6</v>
      </c>
      <c r="Q10" s="172">
        <v>0</v>
      </c>
      <c r="R10" s="172">
        <v>5</v>
      </c>
      <c r="S10" s="172">
        <v>4</v>
      </c>
      <c r="T10" s="172">
        <v>1</v>
      </c>
      <c r="U10" s="172">
        <v>3</v>
      </c>
      <c r="V10" s="172">
        <v>2</v>
      </c>
      <c r="W10" s="172">
        <v>2</v>
      </c>
      <c r="X10" s="172">
        <v>2</v>
      </c>
      <c r="Y10" s="172">
        <v>0</v>
      </c>
      <c r="Z10" s="172">
        <v>0</v>
      </c>
      <c r="AA10" s="172">
        <v>2</v>
      </c>
      <c r="AB10" s="172">
        <v>8</v>
      </c>
      <c r="AC10" s="172">
        <v>1</v>
      </c>
      <c r="AD10" s="172">
        <v>4</v>
      </c>
      <c r="AE10" s="172">
        <v>0</v>
      </c>
      <c r="AF10" s="284">
        <v>7.69230769230769</v>
      </c>
    </row>
    <row r="11" spans="2:32" s="36" customFormat="1" ht="13.5" customHeight="1">
      <c r="B11" s="153" t="s">
        <v>404</v>
      </c>
      <c r="C11" s="169">
        <f aca="true" t="shared" si="1" ref="C11:C34">D11+E11</f>
        <v>0</v>
      </c>
      <c r="D11" s="169">
        <f aca="true" t="shared" si="2" ref="D11:D34">I11+N11+S11+X11</f>
        <v>0</v>
      </c>
      <c r="E11" s="169">
        <f aca="true" t="shared" si="3" ref="E11:E34">J11+O11+T11+Y11</f>
        <v>0</v>
      </c>
      <c r="F11" s="169">
        <f aca="true" t="shared" si="4" ref="F11:F17">K11+P11+U11+Z11</f>
        <v>0</v>
      </c>
      <c r="G11" s="169">
        <f aca="true" t="shared" si="5" ref="G11:G17">L11+Q11+V11+AA11</f>
        <v>0</v>
      </c>
      <c r="H11" s="172">
        <v>0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0</v>
      </c>
      <c r="O11" s="172">
        <v>0</v>
      </c>
      <c r="P11" s="172">
        <v>0</v>
      </c>
      <c r="Q11" s="172">
        <v>0</v>
      </c>
      <c r="R11" s="172">
        <v>0</v>
      </c>
      <c r="S11" s="172">
        <v>0</v>
      </c>
      <c r="T11" s="172">
        <v>0</v>
      </c>
      <c r="U11" s="172">
        <v>0</v>
      </c>
      <c r="V11" s="172">
        <v>0</v>
      </c>
      <c r="W11" s="172">
        <v>0</v>
      </c>
      <c r="X11" s="172">
        <v>0</v>
      </c>
      <c r="Y11" s="172">
        <v>0</v>
      </c>
      <c r="Z11" s="172">
        <v>0</v>
      </c>
      <c r="AA11" s="172">
        <v>0</v>
      </c>
      <c r="AB11" s="172">
        <v>0</v>
      </c>
      <c r="AC11" s="172">
        <v>0</v>
      </c>
      <c r="AD11" s="172">
        <v>0</v>
      </c>
      <c r="AE11" s="172">
        <v>0</v>
      </c>
      <c r="AF11" s="284">
        <v>0</v>
      </c>
    </row>
    <row r="12" spans="2:32" s="36" customFormat="1" ht="13.5" customHeight="1">
      <c r="B12" s="153" t="s">
        <v>403</v>
      </c>
      <c r="C12" s="169">
        <f t="shared" si="1"/>
        <v>0</v>
      </c>
      <c r="D12" s="169">
        <f t="shared" si="2"/>
        <v>0</v>
      </c>
      <c r="E12" s="169">
        <f t="shared" si="3"/>
        <v>0</v>
      </c>
      <c r="F12" s="169">
        <f t="shared" si="4"/>
        <v>0</v>
      </c>
      <c r="G12" s="169">
        <f t="shared" si="5"/>
        <v>0</v>
      </c>
      <c r="H12" s="172">
        <v>0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72">
        <v>0</v>
      </c>
      <c r="S12" s="172">
        <v>0</v>
      </c>
      <c r="T12" s="172">
        <v>0</v>
      </c>
      <c r="U12" s="172">
        <v>0</v>
      </c>
      <c r="V12" s="172">
        <v>0</v>
      </c>
      <c r="W12" s="172">
        <v>0</v>
      </c>
      <c r="X12" s="172">
        <v>0</v>
      </c>
      <c r="Y12" s="172">
        <v>0</v>
      </c>
      <c r="Z12" s="172">
        <v>0</v>
      </c>
      <c r="AA12" s="172">
        <v>0</v>
      </c>
      <c r="AB12" s="172">
        <v>0</v>
      </c>
      <c r="AC12" s="172">
        <v>0</v>
      </c>
      <c r="AD12" s="172">
        <v>0</v>
      </c>
      <c r="AE12" s="172">
        <v>0</v>
      </c>
      <c r="AF12" s="284">
        <v>0</v>
      </c>
    </row>
    <row r="13" spans="2:32" s="36" customFormat="1" ht="13.5" customHeight="1">
      <c r="B13" s="153" t="s">
        <v>402</v>
      </c>
      <c r="C13" s="169">
        <f t="shared" si="1"/>
        <v>5</v>
      </c>
      <c r="D13" s="169">
        <f t="shared" si="2"/>
        <v>5</v>
      </c>
      <c r="E13" s="169">
        <f t="shared" si="3"/>
        <v>0</v>
      </c>
      <c r="F13" s="169">
        <f t="shared" si="4"/>
        <v>4</v>
      </c>
      <c r="G13" s="169">
        <f t="shared" si="5"/>
        <v>1</v>
      </c>
      <c r="H13" s="172">
        <v>1</v>
      </c>
      <c r="I13" s="172">
        <v>1</v>
      </c>
      <c r="J13" s="172">
        <v>0</v>
      </c>
      <c r="K13" s="172">
        <v>1</v>
      </c>
      <c r="L13" s="172">
        <v>0</v>
      </c>
      <c r="M13" s="172">
        <v>0</v>
      </c>
      <c r="N13" s="172">
        <v>0</v>
      </c>
      <c r="O13" s="172">
        <v>0</v>
      </c>
      <c r="P13" s="172">
        <v>0</v>
      </c>
      <c r="Q13" s="172">
        <v>0</v>
      </c>
      <c r="R13" s="172">
        <v>4</v>
      </c>
      <c r="S13" s="172">
        <v>4</v>
      </c>
      <c r="T13" s="172">
        <v>0</v>
      </c>
      <c r="U13" s="172">
        <v>3</v>
      </c>
      <c r="V13" s="172">
        <v>1</v>
      </c>
      <c r="W13" s="172">
        <v>0</v>
      </c>
      <c r="X13" s="172">
        <v>0</v>
      </c>
      <c r="Y13" s="172">
        <v>0</v>
      </c>
      <c r="Z13" s="172">
        <v>0</v>
      </c>
      <c r="AA13" s="172">
        <v>0</v>
      </c>
      <c r="AB13" s="172">
        <v>4</v>
      </c>
      <c r="AC13" s="172">
        <v>0</v>
      </c>
      <c r="AD13" s="172">
        <v>1</v>
      </c>
      <c r="AE13" s="172">
        <v>0</v>
      </c>
      <c r="AF13" s="284">
        <v>0</v>
      </c>
    </row>
    <row r="14" spans="2:32" s="36" customFormat="1" ht="13.5" customHeight="1">
      <c r="B14" s="153" t="s">
        <v>401</v>
      </c>
      <c r="C14" s="169">
        <f>D14+E14</f>
        <v>0</v>
      </c>
      <c r="D14" s="169">
        <f t="shared" si="2"/>
        <v>0</v>
      </c>
      <c r="E14" s="169">
        <f t="shared" si="3"/>
        <v>0</v>
      </c>
      <c r="F14" s="169">
        <f t="shared" si="4"/>
        <v>0</v>
      </c>
      <c r="G14" s="169">
        <f t="shared" si="5"/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2">
        <v>0</v>
      </c>
      <c r="N14" s="172">
        <v>0</v>
      </c>
      <c r="O14" s="172">
        <v>0</v>
      </c>
      <c r="P14" s="172">
        <v>0</v>
      </c>
      <c r="Q14" s="172">
        <v>0</v>
      </c>
      <c r="R14" s="172">
        <v>0</v>
      </c>
      <c r="S14" s="172">
        <v>0</v>
      </c>
      <c r="T14" s="172">
        <v>0</v>
      </c>
      <c r="U14" s="172">
        <v>0</v>
      </c>
      <c r="V14" s="172">
        <v>0</v>
      </c>
      <c r="W14" s="172">
        <v>0</v>
      </c>
      <c r="X14" s="172">
        <v>0</v>
      </c>
      <c r="Y14" s="172">
        <v>0</v>
      </c>
      <c r="Z14" s="172">
        <v>0</v>
      </c>
      <c r="AA14" s="172">
        <v>0</v>
      </c>
      <c r="AB14" s="172">
        <v>0</v>
      </c>
      <c r="AC14" s="172">
        <v>0</v>
      </c>
      <c r="AD14" s="172">
        <v>0</v>
      </c>
      <c r="AE14" s="172">
        <v>0</v>
      </c>
      <c r="AF14" s="284">
        <v>0</v>
      </c>
    </row>
    <row r="15" spans="2:32" s="36" customFormat="1" ht="13.5" customHeight="1">
      <c r="B15" s="153" t="s">
        <v>400</v>
      </c>
      <c r="C15" s="169">
        <f t="shared" si="1"/>
        <v>0</v>
      </c>
      <c r="D15" s="169">
        <f t="shared" si="2"/>
        <v>0</v>
      </c>
      <c r="E15" s="169">
        <f t="shared" si="3"/>
        <v>0</v>
      </c>
      <c r="F15" s="169">
        <f t="shared" si="4"/>
        <v>0</v>
      </c>
      <c r="G15" s="169">
        <f t="shared" si="5"/>
        <v>0</v>
      </c>
      <c r="H15" s="172">
        <v>0</v>
      </c>
      <c r="I15" s="172">
        <v>0</v>
      </c>
      <c r="J15" s="172">
        <v>0</v>
      </c>
      <c r="K15" s="172">
        <v>0</v>
      </c>
      <c r="L15" s="172">
        <v>0</v>
      </c>
      <c r="M15" s="172">
        <v>0</v>
      </c>
      <c r="N15" s="172">
        <v>0</v>
      </c>
      <c r="O15" s="172">
        <v>0</v>
      </c>
      <c r="P15" s="172">
        <v>0</v>
      </c>
      <c r="Q15" s="172">
        <v>0</v>
      </c>
      <c r="R15" s="172">
        <v>0</v>
      </c>
      <c r="S15" s="172">
        <v>0</v>
      </c>
      <c r="T15" s="172">
        <v>0</v>
      </c>
      <c r="U15" s="172">
        <v>0</v>
      </c>
      <c r="V15" s="172">
        <v>0</v>
      </c>
      <c r="W15" s="172">
        <v>0</v>
      </c>
      <c r="X15" s="172">
        <v>0</v>
      </c>
      <c r="Y15" s="172">
        <v>0</v>
      </c>
      <c r="Z15" s="172">
        <v>0</v>
      </c>
      <c r="AA15" s="172">
        <v>0</v>
      </c>
      <c r="AB15" s="172">
        <v>0</v>
      </c>
      <c r="AC15" s="172">
        <v>0</v>
      </c>
      <c r="AD15" s="172">
        <v>0</v>
      </c>
      <c r="AE15" s="172">
        <v>0</v>
      </c>
      <c r="AF15" s="284">
        <v>0</v>
      </c>
    </row>
    <row r="16" spans="2:32" s="36" customFormat="1" ht="13.5" customHeight="1">
      <c r="B16" s="153" t="s">
        <v>399</v>
      </c>
      <c r="C16" s="169">
        <f t="shared" si="1"/>
        <v>0</v>
      </c>
      <c r="D16" s="169">
        <f t="shared" si="2"/>
        <v>0</v>
      </c>
      <c r="E16" s="169">
        <f t="shared" si="3"/>
        <v>0</v>
      </c>
      <c r="F16" s="169">
        <f t="shared" si="4"/>
        <v>0</v>
      </c>
      <c r="G16" s="169">
        <f t="shared" si="5"/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2">
        <v>0</v>
      </c>
      <c r="N16" s="172">
        <v>0</v>
      </c>
      <c r="O16" s="172">
        <v>0</v>
      </c>
      <c r="P16" s="172">
        <v>0</v>
      </c>
      <c r="Q16" s="172">
        <v>0</v>
      </c>
      <c r="R16" s="172">
        <v>0</v>
      </c>
      <c r="S16" s="172">
        <v>0</v>
      </c>
      <c r="T16" s="172">
        <v>0</v>
      </c>
      <c r="U16" s="172">
        <v>0</v>
      </c>
      <c r="V16" s="172">
        <v>0</v>
      </c>
      <c r="W16" s="172">
        <v>0</v>
      </c>
      <c r="X16" s="172">
        <v>0</v>
      </c>
      <c r="Y16" s="172">
        <v>0</v>
      </c>
      <c r="Z16" s="172">
        <v>0</v>
      </c>
      <c r="AA16" s="172">
        <v>0</v>
      </c>
      <c r="AB16" s="172">
        <v>0</v>
      </c>
      <c r="AC16" s="172">
        <v>0</v>
      </c>
      <c r="AD16" s="172">
        <v>0</v>
      </c>
      <c r="AE16" s="172">
        <v>0</v>
      </c>
      <c r="AF16" s="284">
        <v>0</v>
      </c>
    </row>
    <row r="17" spans="2:32" s="36" customFormat="1" ht="13.5" customHeight="1">
      <c r="B17" s="153" t="s">
        <v>398</v>
      </c>
      <c r="C17" s="169">
        <f t="shared" si="1"/>
        <v>0</v>
      </c>
      <c r="D17" s="169">
        <f t="shared" si="2"/>
        <v>0</v>
      </c>
      <c r="E17" s="169">
        <f t="shared" si="3"/>
        <v>0</v>
      </c>
      <c r="F17" s="169">
        <f t="shared" si="4"/>
        <v>0</v>
      </c>
      <c r="G17" s="169">
        <f t="shared" si="5"/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2">
        <v>0</v>
      </c>
      <c r="N17" s="172">
        <v>0</v>
      </c>
      <c r="O17" s="172">
        <v>0</v>
      </c>
      <c r="P17" s="172">
        <v>0</v>
      </c>
      <c r="Q17" s="172">
        <v>0</v>
      </c>
      <c r="R17" s="172">
        <v>0</v>
      </c>
      <c r="S17" s="172">
        <v>0</v>
      </c>
      <c r="T17" s="172">
        <v>0</v>
      </c>
      <c r="U17" s="172">
        <v>0</v>
      </c>
      <c r="V17" s="172">
        <v>0</v>
      </c>
      <c r="W17" s="172">
        <v>0</v>
      </c>
      <c r="X17" s="172">
        <v>0</v>
      </c>
      <c r="Y17" s="172">
        <v>0</v>
      </c>
      <c r="Z17" s="172">
        <v>0</v>
      </c>
      <c r="AA17" s="172">
        <v>0</v>
      </c>
      <c r="AB17" s="172">
        <v>0</v>
      </c>
      <c r="AC17" s="172">
        <v>0</v>
      </c>
      <c r="AD17" s="172">
        <v>0</v>
      </c>
      <c r="AE17" s="172">
        <v>0</v>
      </c>
      <c r="AF17" s="284">
        <v>0</v>
      </c>
    </row>
    <row r="18" spans="2:32" s="36" customFormat="1" ht="4.5" customHeight="1">
      <c r="B18" s="153"/>
      <c r="C18" s="169"/>
      <c r="D18" s="169"/>
      <c r="E18" s="169"/>
      <c r="F18" s="169"/>
      <c r="G18" s="169"/>
      <c r="H18" s="170"/>
      <c r="I18" s="170"/>
      <c r="J18" s="170"/>
      <c r="K18" s="170"/>
      <c r="L18" s="170"/>
      <c r="M18" s="170"/>
      <c r="N18" s="169"/>
      <c r="O18" s="170"/>
      <c r="P18" s="169"/>
      <c r="Q18" s="170"/>
      <c r="R18" s="170"/>
      <c r="S18" s="169"/>
      <c r="T18" s="170"/>
      <c r="U18" s="169"/>
      <c r="V18" s="169"/>
      <c r="W18" s="170"/>
      <c r="X18" s="170"/>
      <c r="Y18" s="170"/>
      <c r="Z18" s="170"/>
      <c r="AA18" s="170"/>
      <c r="AB18" s="169"/>
      <c r="AC18" s="170"/>
      <c r="AD18" s="169"/>
      <c r="AE18" s="170"/>
      <c r="AF18" s="291"/>
    </row>
    <row r="19" spans="2:32" s="36" customFormat="1" ht="13.5" customHeight="1">
      <c r="B19" s="153" t="s">
        <v>397</v>
      </c>
      <c r="C19" s="169">
        <f t="shared" si="1"/>
        <v>0</v>
      </c>
      <c r="D19" s="169">
        <f t="shared" si="2"/>
        <v>0</v>
      </c>
      <c r="E19" s="169">
        <f t="shared" si="3"/>
        <v>0</v>
      </c>
      <c r="F19" s="169">
        <f aca="true" t="shared" si="6" ref="F19:F34">K19+P19+U19+Z19</f>
        <v>0</v>
      </c>
      <c r="G19" s="169">
        <f aca="true" t="shared" si="7" ref="G19:G34">L19+Q19+V19+AA19</f>
        <v>0</v>
      </c>
      <c r="H19" s="172">
        <v>0</v>
      </c>
      <c r="I19" s="172">
        <v>0</v>
      </c>
      <c r="J19" s="172">
        <v>0</v>
      </c>
      <c r="K19" s="172">
        <v>0</v>
      </c>
      <c r="L19" s="172">
        <v>0</v>
      </c>
      <c r="M19" s="172">
        <v>0</v>
      </c>
      <c r="N19" s="172">
        <v>0</v>
      </c>
      <c r="O19" s="172">
        <v>0</v>
      </c>
      <c r="P19" s="172">
        <v>0</v>
      </c>
      <c r="Q19" s="172">
        <v>0</v>
      </c>
      <c r="R19" s="172">
        <v>0</v>
      </c>
      <c r="S19" s="172">
        <v>0</v>
      </c>
      <c r="T19" s="172">
        <v>0</v>
      </c>
      <c r="U19" s="172">
        <v>0</v>
      </c>
      <c r="V19" s="172">
        <v>0</v>
      </c>
      <c r="W19" s="172">
        <v>0</v>
      </c>
      <c r="X19" s="172">
        <v>0</v>
      </c>
      <c r="Y19" s="172">
        <v>0</v>
      </c>
      <c r="Z19" s="172">
        <v>0</v>
      </c>
      <c r="AA19" s="172">
        <v>0</v>
      </c>
      <c r="AB19" s="172">
        <v>0</v>
      </c>
      <c r="AC19" s="172">
        <v>0</v>
      </c>
      <c r="AD19" s="172">
        <v>0</v>
      </c>
      <c r="AE19" s="172">
        <v>0</v>
      </c>
      <c r="AF19" s="284">
        <v>0</v>
      </c>
    </row>
    <row r="20" spans="2:32" s="36" customFormat="1" ht="13.5" customHeight="1">
      <c r="B20" s="153" t="s">
        <v>396</v>
      </c>
      <c r="C20" s="169">
        <f t="shared" si="1"/>
        <v>0</v>
      </c>
      <c r="D20" s="169">
        <f t="shared" si="2"/>
        <v>0</v>
      </c>
      <c r="E20" s="169">
        <f t="shared" si="3"/>
        <v>0</v>
      </c>
      <c r="F20" s="169">
        <f t="shared" si="6"/>
        <v>0</v>
      </c>
      <c r="G20" s="169">
        <f t="shared" si="7"/>
        <v>0</v>
      </c>
      <c r="H20" s="172">
        <v>0</v>
      </c>
      <c r="I20" s="172">
        <v>0</v>
      </c>
      <c r="J20" s="172">
        <v>0</v>
      </c>
      <c r="K20" s="172">
        <v>0</v>
      </c>
      <c r="L20" s="172">
        <v>0</v>
      </c>
      <c r="M20" s="172">
        <v>0</v>
      </c>
      <c r="N20" s="172">
        <v>0</v>
      </c>
      <c r="O20" s="172">
        <v>0</v>
      </c>
      <c r="P20" s="172">
        <v>0</v>
      </c>
      <c r="Q20" s="172">
        <v>0</v>
      </c>
      <c r="R20" s="172">
        <v>0</v>
      </c>
      <c r="S20" s="172">
        <v>0</v>
      </c>
      <c r="T20" s="172">
        <v>0</v>
      </c>
      <c r="U20" s="172">
        <v>0</v>
      </c>
      <c r="V20" s="172">
        <v>0</v>
      </c>
      <c r="W20" s="172">
        <v>0</v>
      </c>
      <c r="X20" s="172">
        <v>0</v>
      </c>
      <c r="Y20" s="172">
        <v>0</v>
      </c>
      <c r="Z20" s="172">
        <v>0</v>
      </c>
      <c r="AA20" s="172">
        <v>0</v>
      </c>
      <c r="AB20" s="172">
        <v>0</v>
      </c>
      <c r="AC20" s="172">
        <v>0</v>
      </c>
      <c r="AD20" s="172">
        <v>0</v>
      </c>
      <c r="AE20" s="172">
        <v>0</v>
      </c>
      <c r="AF20" s="284">
        <v>0</v>
      </c>
    </row>
    <row r="21" spans="2:32" s="36" customFormat="1" ht="13.5" customHeight="1">
      <c r="B21" s="153" t="s">
        <v>25</v>
      </c>
      <c r="C21" s="169">
        <f t="shared" si="1"/>
        <v>0</v>
      </c>
      <c r="D21" s="169">
        <f t="shared" si="2"/>
        <v>0</v>
      </c>
      <c r="E21" s="169">
        <f t="shared" si="3"/>
        <v>0</v>
      </c>
      <c r="F21" s="169">
        <f t="shared" si="6"/>
        <v>0</v>
      </c>
      <c r="G21" s="169">
        <f t="shared" si="7"/>
        <v>0</v>
      </c>
      <c r="H21" s="172">
        <v>0</v>
      </c>
      <c r="I21" s="172">
        <v>0</v>
      </c>
      <c r="J21" s="172">
        <v>0</v>
      </c>
      <c r="K21" s="172">
        <v>0</v>
      </c>
      <c r="L21" s="172">
        <v>0</v>
      </c>
      <c r="M21" s="172">
        <v>0</v>
      </c>
      <c r="N21" s="172">
        <v>0</v>
      </c>
      <c r="O21" s="172">
        <v>0</v>
      </c>
      <c r="P21" s="172">
        <v>0</v>
      </c>
      <c r="Q21" s="172">
        <v>0</v>
      </c>
      <c r="R21" s="172">
        <v>0</v>
      </c>
      <c r="S21" s="172">
        <v>0</v>
      </c>
      <c r="T21" s="172">
        <v>0</v>
      </c>
      <c r="U21" s="172">
        <v>0</v>
      </c>
      <c r="V21" s="172">
        <v>0</v>
      </c>
      <c r="W21" s="172">
        <v>0</v>
      </c>
      <c r="X21" s="172">
        <v>0</v>
      </c>
      <c r="Y21" s="172">
        <v>0</v>
      </c>
      <c r="Z21" s="172">
        <v>0</v>
      </c>
      <c r="AA21" s="172">
        <v>0</v>
      </c>
      <c r="AB21" s="172">
        <v>0</v>
      </c>
      <c r="AC21" s="172">
        <v>0</v>
      </c>
      <c r="AD21" s="172">
        <v>0</v>
      </c>
      <c r="AE21" s="172">
        <v>0</v>
      </c>
      <c r="AF21" s="284">
        <v>0</v>
      </c>
    </row>
    <row r="22" spans="2:32" s="36" customFormat="1" ht="13.5" customHeight="1">
      <c r="B22" s="153" t="s">
        <v>395</v>
      </c>
      <c r="C22" s="169">
        <f t="shared" si="1"/>
        <v>1</v>
      </c>
      <c r="D22" s="169">
        <f t="shared" si="2"/>
        <v>1</v>
      </c>
      <c r="E22" s="169">
        <f t="shared" si="3"/>
        <v>0</v>
      </c>
      <c r="F22" s="169">
        <f t="shared" si="6"/>
        <v>1</v>
      </c>
      <c r="G22" s="169">
        <f t="shared" si="7"/>
        <v>0</v>
      </c>
      <c r="H22" s="172">
        <v>0</v>
      </c>
      <c r="I22" s="172">
        <v>0</v>
      </c>
      <c r="J22" s="172">
        <v>0</v>
      </c>
      <c r="K22" s="172">
        <v>0</v>
      </c>
      <c r="L22" s="172">
        <v>0</v>
      </c>
      <c r="M22" s="172">
        <v>1</v>
      </c>
      <c r="N22" s="172">
        <v>1</v>
      </c>
      <c r="O22" s="172">
        <v>0</v>
      </c>
      <c r="P22" s="172">
        <v>1</v>
      </c>
      <c r="Q22" s="172">
        <v>0</v>
      </c>
      <c r="R22" s="172">
        <v>0</v>
      </c>
      <c r="S22" s="172">
        <v>0</v>
      </c>
      <c r="T22" s="172">
        <v>0</v>
      </c>
      <c r="U22" s="172">
        <v>0</v>
      </c>
      <c r="V22" s="172">
        <v>0</v>
      </c>
      <c r="W22" s="172">
        <v>0</v>
      </c>
      <c r="X22" s="172">
        <v>0</v>
      </c>
      <c r="Y22" s="172">
        <v>0</v>
      </c>
      <c r="Z22" s="172">
        <v>0</v>
      </c>
      <c r="AA22" s="172">
        <v>0</v>
      </c>
      <c r="AB22" s="172">
        <v>1</v>
      </c>
      <c r="AC22" s="172">
        <v>0</v>
      </c>
      <c r="AD22" s="172">
        <v>0</v>
      </c>
      <c r="AE22" s="172">
        <v>0</v>
      </c>
      <c r="AF22" s="284">
        <v>0</v>
      </c>
    </row>
    <row r="23" spans="2:32" s="36" customFormat="1" ht="13.5" customHeight="1">
      <c r="B23" s="153" t="s">
        <v>394</v>
      </c>
      <c r="C23" s="169">
        <f t="shared" si="1"/>
        <v>0</v>
      </c>
      <c r="D23" s="169">
        <f t="shared" si="2"/>
        <v>0</v>
      </c>
      <c r="E23" s="169">
        <f t="shared" si="3"/>
        <v>0</v>
      </c>
      <c r="F23" s="169">
        <f t="shared" si="6"/>
        <v>0</v>
      </c>
      <c r="G23" s="169">
        <f t="shared" si="7"/>
        <v>0</v>
      </c>
      <c r="H23" s="172">
        <v>0</v>
      </c>
      <c r="I23" s="172">
        <v>0</v>
      </c>
      <c r="J23" s="172">
        <v>0</v>
      </c>
      <c r="K23" s="172">
        <v>0</v>
      </c>
      <c r="L23" s="172">
        <v>0</v>
      </c>
      <c r="M23" s="172">
        <v>0</v>
      </c>
      <c r="N23" s="172">
        <v>0</v>
      </c>
      <c r="O23" s="172">
        <v>0</v>
      </c>
      <c r="P23" s="172">
        <v>0</v>
      </c>
      <c r="Q23" s="172">
        <v>0</v>
      </c>
      <c r="R23" s="172">
        <v>0</v>
      </c>
      <c r="S23" s="172">
        <v>0</v>
      </c>
      <c r="T23" s="172">
        <v>0</v>
      </c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0</v>
      </c>
      <c r="AB23" s="172">
        <v>0</v>
      </c>
      <c r="AC23" s="172">
        <v>0</v>
      </c>
      <c r="AD23" s="172">
        <v>0</v>
      </c>
      <c r="AE23" s="172">
        <v>0</v>
      </c>
      <c r="AF23" s="284">
        <v>0</v>
      </c>
    </row>
    <row r="24" spans="2:32" s="36" customFormat="1" ht="13.5" customHeight="1">
      <c r="B24" s="153" t="s">
        <v>393</v>
      </c>
      <c r="C24" s="169">
        <f t="shared" si="1"/>
        <v>0</v>
      </c>
      <c r="D24" s="169">
        <f t="shared" si="2"/>
        <v>0</v>
      </c>
      <c r="E24" s="169">
        <f t="shared" si="3"/>
        <v>0</v>
      </c>
      <c r="F24" s="169">
        <f t="shared" si="6"/>
        <v>0</v>
      </c>
      <c r="G24" s="169">
        <f t="shared" si="7"/>
        <v>0</v>
      </c>
      <c r="H24" s="172">
        <v>0</v>
      </c>
      <c r="I24" s="172">
        <v>0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0</v>
      </c>
      <c r="AF24" s="284">
        <v>0</v>
      </c>
    </row>
    <row r="25" spans="2:32" s="36" customFormat="1" ht="13.5" customHeight="1">
      <c r="B25" s="153" t="s">
        <v>392</v>
      </c>
      <c r="C25" s="169">
        <f t="shared" si="1"/>
        <v>0</v>
      </c>
      <c r="D25" s="169">
        <f t="shared" si="2"/>
        <v>0</v>
      </c>
      <c r="E25" s="169">
        <f t="shared" si="3"/>
        <v>0</v>
      </c>
      <c r="F25" s="169">
        <f t="shared" si="6"/>
        <v>0</v>
      </c>
      <c r="G25" s="169">
        <f t="shared" si="7"/>
        <v>0</v>
      </c>
      <c r="H25" s="172">
        <v>0</v>
      </c>
      <c r="I25" s="172">
        <v>0</v>
      </c>
      <c r="J25" s="172">
        <v>0</v>
      </c>
      <c r="K25" s="172">
        <v>0</v>
      </c>
      <c r="L25" s="172">
        <v>0</v>
      </c>
      <c r="M25" s="172">
        <v>0</v>
      </c>
      <c r="N25" s="172">
        <v>0</v>
      </c>
      <c r="O25" s="172">
        <v>0</v>
      </c>
      <c r="P25" s="172">
        <v>0</v>
      </c>
      <c r="Q25" s="172">
        <v>0</v>
      </c>
      <c r="R25" s="172">
        <v>0</v>
      </c>
      <c r="S25" s="172">
        <v>0</v>
      </c>
      <c r="T25" s="172">
        <v>0</v>
      </c>
      <c r="U25" s="172">
        <v>0</v>
      </c>
      <c r="V25" s="172">
        <v>0</v>
      </c>
      <c r="W25" s="172">
        <v>0</v>
      </c>
      <c r="X25" s="172">
        <v>0</v>
      </c>
      <c r="Y25" s="172">
        <v>0</v>
      </c>
      <c r="Z25" s="172">
        <v>0</v>
      </c>
      <c r="AA25" s="172">
        <v>0</v>
      </c>
      <c r="AB25" s="172">
        <v>0</v>
      </c>
      <c r="AC25" s="172">
        <v>0</v>
      </c>
      <c r="AD25" s="172">
        <v>0</v>
      </c>
      <c r="AE25" s="172">
        <v>0</v>
      </c>
      <c r="AF25" s="284">
        <v>0</v>
      </c>
    </row>
    <row r="26" spans="2:32" s="36" customFormat="1" ht="13.5" customHeight="1">
      <c r="B26" s="153" t="s">
        <v>391</v>
      </c>
      <c r="C26" s="169">
        <f t="shared" si="1"/>
        <v>0</v>
      </c>
      <c r="D26" s="169">
        <f t="shared" si="2"/>
        <v>0</v>
      </c>
      <c r="E26" s="169">
        <f t="shared" si="3"/>
        <v>0</v>
      </c>
      <c r="F26" s="169">
        <f t="shared" si="6"/>
        <v>0</v>
      </c>
      <c r="G26" s="169">
        <f t="shared" si="7"/>
        <v>0</v>
      </c>
      <c r="H26" s="172">
        <v>0</v>
      </c>
      <c r="I26" s="172">
        <v>0</v>
      </c>
      <c r="J26" s="172">
        <v>0</v>
      </c>
      <c r="K26" s="172">
        <v>0</v>
      </c>
      <c r="L26" s="172">
        <v>0</v>
      </c>
      <c r="M26" s="172">
        <v>0</v>
      </c>
      <c r="N26" s="172">
        <v>0</v>
      </c>
      <c r="O26" s="172">
        <v>0</v>
      </c>
      <c r="P26" s="172">
        <v>0</v>
      </c>
      <c r="Q26" s="172">
        <v>0</v>
      </c>
      <c r="R26" s="172">
        <v>0</v>
      </c>
      <c r="S26" s="172">
        <v>0</v>
      </c>
      <c r="T26" s="172">
        <v>0</v>
      </c>
      <c r="U26" s="172">
        <v>0</v>
      </c>
      <c r="V26" s="172">
        <v>0</v>
      </c>
      <c r="W26" s="172">
        <v>0</v>
      </c>
      <c r="X26" s="172">
        <v>0</v>
      </c>
      <c r="Y26" s="172">
        <v>0</v>
      </c>
      <c r="Z26" s="172">
        <v>0</v>
      </c>
      <c r="AA26" s="172">
        <v>0</v>
      </c>
      <c r="AB26" s="172">
        <v>0</v>
      </c>
      <c r="AC26" s="172">
        <v>0</v>
      </c>
      <c r="AD26" s="172">
        <v>0</v>
      </c>
      <c r="AE26" s="172">
        <v>0</v>
      </c>
      <c r="AF26" s="284">
        <v>0</v>
      </c>
    </row>
    <row r="27" spans="2:32" s="36" customFormat="1" ht="13.5" customHeight="1">
      <c r="B27" s="153" t="s">
        <v>390</v>
      </c>
      <c r="C27" s="169">
        <f t="shared" si="1"/>
        <v>1</v>
      </c>
      <c r="D27" s="169">
        <f t="shared" si="2"/>
        <v>1</v>
      </c>
      <c r="E27" s="169">
        <f t="shared" si="3"/>
        <v>0</v>
      </c>
      <c r="F27" s="169">
        <f t="shared" si="6"/>
        <v>1</v>
      </c>
      <c r="G27" s="169">
        <f t="shared" si="7"/>
        <v>0</v>
      </c>
      <c r="H27" s="172">
        <v>1</v>
      </c>
      <c r="I27" s="172">
        <v>1</v>
      </c>
      <c r="J27" s="172">
        <v>0</v>
      </c>
      <c r="K27" s="172">
        <v>1</v>
      </c>
      <c r="L27" s="172">
        <v>0</v>
      </c>
      <c r="M27" s="172">
        <v>0</v>
      </c>
      <c r="N27" s="172">
        <v>0</v>
      </c>
      <c r="O27" s="172">
        <v>0</v>
      </c>
      <c r="P27" s="172">
        <v>0</v>
      </c>
      <c r="Q27" s="172">
        <v>0</v>
      </c>
      <c r="R27" s="172">
        <v>0</v>
      </c>
      <c r="S27" s="172">
        <v>0</v>
      </c>
      <c r="T27" s="172">
        <v>0</v>
      </c>
      <c r="U27" s="172">
        <v>0</v>
      </c>
      <c r="V27" s="172">
        <v>0</v>
      </c>
      <c r="W27" s="172">
        <v>0</v>
      </c>
      <c r="X27" s="172">
        <v>0</v>
      </c>
      <c r="Y27" s="172">
        <v>0</v>
      </c>
      <c r="Z27" s="172">
        <v>0</v>
      </c>
      <c r="AA27" s="172">
        <v>0</v>
      </c>
      <c r="AB27" s="172">
        <v>1</v>
      </c>
      <c r="AC27" s="172">
        <v>0</v>
      </c>
      <c r="AD27" s="172">
        <v>0</v>
      </c>
      <c r="AE27" s="172">
        <v>0</v>
      </c>
      <c r="AF27" s="284">
        <v>0</v>
      </c>
    </row>
    <row r="28" spans="2:32" s="36" customFormat="1" ht="13.5" customHeight="1">
      <c r="B28" s="153" t="s">
        <v>389</v>
      </c>
      <c r="C28" s="169">
        <f t="shared" si="1"/>
        <v>1</v>
      </c>
      <c r="D28" s="169">
        <f t="shared" si="2"/>
        <v>1</v>
      </c>
      <c r="E28" s="169">
        <f t="shared" si="3"/>
        <v>0</v>
      </c>
      <c r="F28" s="169">
        <f t="shared" si="6"/>
        <v>1</v>
      </c>
      <c r="G28" s="169">
        <f t="shared" si="7"/>
        <v>0</v>
      </c>
      <c r="H28" s="172">
        <v>1</v>
      </c>
      <c r="I28" s="172">
        <v>1</v>
      </c>
      <c r="J28" s="172">
        <v>0</v>
      </c>
      <c r="K28" s="172">
        <v>1</v>
      </c>
      <c r="L28" s="172">
        <v>0</v>
      </c>
      <c r="M28" s="172">
        <v>0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0</v>
      </c>
      <c r="T28" s="172">
        <v>0</v>
      </c>
      <c r="U28" s="172">
        <v>0</v>
      </c>
      <c r="V28" s="172">
        <v>0</v>
      </c>
      <c r="W28" s="172">
        <v>0</v>
      </c>
      <c r="X28" s="172">
        <v>0</v>
      </c>
      <c r="Y28" s="172">
        <v>0</v>
      </c>
      <c r="Z28" s="172">
        <v>0</v>
      </c>
      <c r="AA28" s="172">
        <v>0</v>
      </c>
      <c r="AB28" s="172">
        <v>1</v>
      </c>
      <c r="AC28" s="172">
        <v>0</v>
      </c>
      <c r="AD28" s="172">
        <v>0</v>
      </c>
      <c r="AE28" s="172">
        <v>0</v>
      </c>
      <c r="AF28" s="284">
        <v>0</v>
      </c>
    </row>
    <row r="29" spans="2:32" s="36" customFormat="1" ht="13.5" customHeight="1">
      <c r="B29" s="153" t="s">
        <v>388</v>
      </c>
      <c r="C29" s="169">
        <f t="shared" si="1"/>
        <v>0</v>
      </c>
      <c r="D29" s="169">
        <f t="shared" si="2"/>
        <v>0</v>
      </c>
      <c r="E29" s="169">
        <f t="shared" si="3"/>
        <v>0</v>
      </c>
      <c r="F29" s="169">
        <f t="shared" si="6"/>
        <v>0</v>
      </c>
      <c r="G29" s="169">
        <f t="shared" si="7"/>
        <v>0</v>
      </c>
      <c r="H29" s="172">
        <v>0</v>
      </c>
      <c r="I29" s="172">
        <v>0</v>
      </c>
      <c r="J29" s="172">
        <v>0</v>
      </c>
      <c r="K29" s="172">
        <v>0</v>
      </c>
      <c r="L29" s="172">
        <v>0</v>
      </c>
      <c r="M29" s="172">
        <v>0</v>
      </c>
      <c r="N29" s="172">
        <v>0</v>
      </c>
      <c r="O29" s="172">
        <v>0</v>
      </c>
      <c r="P29" s="172">
        <v>0</v>
      </c>
      <c r="Q29" s="172">
        <v>0</v>
      </c>
      <c r="R29" s="172">
        <v>0</v>
      </c>
      <c r="S29" s="172">
        <v>0</v>
      </c>
      <c r="T29" s="172">
        <v>0</v>
      </c>
      <c r="U29" s="172">
        <v>0</v>
      </c>
      <c r="V29" s="172">
        <v>0</v>
      </c>
      <c r="W29" s="172">
        <v>0</v>
      </c>
      <c r="X29" s="172">
        <v>0</v>
      </c>
      <c r="Y29" s="172">
        <v>0</v>
      </c>
      <c r="Z29" s="172">
        <v>0</v>
      </c>
      <c r="AA29" s="172">
        <v>0</v>
      </c>
      <c r="AB29" s="172">
        <v>0</v>
      </c>
      <c r="AC29" s="172">
        <v>0</v>
      </c>
      <c r="AD29" s="172">
        <v>0</v>
      </c>
      <c r="AE29" s="172">
        <v>0</v>
      </c>
      <c r="AF29" s="284">
        <v>0</v>
      </c>
    </row>
    <row r="30" spans="2:32" s="36" customFormat="1" ht="13.5" customHeight="1">
      <c r="B30" s="153" t="s">
        <v>387</v>
      </c>
      <c r="C30" s="169">
        <f t="shared" si="1"/>
        <v>2</v>
      </c>
      <c r="D30" s="169">
        <f t="shared" si="2"/>
        <v>2</v>
      </c>
      <c r="E30" s="169">
        <f t="shared" si="3"/>
        <v>0</v>
      </c>
      <c r="F30" s="169">
        <f t="shared" si="6"/>
        <v>1</v>
      </c>
      <c r="G30" s="169">
        <f t="shared" si="7"/>
        <v>1</v>
      </c>
      <c r="H30" s="172">
        <v>0</v>
      </c>
      <c r="I30" s="172">
        <v>0</v>
      </c>
      <c r="J30" s="172">
        <v>0</v>
      </c>
      <c r="K30" s="172">
        <v>0</v>
      </c>
      <c r="L30" s="172">
        <v>0</v>
      </c>
      <c r="M30" s="172">
        <v>1</v>
      </c>
      <c r="N30" s="172">
        <v>1</v>
      </c>
      <c r="O30" s="172">
        <v>0</v>
      </c>
      <c r="P30" s="172">
        <v>1</v>
      </c>
      <c r="Q30" s="172">
        <v>0</v>
      </c>
      <c r="R30" s="172">
        <v>1</v>
      </c>
      <c r="S30" s="172">
        <v>1</v>
      </c>
      <c r="T30" s="172">
        <v>0</v>
      </c>
      <c r="U30" s="172">
        <v>0</v>
      </c>
      <c r="V30" s="172">
        <v>1</v>
      </c>
      <c r="W30" s="172">
        <v>0</v>
      </c>
      <c r="X30" s="172">
        <v>0</v>
      </c>
      <c r="Y30" s="172">
        <v>0</v>
      </c>
      <c r="Z30" s="172">
        <v>0</v>
      </c>
      <c r="AA30" s="172">
        <v>0</v>
      </c>
      <c r="AB30" s="172">
        <v>1</v>
      </c>
      <c r="AC30" s="172">
        <v>0</v>
      </c>
      <c r="AD30" s="172">
        <v>1</v>
      </c>
      <c r="AE30" s="172">
        <v>0</v>
      </c>
      <c r="AF30" s="284">
        <v>0</v>
      </c>
    </row>
    <row r="31" spans="2:32" s="36" customFormat="1" ht="13.5" customHeight="1">
      <c r="B31" s="153" t="s">
        <v>386</v>
      </c>
      <c r="C31" s="169">
        <f t="shared" si="1"/>
        <v>1</v>
      </c>
      <c r="D31" s="169">
        <f t="shared" si="2"/>
        <v>0</v>
      </c>
      <c r="E31" s="169">
        <f t="shared" si="3"/>
        <v>1</v>
      </c>
      <c r="F31" s="169">
        <f t="shared" si="6"/>
        <v>1</v>
      </c>
      <c r="G31" s="169">
        <f t="shared" si="7"/>
        <v>0</v>
      </c>
      <c r="H31" s="172">
        <v>0</v>
      </c>
      <c r="I31" s="172">
        <v>0</v>
      </c>
      <c r="J31" s="172">
        <v>0</v>
      </c>
      <c r="K31" s="172">
        <v>0</v>
      </c>
      <c r="L31" s="172">
        <v>0</v>
      </c>
      <c r="M31" s="172">
        <v>1</v>
      </c>
      <c r="N31" s="172">
        <v>0</v>
      </c>
      <c r="O31" s="172">
        <v>1</v>
      </c>
      <c r="P31" s="172">
        <v>1</v>
      </c>
      <c r="Q31" s="172">
        <v>0</v>
      </c>
      <c r="R31" s="172">
        <v>0</v>
      </c>
      <c r="S31" s="172">
        <v>0</v>
      </c>
      <c r="T31" s="172">
        <v>0</v>
      </c>
      <c r="U31" s="172">
        <v>0</v>
      </c>
      <c r="V31" s="172">
        <v>0</v>
      </c>
      <c r="W31" s="172">
        <v>0</v>
      </c>
      <c r="X31" s="172">
        <v>0</v>
      </c>
      <c r="Y31" s="172">
        <v>0</v>
      </c>
      <c r="Z31" s="172">
        <v>0</v>
      </c>
      <c r="AA31" s="172">
        <v>0</v>
      </c>
      <c r="AB31" s="172">
        <v>0</v>
      </c>
      <c r="AC31" s="172">
        <v>1</v>
      </c>
      <c r="AD31" s="172">
        <v>0</v>
      </c>
      <c r="AE31" s="172">
        <v>0</v>
      </c>
      <c r="AF31" s="284">
        <v>100</v>
      </c>
    </row>
    <row r="32" spans="2:32" s="36" customFormat="1" ht="13.5" customHeight="1">
      <c r="B32" s="153" t="s">
        <v>385</v>
      </c>
      <c r="C32" s="169">
        <f t="shared" si="1"/>
        <v>0</v>
      </c>
      <c r="D32" s="169">
        <f t="shared" si="2"/>
        <v>0</v>
      </c>
      <c r="E32" s="169">
        <f t="shared" si="3"/>
        <v>0</v>
      </c>
      <c r="F32" s="169">
        <f t="shared" si="6"/>
        <v>0</v>
      </c>
      <c r="G32" s="169">
        <f t="shared" si="7"/>
        <v>0</v>
      </c>
      <c r="H32" s="172">
        <v>0</v>
      </c>
      <c r="I32" s="172">
        <v>0</v>
      </c>
      <c r="J32" s="172">
        <v>0</v>
      </c>
      <c r="K32" s="172">
        <v>0</v>
      </c>
      <c r="L32" s="172">
        <v>0</v>
      </c>
      <c r="M32" s="172">
        <v>0</v>
      </c>
      <c r="N32" s="172">
        <v>0</v>
      </c>
      <c r="O32" s="172">
        <v>0</v>
      </c>
      <c r="P32" s="172">
        <v>0</v>
      </c>
      <c r="Q32" s="172">
        <v>0</v>
      </c>
      <c r="R32" s="172">
        <v>0</v>
      </c>
      <c r="S32" s="172">
        <v>0</v>
      </c>
      <c r="T32" s="172">
        <v>0</v>
      </c>
      <c r="U32" s="172">
        <v>0</v>
      </c>
      <c r="V32" s="172">
        <v>0</v>
      </c>
      <c r="W32" s="172">
        <v>0</v>
      </c>
      <c r="X32" s="172">
        <v>0</v>
      </c>
      <c r="Y32" s="172">
        <v>0</v>
      </c>
      <c r="Z32" s="172">
        <v>0</v>
      </c>
      <c r="AA32" s="172">
        <v>0</v>
      </c>
      <c r="AB32" s="172">
        <v>0</v>
      </c>
      <c r="AC32" s="172">
        <v>0</v>
      </c>
      <c r="AD32" s="172">
        <v>0</v>
      </c>
      <c r="AE32" s="172">
        <v>0</v>
      </c>
      <c r="AF32" s="284">
        <v>0</v>
      </c>
    </row>
    <row r="33" spans="2:32" s="36" customFormat="1" ht="13.5" customHeight="1">
      <c r="B33" s="153" t="s">
        <v>384</v>
      </c>
      <c r="C33" s="169">
        <f t="shared" si="1"/>
        <v>0</v>
      </c>
      <c r="D33" s="169">
        <f t="shared" si="2"/>
        <v>0</v>
      </c>
      <c r="E33" s="169">
        <f t="shared" si="3"/>
        <v>0</v>
      </c>
      <c r="F33" s="169">
        <f t="shared" si="6"/>
        <v>0</v>
      </c>
      <c r="G33" s="169">
        <f t="shared" si="7"/>
        <v>0</v>
      </c>
      <c r="H33" s="172">
        <v>0</v>
      </c>
      <c r="I33" s="172">
        <v>0</v>
      </c>
      <c r="J33" s="172">
        <v>0</v>
      </c>
      <c r="K33" s="172">
        <v>0</v>
      </c>
      <c r="L33" s="172">
        <v>0</v>
      </c>
      <c r="M33" s="172">
        <v>0</v>
      </c>
      <c r="N33" s="172">
        <v>0</v>
      </c>
      <c r="O33" s="172">
        <v>0</v>
      </c>
      <c r="P33" s="172">
        <v>0</v>
      </c>
      <c r="Q33" s="172">
        <v>0</v>
      </c>
      <c r="R33" s="172">
        <v>0</v>
      </c>
      <c r="S33" s="172">
        <v>0</v>
      </c>
      <c r="T33" s="172">
        <v>0</v>
      </c>
      <c r="U33" s="172">
        <v>0</v>
      </c>
      <c r="V33" s="172">
        <v>0</v>
      </c>
      <c r="W33" s="172">
        <v>0</v>
      </c>
      <c r="X33" s="172">
        <v>0</v>
      </c>
      <c r="Y33" s="172">
        <v>0</v>
      </c>
      <c r="Z33" s="172">
        <v>0</v>
      </c>
      <c r="AA33" s="172">
        <v>0</v>
      </c>
      <c r="AB33" s="172">
        <v>0</v>
      </c>
      <c r="AC33" s="172">
        <v>0</v>
      </c>
      <c r="AD33" s="172">
        <v>0</v>
      </c>
      <c r="AE33" s="172">
        <v>0</v>
      </c>
      <c r="AF33" s="284">
        <v>0</v>
      </c>
    </row>
    <row r="34" spans="2:32" s="36" customFormat="1" ht="13.5" customHeight="1">
      <c r="B34" s="153" t="s">
        <v>280</v>
      </c>
      <c r="C34" s="169">
        <f t="shared" si="1"/>
        <v>0</v>
      </c>
      <c r="D34" s="169">
        <f t="shared" si="2"/>
        <v>0</v>
      </c>
      <c r="E34" s="169">
        <f t="shared" si="3"/>
        <v>0</v>
      </c>
      <c r="F34" s="169">
        <f t="shared" si="6"/>
        <v>0</v>
      </c>
      <c r="G34" s="169">
        <f t="shared" si="7"/>
        <v>0</v>
      </c>
      <c r="H34" s="172">
        <v>0</v>
      </c>
      <c r="I34" s="172">
        <v>0</v>
      </c>
      <c r="J34" s="172">
        <v>0</v>
      </c>
      <c r="K34" s="172">
        <v>0</v>
      </c>
      <c r="L34" s="172">
        <v>0</v>
      </c>
      <c r="M34" s="172">
        <v>0</v>
      </c>
      <c r="N34" s="172">
        <v>0</v>
      </c>
      <c r="O34" s="172">
        <v>0</v>
      </c>
      <c r="P34" s="172">
        <v>0</v>
      </c>
      <c r="Q34" s="172">
        <v>0</v>
      </c>
      <c r="R34" s="172">
        <v>0</v>
      </c>
      <c r="S34" s="172">
        <v>0</v>
      </c>
      <c r="T34" s="172">
        <v>0</v>
      </c>
      <c r="U34" s="172">
        <v>0</v>
      </c>
      <c r="V34" s="172">
        <v>0</v>
      </c>
      <c r="W34" s="172">
        <v>0</v>
      </c>
      <c r="X34" s="172">
        <v>0</v>
      </c>
      <c r="Y34" s="172">
        <v>0</v>
      </c>
      <c r="Z34" s="172">
        <v>0</v>
      </c>
      <c r="AA34" s="172">
        <v>0</v>
      </c>
      <c r="AB34" s="172">
        <v>0</v>
      </c>
      <c r="AC34" s="172">
        <v>0</v>
      </c>
      <c r="AD34" s="172">
        <v>0</v>
      </c>
      <c r="AE34" s="172">
        <v>0</v>
      </c>
      <c r="AF34" s="284">
        <v>0</v>
      </c>
    </row>
    <row r="35" spans="1:32" ht="4.5" customHeight="1" thickBot="1">
      <c r="A35" s="36"/>
      <c r="B35" s="10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</row>
    <row r="36" ht="11.25">
      <c r="A36" s="36"/>
    </row>
    <row r="37" ht="11.25">
      <c r="A37" s="36"/>
    </row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</sheetData>
  <sheetProtection/>
  <mergeCells count="18">
    <mergeCell ref="S5:T5"/>
    <mergeCell ref="U5:V5"/>
    <mergeCell ref="H4:L4"/>
    <mergeCell ref="D5:E5"/>
    <mergeCell ref="F5:G5"/>
    <mergeCell ref="I5:J5"/>
    <mergeCell ref="K5:L5"/>
    <mergeCell ref="C4:G4"/>
    <mergeCell ref="AB4:AE4"/>
    <mergeCell ref="W4:AA4"/>
    <mergeCell ref="R4:V4"/>
    <mergeCell ref="M4:Q4"/>
    <mergeCell ref="X5:Y5"/>
    <mergeCell ref="Z5:AA5"/>
    <mergeCell ref="AB5:AC5"/>
    <mergeCell ref="AD5:AE5"/>
    <mergeCell ref="N5:O5"/>
    <mergeCell ref="P5:Q5"/>
  </mergeCells>
  <conditionalFormatting sqref="F8 F10:F17 F19:F34">
    <cfRule type="cellIs" priority="1" dxfId="0" operator="notEqual" stopIfTrue="1">
      <formula>AB8+AC8</formula>
    </cfRule>
  </conditionalFormatting>
  <conditionalFormatting sqref="G8 G10:G17 G19:G34">
    <cfRule type="cellIs" priority="2" dxfId="0" operator="notEqual" stopIfTrue="1">
      <formula>AD8+AE8</formula>
    </cfRule>
  </conditionalFormatting>
  <printOptions/>
  <pageMargins left="0.8661417322834646" right="0.3937007874015748" top="0.8661417322834646" bottom="0.7874015748031497" header="0.7086614173228347" footer="0.5118110236220472"/>
  <pageSetup fitToWidth="2" orientation="landscape" paperSize="9" r:id="rId1"/>
  <headerFooter alignWithMargins="0">
    <oddFooter>&amp;C&amp;P / &amp;N ページ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T100"/>
  <sheetViews>
    <sheetView zoomScale="85" zoomScaleNormal="85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9.00390625" defaultRowHeight="13.5" customHeight="1"/>
  <cols>
    <col min="1" max="1" width="0.5" style="2" customWidth="1"/>
    <col min="2" max="3" width="3.00390625" style="80" customWidth="1"/>
    <col min="4" max="4" width="6.00390625" style="80" customWidth="1"/>
    <col min="5" max="6" width="7.625" style="80" bestFit="1" customWidth="1"/>
    <col min="7" max="9" width="9.00390625" style="80" bestFit="1" customWidth="1"/>
    <col min="10" max="10" width="7.625" style="80" bestFit="1" customWidth="1"/>
    <col min="11" max="13" width="7.50390625" style="80" bestFit="1" customWidth="1"/>
    <col min="14" max="18" width="6.125" style="80" customWidth="1"/>
    <col min="19" max="20" width="6.875" style="80" bestFit="1" customWidth="1"/>
    <col min="21" max="16384" width="9.00390625" style="80" customWidth="1"/>
  </cols>
  <sheetData>
    <row r="1" ht="4.5" customHeight="1"/>
    <row r="2" spans="2:20" ht="13.5" customHeight="1">
      <c r="B2" s="454" t="s">
        <v>359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</row>
    <row r="3" ht="4.5" customHeight="1" thickBot="1"/>
    <row r="4" spans="1:20" s="296" customFormat="1" ht="13.5" customHeight="1">
      <c r="A4" s="159"/>
      <c r="B4" s="292"/>
      <c r="C4" s="292"/>
      <c r="D4" s="292"/>
      <c r="E4" s="293"/>
      <c r="F4" s="455" t="s">
        <v>432</v>
      </c>
      <c r="G4" s="294" t="s">
        <v>16</v>
      </c>
      <c r="H4" s="294" t="s">
        <v>16</v>
      </c>
      <c r="I4" s="295" t="s">
        <v>208</v>
      </c>
      <c r="J4" s="294"/>
      <c r="K4" s="294" t="s">
        <v>276</v>
      </c>
      <c r="L4" s="467" t="s">
        <v>370</v>
      </c>
      <c r="M4" s="455" t="s">
        <v>433</v>
      </c>
      <c r="N4" s="461" t="s">
        <v>243</v>
      </c>
      <c r="O4" s="462"/>
      <c r="P4" s="462"/>
      <c r="Q4" s="462"/>
      <c r="R4" s="463"/>
      <c r="S4" s="455" t="s">
        <v>431</v>
      </c>
      <c r="T4" s="293"/>
    </row>
    <row r="5" spans="1:20" s="296" customFormat="1" ht="13.5" customHeight="1">
      <c r="A5" s="159"/>
      <c r="B5" s="457" t="s">
        <v>244</v>
      </c>
      <c r="C5" s="457"/>
      <c r="D5" s="458"/>
      <c r="E5" s="456" t="s">
        <v>8</v>
      </c>
      <c r="F5" s="456"/>
      <c r="G5" s="297" t="s">
        <v>221</v>
      </c>
      <c r="H5" s="297" t="s">
        <v>183</v>
      </c>
      <c r="I5" s="298" t="s">
        <v>212</v>
      </c>
      <c r="J5" s="297" t="s">
        <v>184</v>
      </c>
      <c r="K5" s="297" t="s">
        <v>369</v>
      </c>
      <c r="L5" s="468"/>
      <c r="M5" s="456"/>
      <c r="N5" s="464" t="s">
        <v>245</v>
      </c>
      <c r="O5" s="465"/>
      <c r="P5" s="465"/>
      <c r="Q5" s="465"/>
      <c r="R5" s="466"/>
      <c r="S5" s="456"/>
      <c r="T5" s="297" t="s">
        <v>187</v>
      </c>
    </row>
    <row r="6" spans="1:20" s="296" customFormat="1" ht="13.5" customHeight="1">
      <c r="A6" s="159"/>
      <c r="B6" s="457"/>
      <c r="C6" s="457"/>
      <c r="D6" s="458"/>
      <c r="E6" s="456"/>
      <c r="F6" s="456"/>
      <c r="G6" s="299" t="s">
        <v>181</v>
      </c>
      <c r="H6" s="299" t="s">
        <v>188</v>
      </c>
      <c r="I6" s="300" t="s">
        <v>215</v>
      </c>
      <c r="J6" s="299"/>
      <c r="K6" s="301" t="s">
        <v>368</v>
      </c>
      <c r="L6" s="468"/>
      <c r="M6" s="456"/>
      <c r="N6" s="459" t="s">
        <v>8</v>
      </c>
      <c r="O6" s="302" t="s">
        <v>189</v>
      </c>
      <c r="P6" s="302" t="s">
        <v>190</v>
      </c>
      <c r="Q6" s="302" t="s">
        <v>191</v>
      </c>
      <c r="R6" s="302" t="s">
        <v>216</v>
      </c>
      <c r="S6" s="456"/>
      <c r="T6" s="297"/>
    </row>
    <row r="7" spans="1:20" s="296" customFormat="1" ht="13.5" customHeight="1">
      <c r="A7" s="159"/>
      <c r="E7" s="297"/>
      <c r="F7" s="297" t="s">
        <v>189</v>
      </c>
      <c r="G7" s="297" t="s">
        <v>190</v>
      </c>
      <c r="H7" s="297" t="s">
        <v>191</v>
      </c>
      <c r="I7" s="297" t="s">
        <v>216</v>
      </c>
      <c r="J7" s="297" t="s">
        <v>217</v>
      </c>
      <c r="K7" s="297" t="s">
        <v>218</v>
      </c>
      <c r="L7" s="297" t="s">
        <v>277</v>
      </c>
      <c r="M7" s="297" t="s">
        <v>278</v>
      </c>
      <c r="N7" s="460"/>
      <c r="O7" s="297" t="s">
        <v>194</v>
      </c>
      <c r="P7" s="297" t="s">
        <v>194</v>
      </c>
      <c r="Q7" s="297" t="s">
        <v>194</v>
      </c>
      <c r="R7" s="297" t="s">
        <v>220</v>
      </c>
      <c r="S7" s="303" t="s">
        <v>195</v>
      </c>
      <c r="T7" s="297" t="s">
        <v>195</v>
      </c>
    </row>
    <row r="8" spans="1:20" s="308" customFormat="1" ht="4.5" customHeight="1">
      <c r="A8" s="36"/>
      <c r="B8" s="304"/>
      <c r="C8" s="304"/>
      <c r="D8" s="305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6"/>
      <c r="T8" s="307"/>
    </row>
    <row r="9" spans="1:20" s="308" customFormat="1" ht="13.5" customHeight="1">
      <c r="A9" s="36"/>
      <c r="B9" s="309"/>
      <c r="C9" s="309"/>
      <c r="D9" s="310" t="s">
        <v>8</v>
      </c>
      <c r="E9" s="311">
        <f>SUM(F9:M9)</f>
        <v>6616</v>
      </c>
      <c r="F9" s="311">
        <v>3341</v>
      </c>
      <c r="G9" s="311">
        <v>1179</v>
      </c>
      <c r="H9" s="311">
        <v>240</v>
      </c>
      <c r="I9" s="311">
        <v>83</v>
      </c>
      <c r="J9" s="311">
        <v>1510</v>
      </c>
      <c r="K9" s="311">
        <v>91</v>
      </c>
      <c r="L9" s="311">
        <v>172</v>
      </c>
      <c r="M9" s="311">
        <v>0</v>
      </c>
      <c r="N9" s="311">
        <v>2</v>
      </c>
      <c r="O9" s="311">
        <v>0</v>
      </c>
      <c r="P9" s="311">
        <v>0</v>
      </c>
      <c r="Q9" s="311">
        <v>2</v>
      </c>
      <c r="R9" s="311">
        <v>0</v>
      </c>
      <c r="S9" s="312">
        <f>IF($E9=0,0,$F9/$E9*100)</f>
        <v>50.49879081015719</v>
      </c>
      <c r="T9" s="312">
        <f>IF($E9=0,0,($J9+$N9)/$E9*100)</f>
        <v>22.853688029020557</v>
      </c>
    </row>
    <row r="10" spans="1:18" s="308" customFormat="1" ht="4.5" customHeight="1">
      <c r="A10" s="36"/>
      <c r="B10" s="309"/>
      <c r="C10" s="309"/>
      <c r="D10" s="313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</row>
    <row r="11" spans="1:20" s="308" customFormat="1" ht="13.5" customHeight="1">
      <c r="A11" s="36"/>
      <c r="B11" s="309"/>
      <c r="C11" s="309"/>
      <c r="D11" s="313" t="s">
        <v>222</v>
      </c>
      <c r="E11" s="311">
        <f aca="true" t="shared" si="0" ref="E11:E20">SUM(F11:M11)</f>
        <v>4515</v>
      </c>
      <c r="F11" s="311">
        <v>2828</v>
      </c>
      <c r="G11" s="311">
        <v>825</v>
      </c>
      <c r="H11" s="311">
        <v>201</v>
      </c>
      <c r="I11" s="311">
        <v>30</v>
      </c>
      <c r="J11" s="311">
        <v>486</v>
      </c>
      <c r="K11" s="311">
        <v>57</v>
      </c>
      <c r="L11" s="314">
        <v>88</v>
      </c>
      <c r="M11" s="314">
        <v>0</v>
      </c>
      <c r="N11" s="314">
        <v>1</v>
      </c>
      <c r="O11" s="314">
        <v>0</v>
      </c>
      <c r="P11" s="314">
        <v>0</v>
      </c>
      <c r="Q11" s="314">
        <v>1</v>
      </c>
      <c r="R11" s="314">
        <v>0</v>
      </c>
      <c r="S11" s="315">
        <f aca="true" t="shared" si="1" ref="S11:S37">IF($E11=0,0,$F11/$E11*100)</f>
        <v>62.63565891472869</v>
      </c>
      <c r="T11" s="315">
        <f aca="true" t="shared" si="2" ref="T11:T37">IF($E11=0,0,($J11+$N11)/$E11*100)</f>
        <v>10.786267995570322</v>
      </c>
    </row>
    <row r="12" spans="1:20" s="308" customFormat="1" ht="13.5" customHeight="1">
      <c r="A12" s="36"/>
      <c r="B12" s="309"/>
      <c r="C12" s="309"/>
      <c r="D12" s="313" t="s">
        <v>223</v>
      </c>
      <c r="E12" s="311">
        <f t="shared" si="0"/>
        <v>205</v>
      </c>
      <c r="F12" s="311">
        <v>14</v>
      </c>
      <c r="G12" s="311">
        <v>45</v>
      </c>
      <c r="H12" s="311">
        <v>0</v>
      </c>
      <c r="I12" s="311">
        <v>16</v>
      </c>
      <c r="J12" s="311">
        <v>107</v>
      </c>
      <c r="K12" s="311">
        <v>4</v>
      </c>
      <c r="L12" s="314">
        <v>19</v>
      </c>
      <c r="M12" s="314">
        <v>0</v>
      </c>
      <c r="N12" s="314">
        <v>0</v>
      </c>
      <c r="O12" s="314">
        <v>0</v>
      </c>
      <c r="P12" s="314">
        <v>0</v>
      </c>
      <c r="Q12" s="314">
        <v>0</v>
      </c>
      <c r="R12" s="314">
        <v>0</v>
      </c>
      <c r="S12" s="315">
        <f t="shared" si="1"/>
        <v>6.829268292682928</v>
      </c>
      <c r="T12" s="315">
        <f t="shared" si="2"/>
        <v>52.19512195121951</v>
      </c>
    </row>
    <row r="13" spans="1:20" s="308" customFormat="1" ht="13.5" customHeight="1">
      <c r="A13" s="36"/>
      <c r="B13" s="309"/>
      <c r="C13" s="309"/>
      <c r="D13" s="313" t="s">
        <v>224</v>
      </c>
      <c r="E13" s="311">
        <f t="shared" si="0"/>
        <v>594</v>
      </c>
      <c r="F13" s="311">
        <v>72</v>
      </c>
      <c r="G13" s="311">
        <v>53</v>
      </c>
      <c r="H13" s="311">
        <v>0</v>
      </c>
      <c r="I13" s="311">
        <v>13</v>
      </c>
      <c r="J13" s="311">
        <v>432</v>
      </c>
      <c r="K13" s="311">
        <v>10</v>
      </c>
      <c r="L13" s="314">
        <v>14</v>
      </c>
      <c r="M13" s="314">
        <v>0</v>
      </c>
      <c r="N13" s="314">
        <v>0</v>
      </c>
      <c r="O13" s="314">
        <v>0</v>
      </c>
      <c r="P13" s="314">
        <v>0</v>
      </c>
      <c r="Q13" s="314">
        <v>0</v>
      </c>
      <c r="R13" s="314">
        <v>0</v>
      </c>
      <c r="S13" s="315">
        <f t="shared" si="1"/>
        <v>12.121212121212121</v>
      </c>
      <c r="T13" s="315">
        <f t="shared" si="2"/>
        <v>72.72727272727273</v>
      </c>
    </row>
    <row r="14" spans="1:20" s="308" customFormat="1" ht="13.5" customHeight="1">
      <c r="A14" s="36"/>
      <c r="B14" s="309"/>
      <c r="D14" s="313" t="s">
        <v>139</v>
      </c>
      <c r="E14" s="311">
        <f t="shared" si="0"/>
        <v>571</v>
      </c>
      <c r="F14" s="311">
        <v>138</v>
      </c>
      <c r="G14" s="311">
        <v>120</v>
      </c>
      <c r="H14" s="311">
        <v>3</v>
      </c>
      <c r="I14" s="311">
        <v>8</v>
      </c>
      <c r="J14" s="311">
        <v>276</v>
      </c>
      <c r="K14" s="311">
        <v>0</v>
      </c>
      <c r="L14" s="314">
        <v>26</v>
      </c>
      <c r="M14" s="314">
        <v>0</v>
      </c>
      <c r="N14" s="314">
        <v>1</v>
      </c>
      <c r="O14" s="314">
        <v>0</v>
      </c>
      <c r="P14" s="314">
        <v>0</v>
      </c>
      <c r="Q14" s="314">
        <v>1</v>
      </c>
      <c r="R14" s="314">
        <v>0</v>
      </c>
      <c r="S14" s="315">
        <f t="shared" si="1"/>
        <v>24.168126094570926</v>
      </c>
      <c r="T14" s="315">
        <f t="shared" si="2"/>
        <v>48.51138353765324</v>
      </c>
    </row>
    <row r="15" spans="1:20" s="308" customFormat="1" ht="13.5" customHeight="1">
      <c r="A15" s="36"/>
      <c r="B15" s="309"/>
      <c r="C15" s="309" t="s">
        <v>8</v>
      </c>
      <c r="D15" s="313" t="s">
        <v>355</v>
      </c>
      <c r="E15" s="311">
        <f t="shared" si="0"/>
        <v>28</v>
      </c>
      <c r="F15" s="311">
        <v>2</v>
      </c>
      <c r="G15" s="311">
        <v>3</v>
      </c>
      <c r="H15" s="311">
        <v>0</v>
      </c>
      <c r="I15" s="311">
        <v>7</v>
      </c>
      <c r="J15" s="311">
        <v>13</v>
      </c>
      <c r="K15" s="311">
        <v>0</v>
      </c>
      <c r="L15" s="314">
        <v>3</v>
      </c>
      <c r="M15" s="314">
        <v>0</v>
      </c>
      <c r="N15" s="314">
        <v>0</v>
      </c>
      <c r="O15" s="314">
        <v>0</v>
      </c>
      <c r="P15" s="314">
        <v>0</v>
      </c>
      <c r="Q15" s="314">
        <v>0</v>
      </c>
      <c r="R15" s="314">
        <v>0</v>
      </c>
      <c r="S15" s="315">
        <f t="shared" si="1"/>
        <v>7.142857142857142</v>
      </c>
      <c r="T15" s="315">
        <f t="shared" si="2"/>
        <v>46.42857142857143</v>
      </c>
    </row>
    <row r="16" spans="1:20" s="308" customFormat="1" ht="13.5" customHeight="1">
      <c r="A16" s="36"/>
      <c r="B16" s="309"/>
      <c r="C16" s="309"/>
      <c r="D16" s="313" t="s">
        <v>141</v>
      </c>
      <c r="E16" s="311">
        <f t="shared" si="0"/>
        <v>92</v>
      </c>
      <c r="F16" s="311">
        <v>9</v>
      </c>
      <c r="G16" s="311">
        <v>23</v>
      </c>
      <c r="H16" s="311">
        <v>0</v>
      </c>
      <c r="I16" s="311">
        <v>0</v>
      </c>
      <c r="J16" s="311">
        <v>55</v>
      </c>
      <c r="K16" s="311">
        <v>0</v>
      </c>
      <c r="L16" s="314">
        <v>5</v>
      </c>
      <c r="M16" s="314">
        <v>0</v>
      </c>
      <c r="N16" s="314">
        <v>0</v>
      </c>
      <c r="O16" s="314">
        <v>0</v>
      </c>
      <c r="P16" s="314">
        <v>0</v>
      </c>
      <c r="Q16" s="314">
        <v>0</v>
      </c>
      <c r="R16" s="314">
        <v>0</v>
      </c>
      <c r="S16" s="315">
        <f t="shared" si="1"/>
        <v>9.782608695652174</v>
      </c>
      <c r="T16" s="315">
        <f t="shared" si="2"/>
        <v>59.78260869565217</v>
      </c>
    </row>
    <row r="17" spans="1:20" s="308" customFormat="1" ht="13.5" customHeight="1">
      <c r="A17" s="36"/>
      <c r="B17" s="309"/>
      <c r="C17" s="309"/>
      <c r="D17" s="313" t="s">
        <v>132</v>
      </c>
      <c r="E17" s="311">
        <f t="shared" si="0"/>
        <v>40</v>
      </c>
      <c r="F17" s="311">
        <v>40</v>
      </c>
      <c r="G17" s="311">
        <v>0</v>
      </c>
      <c r="H17" s="311">
        <v>0</v>
      </c>
      <c r="I17" s="311">
        <v>0</v>
      </c>
      <c r="J17" s="311">
        <v>0</v>
      </c>
      <c r="K17" s="311">
        <v>0</v>
      </c>
      <c r="L17" s="314">
        <v>0</v>
      </c>
      <c r="M17" s="314">
        <v>0</v>
      </c>
      <c r="N17" s="314">
        <v>0</v>
      </c>
      <c r="O17" s="314">
        <v>0</v>
      </c>
      <c r="P17" s="314">
        <v>0</v>
      </c>
      <c r="Q17" s="314">
        <v>0</v>
      </c>
      <c r="R17" s="314">
        <v>0</v>
      </c>
      <c r="S17" s="315">
        <f t="shared" si="1"/>
        <v>100</v>
      </c>
      <c r="T17" s="315">
        <f t="shared" si="2"/>
        <v>0</v>
      </c>
    </row>
    <row r="18" spans="1:20" s="308" customFormat="1" ht="13.5" customHeight="1">
      <c r="A18" s="36"/>
      <c r="B18" s="309"/>
      <c r="C18" s="309"/>
      <c r="D18" s="313" t="s">
        <v>281</v>
      </c>
      <c r="E18" s="311">
        <f t="shared" si="0"/>
        <v>34</v>
      </c>
      <c r="F18" s="311">
        <v>6</v>
      </c>
      <c r="G18" s="311">
        <v>7</v>
      </c>
      <c r="H18" s="311">
        <v>0</v>
      </c>
      <c r="I18" s="311">
        <v>0</v>
      </c>
      <c r="J18" s="311">
        <v>21</v>
      </c>
      <c r="K18" s="311">
        <v>0</v>
      </c>
      <c r="L18" s="314">
        <v>0</v>
      </c>
      <c r="M18" s="314">
        <v>0</v>
      </c>
      <c r="N18" s="314">
        <v>0</v>
      </c>
      <c r="O18" s="314">
        <v>0</v>
      </c>
      <c r="P18" s="314">
        <v>0</v>
      </c>
      <c r="Q18" s="314">
        <v>0</v>
      </c>
      <c r="R18" s="314">
        <v>0</v>
      </c>
      <c r="S18" s="315">
        <f t="shared" si="1"/>
        <v>17.647058823529413</v>
      </c>
      <c r="T18" s="315">
        <f t="shared" si="2"/>
        <v>61.76470588235294</v>
      </c>
    </row>
    <row r="19" spans="1:20" s="308" customFormat="1" ht="13.5" customHeight="1">
      <c r="A19" s="36"/>
      <c r="B19" s="309"/>
      <c r="C19" s="309"/>
      <c r="D19" s="313" t="s">
        <v>177</v>
      </c>
      <c r="E19" s="311">
        <f t="shared" si="0"/>
        <v>220</v>
      </c>
      <c r="F19" s="311">
        <v>148</v>
      </c>
      <c r="G19" s="311">
        <v>21</v>
      </c>
      <c r="H19" s="311">
        <v>36</v>
      </c>
      <c r="I19" s="311">
        <v>2</v>
      </c>
      <c r="J19" s="311">
        <v>3</v>
      </c>
      <c r="K19" s="311">
        <v>0</v>
      </c>
      <c r="L19" s="314">
        <v>10</v>
      </c>
      <c r="M19" s="314">
        <v>0</v>
      </c>
      <c r="N19" s="314">
        <v>0</v>
      </c>
      <c r="O19" s="314">
        <v>0</v>
      </c>
      <c r="P19" s="314">
        <v>0</v>
      </c>
      <c r="Q19" s="314">
        <v>0</v>
      </c>
      <c r="R19" s="314">
        <v>0</v>
      </c>
      <c r="S19" s="315">
        <f t="shared" si="1"/>
        <v>67.27272727272727</v>
      </c>
      <c r="T19" s="315">
        <f t="shared" si="2"/>
        <v>1.3636363636363635</v>
      </c>
    </row>
    <row r="20" spans="1:20" s="308" customFormat="1" ht="13.5" customHeight="1">
      <c r="A20" s="36"/>
      <c r="B20" s="309"/>
      <c r="C20" s="309"/>
      <c r="D20" s="313" t="s">
        <v>294</v>
      </c>
      <c r="E20" s="311">
        <f t="shared" si="0"/>
        <v>317</v>
      </c>
      <c r="F20" s="311">
        <v>84</v>
      </c>
      <c r="G20" s="311">
        <v>82</v>
      </c>
      <c r="H20" s="311">
        <v>0</v>
      </c>
      <c r="I20" s="311">
        <v>7</v>
      </c>
      <c r="J20" s="311">
        <v>117</v>
      </c>
      <c r="K20" s="311">
        <v>20</v>
      </c>
      <c r="L20" s="314">
        <v>7</v>
      </c>
      <c r="M20" s="314">
        <v>0</v>
      </c>
      <c r="N20" s="314">
        <v>0</v>
      </c>
      <c r="O20" s="314">
        <v>0</v>
      </c>
      <c r="P20" s="314">
        <v>0</v>
      </c>
      <c r="Q20" s="314">
        <v>0</v>
      </c>
      <c r="R20" s="314">
        <v>0</v>
      </c>
      <c r="S20" s="315">
        <f t="shared" si="1"/>
        <v>26.498422712933756</v>
      </c>
      <c r="T20" s="315">
        <f t="shared" si="2"/>
        <v>36.90851735015773</v>
      </c>
    </row>
    <row r="21" spans="1:20" s="308" customFormat="1" ht="4.5" customHeight="1">
      <c r="A21" s="36"/>
      <c r="B21" s="309"/>
      <c r="C21" s="309"/>
      <c r="D21" s="313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6"/>
      <c r="T21" s="316"/>
    </row>
    <row r="22" spans="1:20" s="308" customFormat="1" ht="13.5" customHeight="1">
      <c r="A22" s="36"/>
      <c r="B22" s="309"/>
      <c r="C22" s="309"/>
      <c r="D22" s="313" t="s">
        <v>8</v>
      </c>
      <c r="E22" s="311">
        <f aca="true" t="shared" si="3" ref="E22:E32">SUM(F22:M22)</f>
        <v>6506</v>
      </c>
      <c r="F22" s="311">
        <v>3328</v>
      </c>
      <c r="G22" s="311">
        <v>1165</v>
      </c>
      <c r="H22" s="311">
        <v>240</v>
      </c>
      <c r="I22" s="311">
        <v>83</v>
      </c>
      <c r="J22" s="311">
        <v>1459</v>
      </c>
      <c r="K22" s="311">
        <v>76</v>
      </c>
      <c r="L22" s="314">
        <v>155</v>
      </c>
      <c r="M22" s="314">
        <v>0</v>
      </c>
      <c r="N22" s="314">
        <v>2</v>
      </c>
      <c r="O22" s="314">
        <v>0</v>
      </c>
      <c r="P22" s="314">
        <v>0</v>
      </c>
      <c r="Q22" s="314">
        <v>2</v>
      </c>
      <c r="R22" s="314">
        <v>0</v>
      </c>
      <c r="S22" s="315">
        <f t="shared" si="1"/>
        <v>51.152782047340914</v>
      </c>
      <c r="T22" s="315">
        <f t="shared" si="2"/>
        <v>22.456194282201043</v>
      </c>
    </row>
    <row r="23" spans="1:20" s="308" customFormat="1" ht="13.5" customHeight="1">
      <c r="A23" s="36"/>
      <c r="B23" s="309"/>
      <c r="C23" s="309"/>
      <c r="D23" s="313" t="s">
        <v>222</v>
      </c>
      <c r="E23" s="311">
        <f t="shared" si="3"/>
        <v>4432</v>
      </c>
      <c r="F23" s="311">
        <v>2815</v>
      </c>
      <c r="G23" s="311">
        <v>816</v>
      </c>
      <c r="H23" s="311">
        <v>201</v>
      </c>
      <c r="I23" s="311">
        <v>30</v>
      </c>
      <c r="J23" s="311">
        <v>441</v>
      </c>
      <c r="K23" s="311">
        <v>51</v>
      </c>
      <c r="L23" s="314">
        <v>78</v>
      </c>
      <c r="M23" s="314">
        <v>0</v>
      </c>
      <c r="N23" s="314">
        <v>1</v>
      </c>
      <c r="O23" s="314">
        <v>0</v>
      </c>
      <c r="P23" s="314">
        <v>0</v>
      </c>
      <c r="Q23" s="314">
        <v>1</v>
      </c>
      <c r="R23" s="314">
        <v>0</v>
      </c>
      <c r="S23" s="315">
        <f t="shared" si="1"/>
        <v>63.51534296028881</v>
      </c>
      <c r="T23" s="315">
        <f t="shared" si="2"/>
        <v>9.972924187725631</v>
      </c>
    </row>
    <row r="24" spans="1:20" s="308" customFormat="1" ht="13.5" customHeight="1">
      <c r="A24" s="36"/>
      <c r="B24" s="309"/>
      <c r="C24" s="309"/>
      <c r="D24" s="313" t="s">
        <v>223</v>
      </c>
      <c r="E24" s="311">
        <f t="shared" si="3"/>
        <v>197</v>
      </c>
      <c r="F24" s="311">
        <v>14</v>
      </c>
      <c r="G24" s="311">
        <v>43</v>
      </c>
      <c r="H24" s="311">
        <v>0</v>
      </c>
      <c r="I24" s="311">
        <v>16</v>
      </c>
      <c r="J24" s="311">
        <v>104</v>
      </c>
      <c r="K24" s="311">
        <v>2</v>
      </c>
      <c r="L24" s="314">
        <v>18</v>
      </c>
      <c r="M24" s="314">
        <v>0</v>
      </c>
      <c r="N24" s="314">
        <v>0</v>
      </c>
      <c r="O24" s="314">
        <v>0</v>
      </c>
      <c r="P24" s="314">
        <v>0</v>
      </c>
      <c r="Q24" s="314">
        <v>0</v>
      </c>
      <c r="R24" s="314">
        <v>0</v>
      </c>
      <c r="S24" s="315">
        <f t="shared" si="1"/>
        <v>7.1065989847715745</v>
      </c>
      <c r="T24" s="315">
        <f t="shared" si="2"/>
        <v>52.79187817258884</v>
      </c>
    </row>
    <row r="25" spans="1:20" s="308" customFormat="1" ht="13.5" customHeight="1">
      <c r="A25" s="36"/>
      <c r="B25" s="309" t="s">
        <v>8</v>
      </c>
      <c r="D25" s="313" t="s">
        <v>224</v>
      </c>
      <c r="E25" s="311">
        <f t="shared" si="3"/>
        <v>575</v>
      </c>
      <c r="F25" s="311">
        <v>72</v>
      </c>
      <c r="G25" s="311">
        <v>50</v>
      </c>
      <c r="H25" s="311">
        <v>0</v>
      </c>
      <c r="I25" s="311">
        <v>13</v>
      </c>
      <c r="J25" s="311">
        <v>429</v>
      </c>
      <c r="K25" s="311">
        <v>3</v>
      </c>
      <c r="L25" s="314">
        <v>8</v>
      </c>
      <c r="M25" s="314">
        <v>0</v>
      </c>
      <c r="N25" s="314">
        <v>0</v>
      </c>
      <c r="O25" s="314">
        <v>0</v>
      </c>
      <c r="P25" s="314">
        <v>0</v>
      </c>
      <c r="Q25" s="314">
        <v>0</v>
      </c>
      <c r="R25" s="314">
        <v>0</v>
      </c>
      <c r="S25" s="315">
        <f t="shared" si="1"/>
        <v>12.521739130434783</v>
      </c>
      <c r="T25" s="315">
        <f t="shared" si="2"/>
        <v>74.60869565217392</v>
      </c>
    </row>
    <row r="26" spans="1:20" s="308" customFormat="1" ht="13.5" customHeight="1">
      <c r="A26" s="36"/>
      <c r="B26" s="309"/>
      <c r="C26" s="309" t="s">
        <v>225</v>
      </c>
      <c r="D26" s="313" t="s">
        <v>139</v>
      </c>
      <c r="E26" s="311">
        <f t="shared" si="3"/>
        <v>571</v>
      </c>
      <c r="F26" s="311">
        <v>138</v>
      </c>
      <c r="G26" s="311">
        <v>120</v>
      </c>
      <c r="H26" s="311">
        <v>3</v>
      </c>
      <c r="I26" s="311">
        <v>8</v>
      </c>
      <c r="J26" s="311">
        <v>276</v>
      </c>
      <c r="K26" s="311">
        <v>0</v>
      </c>
      <c r="L26" s="314">
        <v>26</v>
      </c>
      <c r="M26" s="314">
        <v>0</v>
      </c>
      <c r="N26" s="314">
        <v>1</v>
      </c>
      <c r="O26" s="314">
        <v>0</v>
      </c>
      <c r="P26" s="314">
        <v>0</v>
      </c>
      <c r="Q26" s="314">
        <v>1</v>
      </c>
      <c r="R26" s="314">
        <v>0</v>
      </c>
      <c r="S26" s="315">
        <f t="shared" si="1"/>
        <v>24.168126094570926</v>
      </c>
      <c r="T26" s="315">
        <f t="shared" si="2"/>
        <v>48.51138353765324</v>
      </c>
    </row>
    <row r="27" spans="1:20" s="308" customFormat="1" ht="13.5" customHeight="1">
      <c r="A27" s="36"/>
      <c r="B27" s="309"/>
      <c r="C27" s="309" t="s">
        <v>226</v>
      </c>
      <c r="D27" s="313" t="s">
        <v>355</v>
      </c>
      <c r="E27" s="311">
        <f t="shared" si="3"/>
        <v>28</v>
      </c>
      <c r="F27" s="311">
        <v>2</v>
      </c>
      <c r="G27" s="311">
        <v>3</v>
      </c>
      <c r="H27" s="311">
        <v>0</v>
      </c>
      <c r="I27" s="311">
        <v>7</v>
      </c>
      <c r="J27" s="311">
        <v>13</v>
      </c>
      <c r="K27" s="311">
        <v>0</v>
      </c>
      <c r="L27" s="314">
        <v>3</v>
      </c>
      <c r="M27" s="314">
        <v>0</v>
      </c>
      <c r="N27" s="314">
        <v>0</v>
      </c>
      <c r="O27" s="314">
        <v>0</v>
      </c>
      <c r="P27" s="314">
        <v>0</v>
      </c>
      <c r="Q27" s="314">
        <v>0</v>
      </c>
      <c r="R27" s="314">
        <v>0</v>
      </c>
      <c r="S27" s="315">
        <f t="shared" si="1"/>
        <v>7.142857142857142</v>
      </c>
      <c r="T27" s="315">
        <f t="shared" si="2"/>
        <v>46.42857142857143</v>
      </c>
    </row>
    <row r="28" spans="1:20" s="308" customFormat="1" ht="13.5" customHeight="1">
      <c r="A28" s="36"/>
      <c r="B28" s="309"/>
      <c r="C28" s="309" t="s">
        <v>227</v>
      </c>
      <c r="D28" s="313" t="s">
        <v>141</v>
      </c>
      <c r="E28" s="311">
        <f t="shared" si="3"/>
        <v>92</v>
      </c>
      <c r="F28" s="311">
        <v>9</v>
      </c>
      <c r="G28" s="311">
        <v>23</v>
      </c>
      <c r="H28" s="311">
        <v>0</v>
      </c>
      <c r="I28" s="311">
        <v>0</v>
      </c>
      <c r="J28" s="311">
        <v>55</v>
      </c>
      <c r="K28" s="311">
        <v>0</v>
      </c>
      <c r="L28" s="314">
        <v>5</v>
      </c>
      <c r="M28" s="314">
        <v>0</v>
      </c>
      <c r="N28" s="314">
        <v>0</v>
      </c>
      <c r="O28" s="314">
        <v>0</v>
      </c>
      <c r="P28" s="314">
        <v>0</v>
      </c>
      <c r="Q28" s="314">
        <v>0</v>
      </c>
      <c r="R28" s="314">
        <v>0</v>
      </c>
      <c r="S28" s="315">
        <f t="shared" si="1"/>
        <v>9.782608695652174</v>
      </c>
      <c r="T28" s="315">
        <f t="shared" si="2"/>
        <v>59.78260869565217</v>
      </c>
    </row>
    <row r="29" spans="1:20" s="308" customFormat="1" ht="13.5" customHeight="1">
      <c r="A29" s="36"/>
      <c r="B29" s="309"/>
      <c r="C29" s="309"/>
      <c r="D29" s="313" t="s">
        <v>132</v>
      </c>
      <c r="E29" s="311">
        <f t="shared" si="3"/>
        <v>40</v>
      </c>
      <c r="F29" s="311">
        <v>40</v>
      </c>
      <c r="G29" s="311">
        <v>0</v>
      </c>
      <c r="H29" s="311">
        <v>0</v>
      </c>
      <c r="I29" s="311">
        <v>0</v>
      </c>
      <c r="J29" s="311">
        <v>0</v>
      </c>
      <c r="K29" s="311">
        <v>0</v>
      </c>
      <c r="L29" s="314">
        <v>0</v>
      </c>
      <c r="M29" s="314">
        <v>0</v>
      </c>
      <c r="N29" s="314">
        <v>0</v>
      </c>
      <c r="O29" s="314">
        <v>0</v>
      </c>
      <c r="P29" s="314">
        <v>0</v>
      </c>
      <c r="Q29" s="314">
        <v>0</v>
      </c>
      <c r="R29" s="314">
        <v>0</v>
      </c>
      <c r="S29" s="315">
        <f t="shared" si="1"/>
        <v>100</v>
      </c>
      <c r="T29" s="315">
        <f t="shared" si="2"/>
        <v>0</v>
      </c>
    </row>
    <row r="30" spans="1:20" s="308" customFormat="1" ht="13.5" customHeight="1">
      <c r="A30" s="36"/>
      <c r="B30" s="309"/>
      <c r="C30" s="309"/>
      <c r="D30" s="313" t="s">
        <v>281</v>
      </c>
      <c r="E30" s="311">
        <f t="shared" si="3"/>
        <v>34</v>
      </c>
      <c r="F30" s="311">
        <v>6</v>
      </c>
      <c r="G30" s="311">
        <v>7</v>
      </c>
      <c r="H30" s="311">
        <v>0</v>
      </c>
      <c r="I30" s="311">
        <v>0</v>
      </c>
      <c r="J30" s="311">
        <v>21</v>
      </c>
      <c r="K30" s="311">
        <v>0</v>
      </c>
      <c r="L30" s="314">
        <v>0</v>
      </c>
      <c r="M30" s="314">
        <v>0</v>
      </c>
      <c r="N30" s="314">
        <v>0</v>
      </c>
      <c r="O30" s="314">
        <v>0</v>
      </c>
      <c r="P30" s="314">
        <v>0</v>
      </c>
      <c r="Q30" s="314">
        <v>0</v>
      </c>
      <c r="R30" s="314">
        <v>0</v>
      </c>
      <c r="S30" s="315">
        <f t="shared" si="1"/>
        <v>17.647058823529413</v>
      </c>
      <c r="T30" s="315">
        <f t="shared" si="2"/>
        <v>61.76470588235294</v>
      </c>
    </row>
    <row r="31" spans="1:20" s="308" customFormat="1" ht="13.5" customHeight="1">
      <c r="A31" s="36"/>
      <c r="B31" s="309"/>
      <c r="C31" s="309"/>
      <c r="D31" s="313" t="s">
        <v>177</v>
      </c>
      <c r="E31" s="311">
        <f t="shared" si="3"/>
        <v>220</v>
      </c>
      <c r="F31" s="311">
        <v>148</v>
      </c>
      <c r="G31" s="311">
        <v>21</v>
      </c>
      <c r="H31" s="311">
        <v>36</v>
      </c>
      <c r="I31" s="311">
        <v>2</v>
      </c>
      <c r="J31" s="311">
        <v>3</v>
      </c>
      <c r="K31" s="311">
        <v>0</v>
      </c>
      <c r="L31" s="314">
        <v>10</v>
      </c>
      <c r="M31" s="314">
        <v>0</v>
      </c>
      <c r="N31" s="314">
        <v>0</v>
      </c>
      <c r="O31" s="314">
        <v>0</v>
      </c>
      <c r="P31" s="314">
        <v>0</v>
      </c>
      <c r="Q31" s="314">
        <v>0</v>
      </c>
      <c r="R31" s="314">
        <v>0</v>
      </c>
      <c r="S31" s="315">
        <f t="shared" si="1"/>
        <v>67.27272727272727</v>
      </c>
      <c r="T31" s="315">
        <f t="shared" si="2"/>
        <v>1.3636363636363635</v>
      </c>
    </row>
    <row r="32" spans="1:20" s="308" customFormat="1" ht="13.5" customHeight="1">
      <c r="A32" s="36"/>
      <c r="B32" s="309"/>
      <c r="C32" s="309"/>
      <c r="D32" s="313" t="s">
        <v>294</v>
      </c>
      <c r="E32" s="311">
        <f t="shared" si="3"/>
        <v>317</v>
      </c>
      <c r="F32" s="311">
        <v>84</v>
      </c>
      <c r="G32" s="311">
        <v>82</v>
      </c>
      <c r="H32" s="311">
        <v>0</v>
      </c>
      <c r="I32" s="311">
        <v>7</v>
      </c>
      <c r="J32" s="311">
        <v>117</v>
      </c>
      <c r="K32" s="311">
        <v>20</v>
      </c>
      <c r="L32" s="314">
        <v>7</v>
      </c>
      <c r="M32" s="314">
        <v>0</v>
      </c>
      <c r="N32" s="314">
        <v>0</v>
      </c>
      <c r="O32" s="314">
        <v>0</v>
      </c>
      <c r="P32" s="314">
        <v>0</v>
      </c>
      <c r="Q32" s="314">
        <v>0</v>
      </c>
      <c r="R32" s="314">
        <v>0</v>
      </c>
      <c r="S32" s="315">
        <f t="shared" si="1"/>
        <v>26.498422712933756</v>
      </c>
      <c r="T32" s="315">
        <f t="shared" si="2"/>
        <v>36.90851735015773</v>
      </c>
    </row>
    <row r="33" spans="1:20" s="308" customFormat="1" ht="4.5" customHeight="1">
      <c r="A33" s="36"/>
      <c r="B33" s="309"/>
      <c r="C33" s="309"/>
      <c r="D33" s="313"/>
      <c r="E33" s="311">
        <v>0</v>
      </c>
      <c r="F33" s="311"/>
      <c r="G33" s="311"/>
      <c r="H33" s="311"/>
      <c r="I33" s="311"/>
      <c r="J33" s="311"/>
      <c r="K33" s="311"/>
      <c r="L33" s="314"/>
      <c r="M33" s="314"/>
      <c r="N33" s="314"/>
      <c r="O33" s="314"/>
      <c r="P33" s="314"/>
      <c r="Q33" s="314"/>
      <c r="R33" s="314"/>
      <c r="S33" s="315"/>
      <c r="T33" s="315"/>
    </row>
    <row r="34" spans="1:20" s="308" customFormat="1" ht="13.5" customHeight="1">
      <c r="A34" s="36"/>
      <c r="B34" s="309"/>
      <c r="C34" s="309" t="s">
        <v>282</v>
      </c>
      <c r="D34" s="313" t="s">
        <v>8</v>
      </c>
      <c r="E34" s="311">
        <f>SUM(F34:M34)</f>
        <v>110</v>
      </c>
      <c r="F34" s="311">
        <v>13</v>
      </c>
      <c r="G34" s="311">
        <v>14</v>
      </c>
      <c r="H34" s="311">
        <v>0</v>
      </c>
      <c r="I34" s="311">
        <v>0</v>
      </c>
      <c r="J34" s="311">
        <v>51</v>
      </c>
      <c r="K34" s="311">
        <v>15</v>
      </c>
      <c r="L34" s="314">
        <v>17</v>
      </c>
      <c r="M34" s="314">
        <v>0</v>
      </c>
      <c r="N34" s="314">
        <v>0</v>
      </c>
      <c r="O34" s="314">
        <v>0</v>
      </c>
      <c r="P34" s="314">
        <v>0</v>
      </c>
      <c r="Q34" s="314">
        <v>0</v>
      </c>
      <c r="R34" s="314">
        <v>0</v>
      </c>
      <c r="S34" s="315">
        <f t="shared" si="1"/>
        <v>11.818181818181818</v>
      </c>
      <c r="T34" s="315">
        <f t="shared" si="2"/>
        <v>46.36363636363636</v>
      </c>
    </row>
    <row r="35" spans="1:20" s="308" customFormat="1" ht="13.5" customHeight="1">
      <c r="A35" s="36"/>
      <c r="B35" s="309"/>
      <c r="C35" s="309" t="s">
        <v>283</v>
      </c>
      <c r="D35" s="313" t="s">
        <v>222</v>
      </c>
      <c r="E35" s="311">
        <f>SUM(F35:M35)</f>
        <v>83</v>
      </c>
      <c r="F35" s="311">
        <v>13</v>
      </c>
      <c r="G35" s="311">
        <v>9</v>
      </c>
      <c r="H35" s="311">
        <v>0</v>
      </c>
      <c r="I35" s="311">
        <v>0</v>
      </c>
      <c r="J35" s="311">
        <v>45</v>
      </c>
      <c r="K35" s="311">
        <v>6</v>
      </c>
      <c r="L35" s="314">
        <v>10</v>
      </c>
      <c r="M35" s="314">
        <v>0</v>
      </c>
      <c r="N35" s="314">
        <v>0</v>
      </c>
      <c r="O35" s="314">
        <v>0</v>
      </c>
      <c r="P35" s="314">
        <v>0</v>
      </c>
      <c r="Q35" s="314">
        <v>0</v>
      </c>
      <c r="R35" s="314">
        <v>0</v>
      </c>
      <c r="S35" s="315">
        <f t="shared" si="1"/>
        <v>15.66265060240964</v>
      </c>
      <c r="T35" s="315">
        <f t="shared" si="2"/>
        <v>54.21686746987952</v>
      </c>
    </row>
    <row r="36" spans="1:20" s="308" customFormat="1" ht="13.5" customHeight="1">
      <c r="A36" s="36"/>
      <c r="B36" s="309"/>
      <c r="C36" s="309" t="s">
        <v>227</v>
      </c>
      <c r="D36" s="313" t="s">
        <v>373</v>
      </c>
      <c r="E36" s="311">
        <f>SUM(F36:M36)</f>
        <v>8</v>
      </c>
      <c r="F36" s="311">
        <v>0</v>
      </c>
      <c r="G36" s="311">
        <v>2</v>
      </c>
      <c r="H36" s="311">
        <v>0</v>
      </c>
      <c r="I36" s="311">
        <v>0</v>
      </c>
      <c r="J36" s="311">
        <v>3</v>
      </c>
      <c r="K36" s="311">
        <v>2</v>
      </c>
      <c r="L36" s="314">
        <v>1</v>
      </c>
      <c r="M36" s="314">
        <v>0</v>
      </c>
      <c r="N36" s="314">
        <v>0</v>
      </c>
      <c r="O36" s="314">
        <v>0</v>
      </c>
      <c r="P36" s="314">
        <v>0</v>
      </c>
      <c r="Q36" s="314">
        <v>0</v>
      </c>
      <c r="R36" s="314">
        <v>0</v>
      </c>
      <c r="S36" s="315">
        <f t="shared" si="1"/>
        <v>0</v>
      </c>
      <c r="T36" s="315">
        <f t="shared" si="2"/>
        <v>37.5</v>
      </c>
    </row>
    <row r="37" spans="1:20" s="308" customFormat="1" ht="13.5" customHeight="1">
      <c r="A37" s="36"/>
      <c r="B37" s="309"/>
      <c r="D37" s="313" t="s">
        <v>224</v>
      </c>
      <c r="E37" s="311">
        <f>SUM(F37:M37)</f>
        <v>19</v>
      </c>
      <c r="F37" s="311">
        <v>0</v>
      </c>
      <c r="G37" s="311">
        <v>3</v>
      </c>
      <c r="H37" s="311">
        <v>0</v>
      </c>
      <c r="I37" s="311">
        <v>0</v>
      </c>
      <c r="J37" s="311">
        <v>3</v>
      </c>
      <c r="K37" s="311">
        <v>7</v>
      </c>
      <c r="L37" s="314">
        <v>6</v>
      </c>
      <c r="M37" s="314">
        <v>0</v>
      </c>
      <c r="N37" s="314">
        <v>0</v>
      </c>
      <c r="O37" s="314">
        <v>0</v>
      </c>
      <c r="P37" s="314">
        <v>0</v>
      </c>
      <c r="Q37" s="314">
        <v>0</v>
      </c>
      <c r="R37" s="314">
        <v>0</v>
      </c>
      <c r="S37" s="315">
        <f t="shared" si="1"/>
        <v>0</v>
      </c>
      <c r="T37" s="315">
        <f t="shared" si="2"/>
        <v>15.789473684210526</v>
      </c>
    </row>
    <row r="38" spans="1:20" s="308" customFormat="1" ht="4.5" customHeight="1">
      <c r="A38" s="2"/>
      <c r="B38" s="309"/>
      <c r="C38" s="309"/>
      <c r="D38" s="313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1"/>
      <c r="S38" s="316"/>
      <c r="T38" s="316"/>
    </row>
    <row r="39" spans="1:20" s="308" customFormat="1" ht="13.5" customHeight="1">
      <c r="A39" s="2"/>
      <c r="B39" s="309"/>
      <c r="C39" s="309"/>
      <c r="D39" s="310" t="s">
        <v>8</v>
      </c>
      <c r="E39" s="311">
        <f>SUM(F39:M39)</f>
        <v>3340</v>
      </c>
      <c r="F39" s="311">
        <v>1523</v>
      </c>
      <c r="G39" s="311">
        <v>460</v>
      </c>
      <c r="H39" s="311">
        <v>186</v>
      </c>
      <c r="I39" s="311">
        <v>64</v>
      </c>
      <c r="J39" s="311">
        <v>989</v>
      </c>
      <c r="K39" s="311">
        <v>38</v>
      </c>
      <c r="L39" s="532">
        <v>80</v>
      </c>
      <c r="M39" s="532">
        <v>0</v>
      </c>
      <c r="N39" s="532">
        <v>1</v>
      </c>
      <c r="O39" s="532">
        <v>0</v>
      </c>
      <c r="P39" s="532">
        <v>0</v>
      </c>
      <c r="Q39" s="532">
        <v>1</v>
      </c>
      <c r="R39" s="532">
        <v>0</v>
      </c>
      <c r="S39" s="312">
        <f>IF($E39=0,0,$F39/$E39*100)</f>
        <v>45.59880239520958</v>
      </c>
      <c r="T39" s="312">
        <f>IF($E39=0,0,($J39+$N39)/$E39*100)</f>
        <v>29.64071856287425</v>
      </c>
    </row>
    <row r="40" spans="1:20" s="308" customFormat="1" ht="4.5" customHeight="1">
      <c r="A40" s="2"/>
      <c r="B40" s="309"/>
      <c r="C40" s="309"/>
      <c r="D40" s="313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6"/>
      <c r="T40" s="316"/>
    </row>
    <row r="41" spans="1:20" s="308" customFormat="1" ht="13.5" customHeight="1">
      <c r="A41" s="2"/>
      <c r="B41" s="309"/>
      <c r="C41" s="309"/>
      <c r="D41" s="313" t="s">
        <v>222</v>
      </c>
      <c r="E41" s="311">
        <f aca="true" t="shared" si="4" ref="E41:E50">SUM(F41:M41)</f>
        <v>2153</v>
      </c>
      <c r="F41" s="311">
        <v>1288</v>
      </c>
      <c r="G41" s="311">
        <v>312</v>
      </c>
      <c r="H41" s="311">
        <v>159</v>
      </c>
      <c r="I41" s="311">
        <v>23</v>
      </c>
      <c r="J41" s="311">
        <v>308</v>
      </c>
      <c r="K41" s="311">
        <v>21</v>
      </c>
      <c r="L41" s="314">
        <v>42</v>
      </c>
      <c r="M41" s="314">
        <v>0</v>
      </c>
      <c r="N41" s="314">
        <v>0</v>
      </c>
      <c r="O41" s="314">
        <v>0</v>
      </c>
      <c r="P41" s="314">
        <v>0</v>
      </c>
      <c r="Q41" s="314">
        <v>0</v>
      </c>
      <c r="R41" s="314">
        <v>0</v>
      </c>
      <c r="S41" s="315">
        <f aca="true" t="shared" si="5" ref="S41:S50">IF($E41=0,0,$F41/$E41*100)</f>
        <v>59.82350209010683</v>
      </c>
      <c r="T41" s="315">
        <f aca="true" t="shared" si="6" ref="T41:T50">IF($E41=0,0,($J41+$N41)/$E41*100)</f>
        <v>14.305620065025545</v>
      </c>
    </row>
    <row r="42" spans="1:20" s="308" customFormat="1" ht="13.5" customHeight="1">
      <c r="A42" s="2"/>
      <c r="B42" s="309"/>
      <c r="C42" s="309"/>
      <c r="D42" s="313" t="s">
        <v>223</v>
      </c>
      <c r="E42" s="311">
        <f t="shared" si="4"/>
        <v>144</v>
      </c>
      <c r="F42" s="311">
        <v>11</v>
      </c>
      <c r="G42" s="311">
        <v>28</v>
      </c>
      <c r="H42" s="311">
        <v>0</v>
      </c>
      <c r="I42" s="311">
        <v>13</v>
      </c>
      <c r="J42" s="311">
        <v>82</v>
      </c>
      <c r="K42" s="311">
        <v>1</v>
      </c>
      <c r="L42" s="314">
        <v>9</v>
      </c>
      <c r="M42" s="314">
        <v>0</v>
      </c>
      <c r="N42" s="314">
        <v>0</v>
      </c>
      <c r="O42" s="314">
        <v>0</v>
      </c>
      <c r="P42" s="314">
        <v>0</v>
      </c>
      <c r="Q42" s="314">
        <v>0</v>
      </c>
      <c r="R42" s="314">
        <v>0</v>
      </c>
      <c r="S42" s="315">
        <f t="shared" si="5"/>
        <v>7.638888888888889</v>
      </c>
      <c r="T42" s="315">
        <f t="shared" si="6"/>
        <v>56.94444444444444</v>
      </c>
    </row>
    <row r="43" spans="1:20" s="308" customFormat="1" ht="13.5" customHeight="1">
      <c r="A43" s="2"/>
      <c r="B43" s="309"/>
      <c r="C43" s="309"/>
      <c r="D43" s="313" t="s">
        <v>224</v>
      </c>
      <c r="E43" s="311">
        <f t="shared" si="4"/>
        <v>565</v>
      </c>
      <c r="F43" s="311">
        <v>65</v>
      </c>
      <c r="G43" s="311">
        <v>49</v>
      </c>
      <c r="H43" s="311">
        <v>0</v>
      </c>
      <c r="I43" s="311">
        <v>13</v>
      </c>
      <c r="J43" s="311">
        <v>415</v>
      </c>
      <c r="K43" s="311">
        <v>10</v>
      </c>
      <c r="L43" s="314">
        <v>13</v>
      </c>
      <c r="M43" s="314">
        <v>0</v>
      </c>
      <c r="N43" s="314">
        <v>0</v>
      </c>
      <c r="O43" s="314">
        <v>0</v>
      </c>
      <c r="P43" s="314">
        <v>0</v>
      </c>
      <c r="Q43" s="314">
        <v>0</v>
      </c>
      <c r="R43" s="314">
        <v>0</v>
      </c>
      <c r="S43" s="315">
        <f t="shared" si="5"/>
        <v>11.504424778761061</v>
      </c>
      <c r="T43" s="315">
        <f t="shared" si="6"/>
        <v>73.45132743362832</v>
      </c>
    </row>
    <row r="44" spans="1:20" s="308" customFormat="1" ht="13.5" customHeight="1">
      <c r="A44" s="2"/>
      <c r="B44" s="309"/>
      <c r="D44" s="313" t="s">
        <v>139</v>
      </c>
      <c r="E44" s="311">
        <f t="shared" si="4"/>
        <v>205</v>
      </c>
      <c r="F44" s="311">
        <v>58</v>
      </c>
      <c r="G44" s="311">
        <v>31</v>
      </c>
      <c r="H44" s="311">
        <v>2</v>
      </c>
      <c r="I44" s="311">
        <v>4</v>
      </c>
      <c r="J44" s="311">
        <v>102</v>
      </c>
      <c r="K44" s="311">
        <v>0</v>
      </c>
      <c r="L44" s="314">
        <v>8</v>
      </c>
      <c r="M44" s="314">
        <v>0</v>
      </c>
      <c r="N44" s="314">
        <v>1</v>
      </c>
      <c r="O44" s="314">
        <v>0</v>
      </c>
      <c r="P44" s="314">
        <v>0</v>
      </c>
      <c r="Q44" s="314">
        <v>1</v>
      </c>
      <c r="R44" s="314">
        <v>0</v>
      </c>
      <c r="S44" s="315">
        <f t="shared" si="5"/>
        <v>28.292682926829265</v>
      </c>
      <c r="T44" s="315">
        <f t="shared" si="6"/>
        <v>50.24390243902439</v>
      </c>
    </row>
    <row r="45" spans="1:20" s="308" customFormat="1" ht="13.5" customHeight="1">
      <c r="A45" s="2"/>
      <c r="B45" s="309"/>
      <c r="C45" s="309" t="s">
        <v>8</v>
      </c>
      <c r="D45" s="313" t="s">
        <v>355</v>
      </c>
      <c r="E45" s="311">
        <f t="shared" si="4"/>
        <v>28</v>
      </c>
      <c r="F45" s="311">
        <v>2</v>
      </c>
      <c r="G45" s="311">
        <v>3</v>
      </c>
      <c r="H45" s="311">
        <v>0</v>
      </c>
      <c r="I45" s="311">
        <v>7</v>
      </c>
      <c r="J45" s="311">
        <v>13</v>
      </c>
      <c r="K45" s="311">
        <v>0</v>
      </c>
      <c r="L45" s="314">
        <v>3</v>
      </c>
      <c r="M45" s="314">
        <v>0</v>
      </c>
      <c r="N45" s="314">
        <v>0</v>
      </c>
      <c r="O45" s="314">
        <v>0</v>
      </c>
      <c r="P45" s="314">
        <v>0</v>
      </c>
      <c r="Q45" s="314">
        <v>0</v>
      </c>
      <c r="R45" s="314">
        <v>0</v>
      </c>
      <c r="S45" s="315">
        <f t="shared" si="5"/>
        <v>7.142857142857142</v>
      </c>
      <c r="T45" s="315">
        <f t="shared" si="6"/>
        <v>46.42857142857143</v>
      </c>
    </row>
    <row r="46" spans="1:20" s="308" customFormat="1" ht="13.5" customHeight="1">
      <c r="A46" s="2"/>
      <c r="B46" s="309"/>
      <c r="C46" s="309"/>
      <c r="D46" s="313" t="s">
        <v>141</v>
      </c>
      <c r="E46" s="311">
        <f t="shared" si="4"/>
        <v>20</v>
      </c>
      <c r="F46" s="311">
        <v>4</v>
      </c>
      <c r="G46" s="311">
        <v>3</v>
      </c>
      <c r="H46" s="311">
        <v>0</v>
      </c>
      <c r="I46" s="311">
        <v>0</v>
      </c>
      <c r="J46" s="311">
        <v>12</v>
      </c>
      <c r="K46" s="311">
        <v>0</v>
      </c>
      <c r="L46" s="314">
        <v>1</v>
      </c>
      <c r="M46" s="314">
        <v>0</v>
      </c>
      <c r="N46" s="314">
        <v>0</v>
      </c>
      <c r="O46" s="314">
        <v>0</v>
      </c>
      <c r="P46" s="314">
        <v>0</v>
      </c>
      <c r="Q46" s="314">
        <v>0</v>
      </c>
      <c r="R46" s="314">
        <v>0</v>
      </c>
      <c r="S46" s="315">
        <f t="shared" si="5"/>
        <v>20</v>
      </c>
      <c r="T46" s="315">
        <f t="shared" si="6"/>
        <v>60</v>
      </c>
    </row>
    <row r="47" spans="1:20" s="308" customFormat="1" ht="13.5" customHeight="1">
      <c r="A47" s="2"/>
      <c r="B47" s="309"/>
      <c r="C47" s="309"/>
      <c r="D47" s="313" t="s">
        <v>132</v>
      </c>
      <c r="E47" s="311">
        <f t="shared" si="4"/>
        <v>1</v>
      </c>
      <c r="F47" s="311">
        <v>1</v>
      </c>
      <c r="G47" s="311">
        <v>0</v>
      </c>
      <c r="H47" s="311">
        <v>0</v>
      </c>
      <c r="I47" s="311">
        <v>0</v>
      </c>
      <c r="J47" s="311">
        <v>0</v>
      </c>
      <c r="K47" s="311">
        <v>0</v>
      </c>
      <c r="L47" s="314">
        <v>0</v>
      </c>
      <c r="M47" s="314">
        <v>0</v>
      </c>
      <c r="N47" s="314">
        <v>0</v>
      </c>
      <c r="O47" s="314">
        <v>0</v>
      </c>
      <c r="P47" s="314">
        <v>0</v>
      </c>
      <c r="Q47" s="314">
        <v>0</v>
      </c>
      <c r="R47" s="314">
        <v>0</v>
      </c>
      <c r="S47" s="315">
        <f t="shared" si="5"/>
        <v>100</v>
      </c>
      <c r="T47" s="315">
        <f t="shared" si="6"/>
        <v>0</v>
      </c>
    </row>
    <row r="48" spans="1:20" s="308" customFormat="1" ht="13.5" customHeight="1">
      <c r="A48" s="2"/>
      <c r="B48" s="309"/>
      <c r="C48" s="309"/>
      <c r="D48" s="313" t="s">
        <v>281</v>
      </c>
      <c r="E48" s="311">
        <f t="shared" si="4"/>
        <v>6</v>
      </c>
      <c r="F48" s="311">
        <v>1</v>
      </c>
      <c r="G48" s="311">
        <v>1</v>
      </c>
      <c r="H48" s="311">
        <v>0</v>
      </c>
      <c r="I48" s="311">
        <v>0</v>
      </c>
      <c r="J48" s="311">
        <v>4</v>
      </c>
      <c r="K48" s="311">
        <v>0</v>
      </c>
      <c r="L48" s="314">
        <v>0</v>
      </c>
      <c r="M48" s="314">
        <v>0</v>
      </c>
      <c r="N48" s="314">
        <v>0</v>
      </c>
      <c r="O48" s="314">
        <v>0</v>
      </c>
      <c r="P48" s="314">
        <v>0</v>
      </c>
      <c r="Q48" s="314">
        <v>0</v>
      </c>
      <c r="R48" s="314">
        <v>0</v>
      </c>
      <c r="S48" s="315">
        <f t="shared" si="5"/>
        <v>16.666666666666664</v>
      </c>
      <c r="T48" s="315">
        <f t="shared" si="6"/>
        <v>66.66666666666666</v>
      </c>
    </row>
    <row r="49" spans="1:20" s="308" customFormat="1" ht="13.5" customHeight="1">
      <c r="A49" s="2"/>
      <c r="B49" s="309"/>
      <c r="C49" s="309"/>
      <c r="D49" s="313" t="s">
        <v>177</v>
      </c>
      <c r="E49" s="311">
        <f t="shared" si="4"/>
        <v>93</v>
      </c>
      <c r="F49" s="311">
        <v>57</v>
      </c>
      <c r="G49" s="311">
        <v>6</v>
      </c>
      <c r="H49" s="311">
        <v>25</v>
      </c>
      <c r="I49" s="311">
        <v>0</v>
      </c>
      <c r="J49" s="311">
        <v>1</v>
      </c>
      <c r="K49" s="311">
        <v>0</v>
      </c>
      <c r="L49" s="314">
        <v>4</v>
      </c>
      <c r="M49" s="314">
        <v>0</v>
      </c>
      <c r="N49" s="314">
        <v>0</v>
      </c>
      <c r="O49" s="314">
        <v>0</v>
      </c>
      <c r="P49" s="314">
        <v>0</v>
      </c>
      <c r="Q49" s="314">
        <v>0</v>
      </c>
      <c r="R49" s="314">
        <v>0</v>
      </c>
      <c r="S49" s="315">
        <f t="shared" si="5"/>
        <v>61.29032258064516</v>
      </c>
      <c r="T49" s="315">
        <f t="shared" si="6"/>
        <v>1.0752688172043012</v>
      </c>
    </row>
    <row r="50" spans="1:20" s="308" customFormat="1" ht="13.5" customHeight="1">
      <c r="A50" s="2"/>
      <c r="B50" s="309"/>
      <c r="C50" s="309"/>
      <c r="D50" s="313" t="s">
        <v>294</v>
      </c>
      <c r="E50" s="311">
        <f t="shared" si="4"/>
        <v>125</v>
      </c>
      <c r="F50" s="311">
        <v>36</v>
      </c>
      <c r="G50" s="311">
        <v>27</v>
      </c>
      <c r="H50" s="311">
        <v>0</v>
      </c>
      <c r="I50" s="311">
        <v>4</v>
      </c>
      <c r="J50" s="311">
        <v>52</v>
      </c>
      <c r="K50" s="311">
        <v>6</v>
      </c>
      <c r="L50" s="314">
        <v>0</v>
      </c>
      <c r="M50" s="314">
        <v>0</v>
      </c>
      <c r="N50" s="314">
        <v>0</v>
      </c>
      <c r="O50" s="314">
        <v>0</v>
      </c>
      <c r="P50" s="314">
        <v>0</v>
      </c>
      <c r="Q50" s="314">
        <v>0</v>
      </c>
      <c r="R50" s="314">
        <v>0</v>
      </c>
      <c r="S50" s="315">
        <f t="shared" si="5"/>
        <v>28.799999999999997</v>
      </c>
      <c r="T50" s="315">
        <f t="shared" si="6"/>
        <v>41.6</v>
      </c>
    </row>
    <row r="51" spans="1:20" s="308" customFormat="1" ht="4.5" customHeight="1">
      <c r="A51" s="2"/>
      <c r="B51" s="309"/>
      <c r="C51" s="309"/>
      <c r="D51" s="313"/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314"/>
      <c r="R51" s="314"/>
      <c r="S51" s="316"/>
      <c r="T51" s="316"/>
    </row>
    <row r="52" spans="1:20" s="308" customFormat="1" ht="13.5" customHeight="1">
      <c r="A52" s="2"/>
      <c r="B52" s="309"/>
      <c r="C52" s="309"/>
      <c r="D52" s="313" t="s">
        <v>8</v>
      </c>
      <c r="E52" s="311">
        <f aca="true" t="shared" si="7" ref="E52:E62">SUM(F52:M52)</f>
        <v>3273</v>
      </c>
      <c r="F52" s="311">
        <v>1517</v>
      </c>
      <c r="G52" s="311">
        <v>449</v>
      </c>
      <c r="H52" s="311">
        <v>186</v>
      </c>
      <c r="I52" s="311">
        <v>64</v>
      </c>
      <c r="J52" s="311">
        <v>957</v>
      </c>
      <c r="K52" s="311">
        <v>28</v>
      </c>
      <c r="L52" s="314">
        <v>72</v>
      </c>
      <c r="M52" s="314">
        <v>0</v>
      </c>
      <c r="N52" s="314">
        <v>1</v>
      </c>
      <c r="O52" s="314">
        <v>0</v>
      </c>
      <c r="P52" s="314">
        <v>0</v>
      </c>
      <c r="Q52" s="314">
        <v>1</v>
      </c>
      <c r="R52" s="314">
        <v>0</v>
      </c>
      <c r="S52" s="315">
        <f aca="true" t="shared" si="8" ref="S52:S62">IF($E52=0,0,$F52/$E52*100)</f>
        <v>46.34891536816376</v>
      </c>
      <c r="T52" s="315">
        <f aca="true" t="shared" si="9" ref="T52:T62">IF($E52=0,0,($J52+$N52)/$E52*100)</f>
        <v>29.269783073632755</v>
      </c>
    </row>
    <row r="53" spans="1:20" s="308" customFormat="1" ht="13.5" customHeight="1">
      <c r="A53" s="2"/>
      <c r="B53" s="309"/>
      <c r="C53" s="309"/>
      <c r="D53" s="313" t="s">
        <v>222</v>
      </c>
      <c r="E53" s="311">
        <f t="shared" si="7"/>
        <v>2109</v>
      </c>
      <c r="F53" s="311">
        <v>1282</v>
      </c>
      <c r="G53" s="311">
        <v>304</v>
      </c>
      <c r="H53" s="311">
        <v>159</v>
      </c>
      <c r="I53" s="311">
        <v>23</v>
      </c>
      <c r="J53" s="311">
        <v>282</v>
      </c>
      <c r="K53" s="311">
        <v>19</v>
      </c>
      <c r="L53" s="314">
        <v>40</v>
      </c>
      <c r="M53" s="314">
        <v>0</v>
      </c>
      <c r="N53" s="314">
        <v>0</v>
      </c>
      <c r="O53" s="314">
        <v>0</v>
      </c>
      <c r="P53" s="314">
        <v>0</v>
      </c>
      <c r="Q53" s="314">
        <v>0</v>
      </c>
      <c r="R53" s="314">
        <v>0</v>
      </c>
      <c r="S53" s="315">
        <f t="shared" si="8"/>
        <v>60.78710289236605</v>
      </c>
      <c r="T53" s="315">
        <f t="shared" si="9"/>
        <v>13.371266002844951</v>
      </c>
    </row>
    <row r="54" spans="1:20" s="308" customFormat="1" ht="13.5" customHeight="1">
      <c r="A54" s="2"/>
      <c r="B54" s="309"/>
      <c r="C54" s="309"/>
      <c r="D54" s="313" t="s">
        <v>223</v>
      </c>
      <c r="E54" s="311">
        <f t="shared" si="7"/>
        <v>140</v>
      </c>
      <c r="F54" s="311">
        <v>11</v>
      </c>
      <c r="G54" s="311">
        <v>28</v>
      </c>
      <c r="H54" s="311">
        <v>0</v>
      </c>
      <c r="I54" s="311">
        <v>13</v>
      </c>
      <c r="J54" s="311">
        <v>79</v>
      </c>
      <c r="K54" s="311">
        <v>0</v>
      </c>
      <c r="L54" s="314">
        <v>9</v>
      </c>
      <c r="M54" s="314">
        <v>0</v>
      </c>
      <c r="N54" s="314">
        <v>0</v>
      </c>
      <c r="O54" s="314">
        <v>0</v>
      </c>
      <c r="P54" s="314">
        <v>0</v>
      </c>
      <c r="Q54" s="314">
        <v>0</v>
      </c>
      <c r="R54" s="314">
        <v>0</v>
      </c>
      <c r="S54" s="315">
        <f t="shared" si="8"/>
        <v>7.857142857142857</v>
      </c>
      <c r="T54" s="315">
        <f t="shared" si="9"/>
        <v>56.42857142857143</v>
      </c>
    </row>
    <row r="55" spans="1:20" s="308" customFormat="1" ht="13.5" customHeight="1">
      <c r="A55" s="2"/>
      <c r="B55" s="309" t="s">
        <v>246</v>
      </c>
      <c r="D55" s="313" t="s">
        <v>224</v>
      </c>
      <c r="E55" s="311">
        <f t="shared" si="7"/>
        <v>546</v>
      </c>
      <c r="F55" s="311">
        <v>65</v>
      </c>
      <c r="G55" s="311">
        <v>46</v>
      </c>
      <c r="H55" s="311">
        <v>0</v>
      </c>
      <c r="I55" s="311">
        <v>13</v>
      </c>
      <c r="J55" s="311">
        <v>412</v>
      </c>
      <c r="K55" s="311">
        <v>3</v>
      </c>
      <c r="L55" s="314">
        <v>7</v>
      </c>
      <c r="M55" s="314">
        <v>0</v>
      </c>
      <c r="N55" s="314">
        <v>0</v>
      </c>
      <c r="O55" s="314">
        <v>0</v>
      </c>
      <c r="P55" s="314">
        <v>0</v>
      </c>
      <c r="Q55" s="314">
        <v>0</v>
      </c>
      <c r="R55" s="314">
        <v>0</v>
      </c>
      <c r="S55" s="315">
        <f t="shared" si="8"/>
        <v>11.904761904761903</v>
      </c>
      <c r="T55" s="315">
        <f t="shared" si="9"/>
        <v>75.45787545787546</v>
      </c>
    </row>
    <row r="56" spans="1:20" s="308" customFormat="1" ht="13.5" customHeight="1">
      <c r="A56" s="2"/>
      <c r="B56" s="309"/>
      <c r="C56" s="309" t="s">
        <v>225</v>
      </c>
      <c r="D56" s="313" t="s">
        <v>139</v>
      </c>
      <c r="E56" s="311">
        <f t="shared" si="7"/>
        <v>205</v>
      </c>
      <c r="F56" s="311">
        <v>58</v>
      </c>
      <c r="G56" s="311">
        <v>31</v>
      </c>
      <c r="H56" s="311">
        <v>2</v>
      </c>
      <c r="I56" s="311">
        <v>4</v>
      </c>
      <c r="J56" s="311">
        <v>102</v>
      </c>
      <c r="K56" s="311">
        <v>0</v>
      </c>
      <c r="L56" s="314">
        <v>8</v>
      </c>
      <c r="M56" s="314">
        <v>0</v>
      </c>
      <c r="N56" s="314">
        <v>1</v>
      </c>
      <c r="O56" s="314">
        <v>0</v>
      </c>
      <c r="P56" s="314">
        <v>0</v>
      </c>
      <c r="Q56" s="314">
        <v>1</v>
      </c>
      <c r="R56" s="314">
        <v>0</v>
      </c>
      <c r="S56" s="315">
        <f t="shared" si="8"/>
        <v>28.292682926829265</v>
      </c>
      <c r="T56" s="315">
        <f t="shared" si="9"/>
        <v>50.24390243902439</v>
      </c>
    </row>
    <row r="57" spans="1:20" s="308" customFormat="1" ht="13.5" customHeight="1">
      <c r="A57" s="2"/>
      <c r="B57" s="309"/>
      <c r="C57" s="309" t="s">
        <v>226</v>
      </c>
      <c r="D57" s="313" t="s">
        <v>355</v>
      </c>
      <c r="E57" s="311">
        <f t="shared" si="7"/>
        <v>28</v>
      </c>
      <c r="F57" s="311">
        <v>2</v>
      </c>
      <c r="G57" s="311">
        <v>3</v>
      </c>
      <c r="H57" s="311">
        <v>0</v>
      </c>
      <c r="I57" s="311">
        <v>7</v>
      </c>
      <c r="J57" s="311">
        <v>13</v>
      </c>
      <c r="K57" s="311">
        <v>0</v>
      </c>
      <c r="L57" s="314">
        <v>3</v>
      </c>
      <c r="M57" s="314">
        <v>0</v>
      </c>
      <c r="N57" s="314">
        <v>0</v>
      </c>
      <c r="O57" s="314">
        <v>0</v>
      </c>
      <c r="P57" s="314">
        <v>0</v>
      </c>
      <c r="Q57" s="314">
        <v>0</v>
      </c>
      <c r="R57" s="314">
        <v>0</v>
      </c>
      <c r="S57" s="315">
        <f t="shared" si="8"/>
        <v>7.142857142857142</v>
      </c>
      <c r="T57" s="315">
        <f t="shared" si="9"/>
        <v>46.42857142857143</v>
      </c>
    </row>
    <row r="58" spans="1:20" s="308" customFormat="1" ht="13.5" customHeight="1">
      <c r="A58" s="2"/>
      <c r="B58" s="309"/>
      <c r="C58" s="309" t="s">
        <v>227</v>
      </c>
      <c r="D58" s="313" t="s">
        <v>141</v>
      </c>
      <c r="E58" s="311">
        <f t="shared" si="7"/>
        <v>20</v>
      </c>
      <c r="F58" s="311">
        <v>4</v>
      </c>
      <c r="G58" s="311">
        <v>3</v>
      </c>
      <c r="H58" s="311">
        <v>0</v>
      </c>
      <c r="I58" s="311">
        <v>0</v>
      </c>
      <c r="J58" s="311">
        <v>12</v>
      </c>
      <c r="K58" s="311">
        <v>0</v>
      </c>
      <c r="L58" s="314">
        <v>1</v>
      </c>
      <c r="M58" s="314">
        <v>0</v>
      </c>
      <c r="N58" s="314">
        <v>0</v>
      </c>
      <c r="O58" s="314">
        <v>0</v>
      </c>
      <c r="P58" s="314">
        <v>0</v>
      </c>
      <c r="Q58" s="314">
        <v>0</v>
      </c>
      <c r="R58" s="314">
        <v>0</v>
      </c>
      <c r="S58" s="315">
        <f t="shared" si="8"/>
        <v>20</v>
      </c>
      <c r="T58" s="315">
        <f t="shared" si="9"/>
        <v>60</v>
      </c>
    </row>
    <row r="59" spans="1:20" s="308" customFormat="1" ht="13.5" customHeight="1">
      <c r="A59" s="2"/>
      <c r="B59" s="309"/>
      <c r="C59" s="309"/>
      <c r="D59" s="313" t="s">
        <v>132</v>
      </c>
      <c r="E59" s="311">
        <f t="shared" si="7"/>
        <v>1</v>
      </c>
      <c r="F59" s="311">
        <v>1</v>
      </c>
      <c r="G59" s="311">
        <v>0</v>
      </c>
      <c r="H59" s="311">
        <v>0</v>
      </c>
      <c r="I59" s="311">
        <v>0</v>
      </c>
      <c r="J59" s="311">
        <v>0</v>
      </c>
      <c r="K59" s="311">
        <v>0</v>
      </c>
      <c r="L59" s="314">
        <v>0</v>
      </c>
      <c r="M59" s="314">
        <v>0</v>
      </c>
      <c r="N59" s="314">
        <v>0</v>
      </c>
      <c r="O59" s="314">
        <v>0</v>
      </c>
      <c r="P59" s="314">
        <v>0</v>
      </c>
      <c r="Q59" s="314">
        <v>0</v>
      </c>
      <c r="R59" s="314">
        <v>0</v>
      </c>
      <c r="S59" s="315">
        <f t="shared" si="8"/>
        <v>100</v>
      </c>
      <c r="T59" s="315">
        <f t="shared" si="9"/>
        <v>0</v>
      </c>
    </row>
    <row r="60" spans="1:20" s="308" customFormat="1" ht="13.5" customHeight="1">
      <c r="A60" s="2"/>
      <c r="B60" s="309"/>
      <c r="C60" s="309"/>
      <c r="D60" s="313" t="s">
        <v>281</v>
      </c>
      <c r="E60" s="311">
        <f t="shared" si="7"/>
        <v>6</v>
      </c>
      <c r="F60" s="311">
        <v>1</v>
      </c>
      <c r="G60" s="311">
        <v>1</v>
      </c>
      <c r="H60" s="311">
        <v>0</v>
      </c>
      <c r="I60" s="311">
        <v>0</v>
      </c>
      <c r="J60" s="311">
        <v>4</v>
      </c>
      <c r="K60" s="311">
        <v>0</v>
      </c>
      <c r="L60" s="314">
        <v>0</v>
      </c>
      <c r="M60" s="314">
        <v>0</v>
      </c>
      <c r="N60" s="314">
        <v>0</v>
      </c>
      <c r="O60" s="314">
        <v>0</v>
      </c>
      <c r="P60" s="314">
        <v>0</v>
      </c>
      <c r="Q60" s="314">
        <v>0</v>
      </c>
      <c r="R60" s="314">
        <v>0</v>
      </c>
      <c r="S60" s="315">
        <f t="shared" si="8"/>
        <v>16.666666666666664</v>
      </c>
      <c r="T60" s="315">
        <f t="shared" si="9"/>
        <v>66.66666666666666</v>
      </c>
    </row>
    <row r="61" spans="1:20" s="308" customFormat="1" ht="13.5" customHeight="1">
      <c r="A61" s="2"/>
      <c r="B61" s="309"/>
      <c r="C61" s="309"/>
      <c r="D61" s="313" t="s">
        <v>177</v>
      </c>
      <c r="E61" s="311">
        <f t="shared" si="7"/>
        <v>93</v>
      </c>
      <c r="F61" s="311">
        <v>57</v>
      </c>
      <c r="G61" s="311">
        <v>6</v>
      </c>
      <c r="H61" s="311">
        <v>25</v>
      </c>
      <c r="I61" s="311">
        <v>0</v>
      </c>
      <c r="J61" s="311">
        <v>1</v>
      </c>
      <c r="K61" s="311">
        <v>0</v>
      </c>
      <c r="L61" s="314">
        <v>4</v>
      </c>
      <c r="M61" s="314">
        <v>0</v>
      </c>
      <c r="N61" s="314">
        <v>0</v>
      </c>
      <c r="O61" s="314">
        <v>0</v>
      </c>
      <c r="P61" s="314">
        <v>0</v>
      </c>
      <c r="Q61" s="314">
        <v>0</v>
      </c>
      <c r="R61" s="314">
        <v>0</v>
      </c>
      <c r="S61" s="315">
        <f t="shared" si="8"/>
        <v>61.29032258064516</v>
      </c>
      <c r="T61" s="315">
        <f t="shared" si="9"/>
        <v>1.0752688172043012</v>
      </c>
    </row>
    <row r="62" spans="1:20" s="308" customFormat="1" ht="13.5" customHeight="1">
      <c r="A62" s="2"/>
      <c r="B62" s="309"/>
      <c r="C62" s="309"/>
      <c r="D62" s="313" t="s">
        <v>294</v>
      </c>
      <c r="E62" s="311">
        <f t="shared" si="7"/>
        <v>125</v>
      </c>
      <c r="F62" s="311">
        <v>36</v>
      </c>
      <c r="G62" s="311">
        <v>27</v>
      </c>
      <c r="H62" s="311">
        <v>0</v>
      </c>
      <c r="I62" s="311">
        <v>4</v>
      </c>
      <c r="J62" s="311">
        <v>52</v>
      </c>
      <c r="K62" s="311">
        <v>6</v>
      </c>
      <c r="L62" s="314">
        <v>0</v>
      </c>
      <c r="M62" s="314">
        <v>0</v>
      </c>
      <c r="N62" s="314">
        <v>0</v>
      </c>
      <c r="O62" s="314">
        <v>0</v>
      </c>
      <c r="P62" s="314">
        <v>0</v>
      </c>
      <c r="Q62" s="314">
        <v>0</v>
      </c>
      <c r="R62" s="314">
        <v>0</v>
      </c>
      <c r="S62" s="315">
        <f t="shared" si="8"/>
        <v>28.799999999999997</v>
      </c>
      <c r="T62" s="315">
        <f t="shared" si="9"/>
        <v>41.6</v>
      </c>
    </row>
    <row r="63" spans="1:20" s="308" customFormat="1" ht="4.5" customHeight="1">
      <c r="A63" s="2"/>
      <c r="B63" s="309"/>
      <c r="C63" s="309"/>
      <c r="D63" s="313"/>
      <c r="E63" s="311">
        <v>0</v>
      </c>
      <c r="F63" s="311"/>
      <c r="G63" s="311"/>
      <c r="H63" s="311"/>
      <c r="I63" s="311"/>
      <c r="J63" s="311"/>
      <c r="K63" s="311"/>
      <c r="L63" s="314"/>
      <c r="M63" s="314"/>
      <c r="N63" s="314"/>
      <c r="O63" s="314"/>
      <c r="P63" s="314"/>
      <c r="Q63" s="314"/>
      <c r="R63" s="314"/>
      <c r="S63" s="315"/>
      <c r="T63" s="315"/>
    </row>
    <row r="64" spans="1:20" s="308" customFormat="1" ht="13.5" customHeight="1">
      <c r="A64" s="2"/>
      <c r="B64" s="309"/>
      <c r="C64" s="309" t="s">
        <v>282</v>
      </c>
      <c r="D64" s="313" t="s">
        <v>8</v>
      </c>
      <c r="E64" s="311">
        <f>SUM(F64:M64)</f>
        <v>67</v>
      </c>
      <c r="F64" s="311">
        <v>6</v>
      </c>
      <c r="G64" s="311">
        <v>11</v>
      </c>
      <c r="H64" s="311">
        <v>0</v>
      </c>
      <c r="I64" s="311">
        <v>0</v>
      </c>
      <c r="J64" s="311">
        <v>32</v>
      </c>
      <c r="K64" s="311">
        <v>10</v>
      </c>
      <c r="L64" s="314">
        <v>8</v>
      </c>
      <c r="M64" s="314">
        <v>0</v>
      </c>
      <c r="N64" s="314">
        <v>0</v>
      </c>
      <c r="O64" s="314">
        <v>0</v>
      </c>
      <c r="P64" s="314">
        <v>0</v>
      </c>
      <c r="Q64" s="314">
        <v>0</v>
      </c>
      <c r="R64" s="314">
        <v>0</v>
      </c>
      <c r="S64" s="315">
        <f>IF($E64=0,0,$F64/$E64*100)</f>
        <v>8.955223880597014</v>
      </c>
      <c r="T64" s="315">
        <f>IF($E64=0,0,($J64+$N64)/$E64*100)</f>
        <v>47.76119402985074</v>
      </c>
    </row>
    <row r="65" spans="1:20" s="308" customFormat="1" ht="13.5" customHeight="1">
      <c r="A65" s="2"/>
      <c r="B65" s="309"/>
      <c r="C65" s="309" t="s">
        <v>283</v>
      </c>
      <c r="D65" s="313" t="s">
        <v>222</v>
      </c>
      <c r="E65" s="311">
        <f>SUM(F65:M65)</f>
        <v>44</v>
      </c>
      <c r="F65" s="311">
        <v>6</v>
      </c>
      <c r="G65" s="311">
        <v>8</v>
      </c>
      <c r="H65" s="311">
        <v>0</v>
      </c>
      <c r="I65" s="311">
        <v>0</v>
      </c>
      <c r="J65" s="311">
        <v>26</v>
      </c>
      <c r="K65" s="311">
        <v>2</v>
      </c>
      <c r="L65" s="314">
        <v>2</v>
      </c>
      <c r="M65" s="314">
        <v>0</v>
      </c>
      <c r="N65" s="314">
        <v>0</v>
      </c>
      <c r="O65" s="314">
        <v>0</v>
      </c>
      <c r="P65" s="314">
        <v>0</v>
      </c>
      <c r="Q65" s="314">
        <v>0</v>
      </c>
      <c r="R65" s="314">
        <v>0</v>
      </c>
      <c r="S65" s="315">
        <f>IF($E65=0,0,$F65/$E65*100)</f>
        <v>13.636363636363635</v>
      </c>
      <c r="T65" s="315">
        <f>IF($E65=0,0,($J65+$N65)/$E65*100)</f>
        <v>59.09090909090909</v>
      </c>
    </row>
    <row r="66" spans="1:20" s="308" customFormat="1" ht="13.5" customHeight="1">
      <c r="A66" s="2"/>
      <c r="B66" s="309"/>
      <c r="C66" s="309" t="s">
        <v>227</v>
      </c>
      <c r="D66" s="313" t="s">
        <v>373</v>
      </c>
      <c r="E66" s="311">
        <f>SUM(F66:M66)</f>
        <v>4</v>
      </c>
      <c r="F66" s="311">
        <v>0</v>
      </c>
      <c r="G66" s="311">
        <v>0</v>
      </c>
      <c r="H66" s="311">
        <v>0</v>
      </c>
      <c r="I66" s="311">
        <v>0</v>
      </c>
      <c r="J66" s="311">
        <v>3</v>
      </c>
      <c r="K66" s="311">
        <v>1</v>
      </c>
      <c r="L66" s="314">
        <v>0</v>
      </c>
      <c r="M66" s="314">
        <v>0</v>
      </c>
      <c r="N66" s="314">
        <v>0</v>
      </c>
      <c r="O66" s="314">
        <v>0</v>
      </c>
      <c r="P66" s="314">
        <v>0</v>
      </c>
      <c r="Q66" s="314">
        <v>0</v>
      </c>
      <c r="R66" s="314">
        <v>0</v>
      </c>
      <c r="S66" s="315">
        <f>IF($E66=0,0,$F66/$E66*100)</f>
        <v>0</v>
      </c>
      <c r="T66" s="315">
        <f>IF($E66=0,0,($J66+$N66)/$E66*100)</f>
        <v>75</v>
      </c>
    </row>
    <row r="67" spans="1:20" s="308" customFormat="1" ht="11.25">
      <c r="A67" s="2"/>
      <c r="B67" s="309"/>
      <c r="C67" s="309"/>
      <c r="D67" s="313" t="s">
        <v>447</v>
      </c>
      <c r="E67" s="311">
        <f>SUM(F67:M67)</f>
        <v>19</v>
      </c>
      <c r="F67" s="311">
        <v>0</v>
      </c>
      <c r="G67" s="311">
        <v>3</v>
      </c>
      <c r="H67" s="311">
        <v>0</v>
      </c>
      <c r="I67" s="311">
        <v>0</v>
      </c>
      <c r="J67" s="311">
        <v>3</v>
      </c>
      <c r="K67" s="311">
        <v>7</v>
      </c>
      <c r="L67" s="314">
        <v>6</v>
      </c>
      <c r="M67" s="314">
        <v>0</v>
      </c>
      <c r="N67" s="314">
        <v>0</v>
      </c>
      <c r="O67" s="314">
        <v>0</v>
      </c>
      <c r="P67" s="314">
        <v>0</v>
      </c>
      <c r="Q67" s="314">
        <v>0</v>
      </c>
      <c r="R67" s="314">
        <v>0</v>
      </c>
      <c r="S67" s="315">
        <f>IF($E67=0,0,$F67/$E67*100)</f>
        <v>0</v>
      </c>
      <c r="T67" s="315">
        <f>IF($E67=0,0,($J67+$N67)/$E67*100)</f>
        <v>15.789473684210526</v>
      </c>
    </row>
    <row r="68" spans="1:20" s="308" customFormat="1" ht="4.5" customHeight="1">
      <c r="A68" s="2"/>
      <c r="B68" s="309"/>
      <c r="C68" s="309"/>
      <c r="D68" s="313"/>
      <c r="E68" s="314"/>
      <c r="F68" s="314"/>
      <c r="G68" s="314"/>
      <c r="H68" s="314"/>
      <c r="I68" s="314"/>
      <c r="J68" s="314"/>
      <c r="K68" s="314"/>
      <c r="L68" s="314"/>
      <c r="M68" s="314"/>
      <c r="N68" s="314"/>
      <c r="O68" s="314"/>
      <c r="P68" s="314"/>
      <c r="Q68" s="314"/>
      <c r="R68" s="314"/>
      <c r="S68" s="316"/>
      <c r="T68" s="316"/>
    </row>
    <row r="69" spans="1:20" s="308" customFormat="1" ht="13.5" customHeight="1">
      <c r="A69" s="2"/>
      <c r="B69" s="309"/>
      <c r="C69" s="309"/>
      <c r="D69" s="310" t="s">
        <v>8</v>
      </c>
      <c r="E69" s="311">
        <f>SUM(F69:M69)</f>
        <v>3276</v>
      </c>
      <c r="F69" s="311">
        <v>1818</v>
      </c>
      <c r="G69" s="311">
        <v>719</v>
      </c>
      <c r="H69" s="311">
        <v>54</v>
      </c>
      <c r="I69" s="311">
        <v>19</v>
      </c>
      <c r="J69" s="311">
        <v>521</v>
      </c>
      <c r="K69" s="311">
        <v>53</v>
      </c>
      <c r="L69" s="532">
        <v>92</v>
      </c>
      <c r="M69" s="532">
        <v>0</v>
      </c>
      <c r="N69" s="532">
        <v>1</v>
      </c>
      <c r="O69" s="532">
        <v>0</v>
      </c>
      <c r="P69" s="532">
        <v>0</v>
      </c>
      <c r="Q69" s="532">
        <v>1</v>
      </c>
      <c r="R69" s="532">
        <v>0</v>
      </c>
      <c r="S69" s="312">
        <f>IF($E69=0,0,$F69/$E69*100)</f>
        <v>55.494505494505496</v>
      </c>
      <c r="T69" s="312">
        <f>IF($E69=0,0,($J69+$N69)/$E69*100)</f>
        <v>15.934065934065933</v>
      </c>
    </row>
    <row r="70" spans="1:20" s="308" customFormat="1" ht="4.5" customHeight="1">
      <c r="A70" s="2"/>
      <c r="B70" s="309"/>
      <c r="C70" s="309"/>
      <c r="D70" s="313"/>
      <c r="E70" s="314"/>
      <c r="F70" s="314"/>
      <c r="G70" s="314"/>
      <c r="H70" s="314"/>
      <c r="I70" s="314"/>
      <c r="J70" s="314"/>
      <c r="K70" s="314"/>
      <c r="L70" s="314"/>
      <c r="M70" s="314"/>
      <c r="N70" s="314"/>
      <c r="O70" s="314"/>
      <c r="P70" s="314"/>
      <c r="Q70" s="314"/>
      <c r="R70" s="314"/>
      <c r="S70" s="316"/>
      <c r="T70" s="316"/>
    </row>
    <row r="71" spans="1:20" s="308" customFormat="1" ht="13.5" customHeight="1">
      <c r="A71" s="2"/>
      <c r="B71" s="309"/>
      <c r="C71" s="309"/>
      <c r="D71" s="313" t="s">
        <v>222</v>
      </c>
      <c r="E71" s="311">
        <f aca="true" t="shared" si="10" ref="E71:E80">SUM(F71:M71)</f>
        <v>2362</v>
      </c>
      <c r="F71" s="311">
        <v>1540</v>
      </c>
      <c r="G71" s="311">
        <v>513</v>
      </c>
      <c r="H71" s="311">
        <v>42</v>
      </c>
      <c r="I71" s="311">
        <v>7</v>
      </c>
      <c r="J71" s="311">
        <v>178</v>
      </c>
      <c r="K71" s="311">
        <v>36</v>
      </c>
      <c r="L71" s="314">
        <v>46</v>
      </c>
      <c r="M71" s="314">
        <v>0</v>
      </c>
      <c r="N71" s="314">
        <v>1</v>
      </c>
      <c r="O71" s="314">
        <v>0</v>
      </c>
      <c r="P71" s="314">
        <v>0</v>
      </c>
      <c r="Q71" s="314">
        <v>1</v>
      </c>
      <c r="R71" s="314">
        <v>0</v>
      </c>
      <c r="S71" s="315">
        <f aca="true" t="shared" si="11" ref="S71:S80">IF($E71=0,0,$F71/$E71*100)</f>
        <v>65.19898391193904</v>
      </c>
      <c r="T71" s="315">
        <f aca="true" t="shared" si="12" ref="T71:T80">IF($E71=0,0,($J71+$N71)/$E71*100)</f>
        <v>7.578323454699406</v>
      </c>
    </row>
    <row r="72" spans="1:20" s="308" customFormat="1" ht="13.5" customHeight="1">
      <c r="A72" s="2"/>
      <c r="B72" s="309"/>
      <c r="C72" s="309"/>
      <c r="D72" s="313" t="s">
        <v>223</v>
      </c>
      <c r="E72" s="311">
        <f t="shared" si="10"/>
        <v>61</v>
      </c>
      <c r="F72" s="311">
        <v>3</v>
      </c>
      <c r="G72" s="311">
        <v>17</v>
      </c>
      <c r="H72" s="311">
        <v>0</v>
      </c>
      <c r="I72" s="311">
        <v>3</v>
      </c>
      <c r="J72" s="311">
        <v>25</v>
      </c>
      <c r="K72" s="311">
        <v>3</v>
      </c>
      <c r="L72" s="314">
        <v>10</v>
      </c>
      <c r="M72" s="314">
        <v>0</v>
      </c>
      <c r="N72" s="314">
        <v>0</v>
      </c>
      <c r="O72" s="314">
        <v>0</v>
      </c>
      <c r="P72" s="314">
        <v>0</v>
      </c>
      <c r="Q72" s="314">
        <v>0</v>
      </c>
      <c r="R72" s="314">
        <v>0</v>
      </c>
      <c r="S72" s="315">
        <f t="shared" si="11"/>
        <v>4.918032786885246</v>
      </c>
      <c r="T72" s="315">
        <f t="shared" si="12"/>
        <v>40.98360655737705</v>
      </c>
    </row>
    <row r="73" spans="1:20" s="308" customFormat="1" ht="13.5" customHeight="1">
      <c r="A73" s="2"/>
      <c r="B73" s="309"/>
      <c r="C73" s="309"/>
      <c r="D73" s="313" t="s">
        <v>224</v>
      </c>
      <c r="E73" s="311">
        <f t="shared" si="10"/>
        <v>29</v>
      </c>
      <c r="F73" s="311">
        <v>7</v>
      </c>
      <c r="G73" s="311">
        <v>4</v>
      </c>
      <c r="H73" s="311">
        <v>0</v>
      </c>
      <c r="I73" s="311">
        <v>0</v>
      </c>
      <c r="J73" s="311">
        <v>17</v>
      </c>
      <c r="K73" s="311">
        <v>0</v>
      </c>
      <c r="L73" s="314">
        <v>1</v>
      </c>
      <c r="M73" s="314">
        <v>0</v>
      </c>
      <c r="N73" s="314">
        <v>0</v>
      </c>
      <c r="O73" s="314">
        <v>0</v>
      </c>
      <c r="P73" s="314">
        <v>0</v>
      </c>
      <c r="Q73" s="314">
        <v>0</v>
      </c>
      <c r="R73" s="314">
        <v>0</v>
      </c>
      <c r="S73" s="315">
        <f t="shared" si="11"/>
        <v>24.137931034482758</v>
      </c>
      <c r="T73" s="315">
        <f t="shared" si="12"/>
        <v>58.620689655172406</v>
      </c>
    </row>
    <row r="74" spans="1:20" s="308" customFormat="1" ht="13.5" customHeight="1">
      <c r="A74" s="2"/>
      <c r="B74" s="309"/>
      <c r="D74" s="313" t="s">
        <v>139</v>
      </c>
      <c r="E74" s="311">
        <f t="shared" si="10"/>
        <v>366</v>
      </c>
      <c r="F74" s="311">
        <v>80</v>
      </c>
      <c r="G74" s="311">
        <v>89</v>
      </c>
      <c r="H74" s="311">
        <v>1</v>
      </c>
      <c r="I74" s="311">
        <v>4</v>
      </c>
      <c r="J74" s="311">
        <v>174</v>
      </c>
      <c r="K74" s="311">
        <v>0</v>
      </c>
      <c r="L74" s="314">
        <v>18</v>
      </c>
      <c r="M74" s="314">
        <v>0</v>
      </c>
      <c r="N74" s="314">
        <v>0</v>
      </c>
      <c r="O74" s="314">
        <v>0</v>
      </c>
      <c r="P74" s="314">
        <v>0</v>
      </c>
      <c r="Q74" s="314">
        <v>0</v>
      </c>
      <c r="R74" s="314">
        <v>0</v>
      </c>
      <c r="S74" s="315">
        <f t="shared" si="11"/>
        <v>21.85792349726776</v>
      </c>
      <c r="T74" s="315">
        <f t="shared" si="12"/>
        <v>47.540983606557376</v>
      </c>
    </row>
    <row r="75" spans="1:20" s="308" customFormat="1" ht="13.5" customHeight="1">
      <c r="A75" s="2"/>
      <c r="B75" s="309"/>
      <c r="C75" s="309" t="s">
        <v>8</v>
      </c>
      <c r="D75" s="313" t="s">
        <v>355</v>
      </c>
      <c r="E75" s="311">
        <f t="shared" si="10"/>
        <v>0</v>
      </c>
      <c r="F75" s="311">
        <v>0</v>
      </c>
      <c r="G75" s="311">
        <v>0</v>
      </c>
      <c r="H75" s="311">
        <v>0</v>
      </c>
      <c r="I75" s="311">
        <v>0</v>
      </c>
      <c r="J75" s="311">
        <v>0</v>
      </c>
      <c r="K75" s="311">
        <v>0</v>
      </c>
      <c r="L75" s="314">
        <v>0</v>
      </c>
      <c r="M75" s="314">
        <v>0</v>
      </c>
      <c r="N75" s="314">
        <v>0</v>
      </c>
      <c r="O75" s="314">
        <v>0</v>
      </c>
      <c r="P75" s="314">
        <v>0</v>
      </c>
      <c r="Q75" s="314">
        <v>0</v>
      </c>
      <c r="R75" s="314">
        <v>0</v>
      </c>
      <c r="S75" s="315">
        <f t="shared" si="11"/>
        <v>0</v>
      </c>
      <c r="T75" s="315">
        <f t="shared" si="12"/>
        <v>0</v>
      </c>
    </row>
    <row r="76" spans="1:20" s="308" customFormat="1" ht="13.5" customHeight="1">
      <c r="A76" s="2"/>
      <c r="B76" s="309"/>
      <c r="C76" s="309"/>
      <c r="D76" s="313" t="s">
        <v>141</v>
      </c>
      <c r="E76" s="311">
        <f t="shared" si="10"/>
        <v>72</v>
      </c>
      <c r="F76" s="311">
        <v>5</v>
      </c>
      <c r="G76" s="311">
        <v>20</v>
      </c>
      <c r="H76" s="311">
        <v>0</v>
      </c>
      <c r="I76" s="311">
        <v>0</v>
      </c>
      <c r="J76" s="311">
        <v>43</v>
      </c>
      <c r="K76" s="311">
        <v>0</v>
      </c>
      <c r="L76" s="314">
        <v>4</v>
      </c>
      <c r="M76" s="314">
        <v>0</v>
      </c>
      <c r="N76" s="314">
        <v>0</v>
      </c>
      <c r="O76" s="314">
        <v>0</v>
      </c>
      <c r="P76" s="314">
        <v>0</v>
      </c>
      <c r="Q76" s="314">
        <v>0</v>
      </c>
      <c r="R76" s="314">
        <v>0</v>
      </c>
      <c r="S76" s="315">
        <f t="shared" si="11"/>
        <v>6.944444444444445</v>
      </c>
      <c r="T76" s="315">
        <f t="shared" si="12"/>
        <v>59.72222222222222</v>
      </c>
    </row>
    <row r="77" spans="1:20" s="308" customFormat="1" ht="13.5" customHeight="1">
      <c r="A77" s="2"/>
      <c r="B77" s="309"/>
      <c r="C77" s="309"/>
      <c r="D77" s="313" t="s">
        <v>132</v>
      </c>
      <c r="E77" s="311">
        <f t="shared" si="10"/>
        <v>39</v>
      </c>
      <c r="F77" s="311">
        <v>39</v>
      </c>
      <c r="G77" s="311">
        <v>0</v>
      </c>
      <c r="H77" s="311">
        <v>0</v>
      </c>
      <c r="I77" s="311">
        <v>0</v>
      </c>
      <c r="J77" s="311">
        <v>0</v>
      </c>
      <c r="K77" s="311">
        <v>0</v>
      </c>
      <c r="L77" s="314">
        <v>0</v>
      </c>
      <c r="M77" s="314">
        <v>0</v>
      </c>
      <c r="N77" s="314">
        <v>0</v>
      </c>
      <c r="O77" s="314">
        <v>0</v>
      </c>
      <c r="P77" s="314">
        <v>0</v>
      </c>
      <c r="Q77" s="314">
        <v>0</v>
      </c>
      <c r="R77" s="314">
        <v>0</v>
      </c>
      <c r="S77" s="315">
        <f t="shared" si="11"/>
        <v>100</v>
      </c>
      <c r="T77" s="315">
        <f t="shared" si="12"/>
        <v>0</v>
      </c>
    </row>
    <row r="78" spans="1:20" s="308" customFormat="1" ht="13.5" customHeight="1">
      <c r="A78" s="2"/>
      <c r="B78" s="309"/>
      <c r="C78" s="309"/>
      <c r="D78" s="313" t="s">
        <v>281</v>
      </c>
      <c r="E78" s="311">
        <f t="shared" si="10"/>
        <v>28</v>
      </c>
      <c r="F78" s="311">
        <v>5</v>
      </c>
      <c r="G78" s="311">
        <v>6</v>
      </c>
      <c r="H78" s="311">
        <v>0</v>
      </c>
      <c r="I78" s="311">
        <v>0</v>
      </c>
      <c r="J78" s="311">
        <v>17</v>
      </c>
      <c r="K78" s="311">
        <v>0</v>
      </c>
      <c r="L78" s="314">
        <v>0</v>
      </c>
      <c r="M78" s="314">
        <v>0</v>
      </c>
      <c r="N78" s="314">
        <v>0</v>
      </c>
      <c r="O78" s="314">
        <v>0</v>
      </c>
      <c r="P78" s="314">
        <v>0</v>
      </c>
      <c r="Q78" s="314">
        <v>0</v>
      </c>
      <c r="R78" s="314">
        <v>0</v>
      </c>
      <c r="S78" s="315">
        <f t="shared" si="11"/>
        <v>17.857142857142858</v>
      </c>
      <c r="T78" s="315">
        <f t="shared" si="12"/>
        <v>60.71428571428571</v>
      </c>
    </row>
    <row r="79" spans="1:20" s="308" customFormat="1" ht="13.5" customHeight="1">
      <c r="A79" s="2"/>
      <c r="B79" s="309"/>
      <c r="C79" s="309"/>
      <c r="D79" s="313" t="s">
        <v>177</v>
      </c>
      <c r="E79" s="311">
        <f t="shared" si="10"/>
        <v>127</v>
      </c>
      <c r="F79" s="311">
        <v>91</v>
      </c>
      <c r="G79" s="311">
        <v>15</v>
      </c>
      <c r="H79" s="311">
        <v>11</v>
      </c>
      <c r="I79" s="311">
        <v>2</v>
      </c>
      <c r="J79" s="311">
        <v>2</v>
      </c>
      <c r="K79" s="311">
        <v>0</v>
      </c>
      <c r="L79" s="314">
        <v>6</v>
      </c>
      <c r="M79" s="314">
        <v>0</v>
      </c>
      <c r="N79" s="314">
        <v>0</v>
      </c>
      <c r="O79" s="314">
        <v>0</v>
      </c>
      <c r="P79" s="314">
        <v>0</v>
      </c>
      <c r="Q79" s="314">
        <v>0</v>
      </c>
      <c r="R79" s="314">
        <v>0</v>
      </c>
      <c r="S79" s="315">
        <f t="shared" si="11"/>
        <v>71.65354330708661</v>
      </c>
      <c r="T79" s="315">
        <f t="shared" si="12"/>
        <v>1.574803149606299</v>
      </c>
    </row>
    <row r="80" spans="1:20" s="308" customFormat="1" ht="13.5" customHeight="1">
      <c r="A80" s="2"/>
      <c r="B80" s="309"/>
      <c r="C80" s="309"/>
      <c r="D80" s="313" t="s">
        <v>294</v>
      </c>
      <c r="E80" s="311">
        <f t="shared" si="10"/>
        <v>192</v>
      </c>
      <c r="F80" s="311">
        <v>48</v>
      </c>
      <c r="G80" s="311">
        <v>55</v>
      </c>
      <c r="H80" s="311">
        <v>0</v>
      </c>
      <c r="I80" s="311">
        <v>3</v>
      </c>
      <c r="J80" s="311">
        <v>65</v>
      </c>
      <c r="K80" s="311">
        <v>14</v>
      </c>
      <c r="L80" s="314">
        <v>7</v>
      </c>
      <c r="M80" s="314">
        <v>0</v>
      </c>
      <c r="N80" s="314">
        <v>0</v>
      </c>
      <c r="O80" s="314">
        <v>0</v>
      </c>
      <c r="P80" s="314">
        <v>0</v>
      </c>
      <c r="Q80" s="314">
        <v>0</v>
      </c>
      <c r="R80" s="314">
        <v>0</v>
      </c>
      <c r="S80" s="315">
        <f t="shared" si="11"/>
        <v>25</v>
      </c>
      <c r="T80" s="315">
        <f t="shared" si="12"/>
        <v>33.85416666666667</v>
      </c>
    </row>
    <row r="81" spans="1:20" s="308" customFormat="1" ht="4.5" customHeight="1">
      <c r="A81" s="2"/>
      <c r="B81" s="309"/>
      <c r="C81" s="309"/>
      <c r="D81" s="313"/>
      <c r="E81" s="314"/>
      <c r="F81" s="314"/>
      <c r="G81" s="314"/>
      <c r="H81" s="314"/>
      <c r="I81" s="314"/>
      <c r="J81" s="314"/>
      <c r="K81" s="314"/>
      <c r="L81" s="314"/>
      <c r="M81" s="314"/>
      <c r="N81" s="314"/>
      <c r="O81" s="314"/>
      <c r="P81" s="314"/>
      <c r="Q81" s="314"/>
      <c r="R81" s="314"/>
      <c r="S81" s="315"/>
      <c r="T81" s="315"/>
    </row>
    <row r="82" spans="1:20" s="308" customFormat="1" ht="13.5" customHeight="1">
      <c r="A82" s="2"/>
      <c r="B82" s="309"/>
      <c r="C82" s="309"/>
      <c r="D82" s="313" t="s">
        <v>8</v>
      </c>
      <c r="E82" s="311">
        <f aca="true" t="shared" si="13" ref="E82:E92">SUM(F82:M82)</f>
        <v>3233</v>
      </c>
      <c r="F82" s="311">
        <v>1811</v>
      </c>
      <c r="G82" s="311">
        <v>716</v>
      </c>
      <c r="H82" s="311">
        <v>54</v>
      </c>
      <c r="I82" s="311">
        <v>19</v>
      </c>
      <c r="J82" s="311">
        <v>502</v>
      </c>
      <c r="K82" s="311">
        <v>48</v>
      </c>
      <c r="L82" s="314">
        <v>83</v>
      </c>
      <c r="M82" s="314">
        <v>0</v>
      </c>
      <c r="N82" s="314">
        <v>1</v>
      </c>
      <c r="O82" s="314">
        <v>0</v>
      </c>
      <c r="P82" s="314">
        <v>0</v>
      </c>
      <c r="Q82" s="314">
        <v>1</v>
      </c>
      <c r="R82" s="314">
        <v>0</v>
      </c>
      <c r="S82" s="315">
        <f aca="true" t="shared" si="14" ref="S82:S92">IF($E82=0,0,$F82/$E82*100)</f>
        <v>56.01608413238478</v>
      </c>
      <c r="T82" s="315">
        <f aca="true" t="shared" si="15" ref="T82:T92">IF($E82=0,0,($J82+$N82)/$E82*100)</f>
        <v>15.558304979894835</v>
      </c>
    </row>
    <row r="83" spans="1:20" s="308" customFormat="1" ht="13.5" customHeight="1">
      <c r="A83" s="2"/>
      <c r="B83" s="309"/>
      <c r="C83" s="309"/>
      <c r="D83" s="313" t="s">
        <v>222</v>
      </c>
      <c r="E83" s="311">
        <f t="shared" si="13"/>
        <v>2323</v>
      </c>
      <c r="F83" s="311">
        <v>1533</v>
      </c>
      <c r="G83" s="311">
        <v>512</v>
      </c>
      <c r="H83" s="311">
        <v>42</v>
      </c>
      <c r="I83" s="311">
        <v>7</v>
      </c>
      <c r="J83" s="311">
        <v>159</v>
      </c>
      <c r="K83" s="311">
        <v>32</v>
      </c>
      <c r="L83" s="314">
        <v>38</v>
      </c>
      <c r="M83" s="314">
        <v>0</v>
      </c>
      <c r="N83" s="314">
        <v>1</v>
      </c>
      <c r="O83" s="314">
        <v>0</v>
      </c>
      <c r="P83" s="314">
        <v>0</v>
      </c>
      <c r="Q83" s="314">
        <v>1</v>
      </c>
      <c r="R83" s="314">
        <v>0</v>
      </c>
      <c r="S83" s="315">
        <f t="shared" si="14"/>
        <v>65.99225139905295</v>
      </c>
      <c r="T83" s="315">
        <f t="shared" si="15"/>
        <v>6.887645286267757</v>
      </c>
    </row>
    <row r="84" spans="1:20" s="308" customFormat="1" ht="13.5" customHeight="1">
      <c r="A84" s="2"/>
      <c r="B84" s="309"/>
      <c r="C84" s="309"/>
      <c r="D84" s="313" t="s">
        <v>223</v>
      </c>
      <c r="E84" s="311">
        <f t="shared" si="13"/>
        <v>57</v>
      </c>
      <c r="F84" s="311">
        <v>3</v>
      </c>
      <c r="G84" s="311">
        <v>15</v>
      </c>
      <c r="H84" s="311">
        <v>0</v>
      </c>
      <c r="I84" s="311">
        <v>3</v>
      </c>
      <c r="J84" s="311">
        <v>25</v>
      </c>
      <c r="K84" s="311">
        <v>2</v>
      </c>
      <c r="L84" s="314">
        <v>9</v>
      </c>
      <c r="M84" s="314">
        <v>0</v>
      </c>
      <c r="N84" s="314">
        <v>0</v>
      </c>
      <c r="O84" s="314">
        <v>0</v>
      </c>
      <c r="P84" s="314">
        <v>0</v>
      </c>
      <c r="Q84" s="314">
        <v>0</v>
      </c>
      <c r="R84" s="314">
        <v>0</v>
      </c>
      <c r="S84" s="315">
        <f t="shared" si="14"/>
        <v>5.263157894736842</v>
      </c>
      <c r="T84" s="315">
        <f t="shared" si="15"/>
        <v>43.859649122807014</v>
      </c>
    </row>
    <row r="85" spans="1:20" s="308" customFormat="1" ht="13.5" customHeight="1">
      <c r="A85" s="2"/>
      <c r="B85" s="309" t="s">
        <v>247</v>
      </c>
      <c r="D85" s="313" t="s">
        <v>224</v>
      </c>
      <c r="E85" s="311">
        <f t="shared" si="13"/>
        <v>29</v>
      </c>
      <c r="F85" s="311">
        <v>7</v>
      </c>
      <c r="G85" s="311">
        <v>4</v>
      </c>
      <c r="H85" s="311">
        <v>0</v>
      </c>
      <c r="I85" s="311">
        <v>0</v>
      </c>
      <c r="J85" s="311">
        <v>17</v>
      </c>
      <c r="K85" s="311">
        <v>0</v>
      </c>
      <c r="L85" s="314">
        <v>1</v>
      </c>
      <c r="M85" s="314">
        <v>0</v>
      </c>
      <c r="N85" s="314">
        <v>0</v>
      </c>
      <c r="O85" s="314">
        <v>0</v>
      </c>
      <c r="P85" s="314">
        <v>0</v>
      </c>
      <c r="Q85" s="314">
        <v>0</v>
      </c>
      <c r="R85" s="314">
        <v>0</v>
      </c>
      <c r="S85" s="315">
        <f t="shared" si="14"/>
        <v>24.137931034482758</v>
      </c>
      <c r="T85" s="315">
        <f t="shared" si="15"/>
        <v>58.620689655172406</v>
      </c>
    </row>
    <row r="86" spans="1:20" s="308" customFormat="1" ht="13.5" customHeight="1">
      <c r="A86" s="2"/>
      <c r="B86" s="309"/>
      <c r="C86" s="309" t="s">
        <v>225</v>
      </c>
      <c r="D86" s="313" t="s">
        <v>139</v>
      </c>
      <c r="E86" s="311">
        <f t="shared" si="13"/>
        <v>366</v>
      </c>
      <c r="F86" s="311">
        <v>80</v>
      </c>
      <c r="G86" s="311">
        <v>89</v>
      </c>
      <c r="H86" s="311">
        <v>1</v>
      </c>
      <c r="I86" s="311">
        <v>4</v>
      </c>
      <c r="J86" s="311">
        <v>174</v>
      </c>
      <c r="K86" s="311">
        <v>0</v>
      </c>
      <c r="L86" s="314">
        <v>18</v>
      </c>
      <c r="M86" s="314">
        <v>0</v>
      </c>
      <c r="N86" s="314">
        <v>0</v>
      </c>
      <c r="O86" s="314">
        <v>0</v>
      </c>
      <c r="P86" s="314">
        <v>0</v>
      </c>
      <c r="Q86" s="314">
        <v>0</v>
      </c>
      <c r="R86" s="314">
        <v>0</v>
      </c>
      <c r="S86" s="315">
        <f t="shared" si="14"/>
        <v>21.85792349726776</v>
      </c>
      <c r="T86" s="315">
        <f t="shared" si="15"/>
        <v>47.540983606557376</v>
      </c>
    </row>
    <row r="87" spans="1:20" s="308" customFormat="1" ht="13.5" customHeight="1">
      <c r="A87" s="2"/>
      <c r="B87" s="309"/>
      <c r="C87" s="309" t="s">
        <v>226</v>
      </c>
      <c r="D87" s="313" t="s">
        <v>355</v>
      </c>
      <c r="E87" s="311">
        <f t="shared" si="13"/>
        <v>0</v>
      </c>
      <c r="F87" s="311">
        <v>0</v>
      </c>
      <c r="G87" s="311">
        <v>0</v>
      </c>
      <c r="H87" s="311">
        <v>0</v>
      </c>
      <c r="I87" s="311">
        <v>0</v>
      </c>
      <c r="J87" s="311">
        <v>0</v>
      </c>
      <c r="K87" s="311">
        <v>0</v>
      </c>
      <c r="L87" s="314">
        <v>0</v>
      </c>
      <c r="M87" s="314">
        <v>0</v>
      </c>
      <c r="N87" s="314">
        <v>0</v>
      </c>
      <c r="O87" s="314">
        <v>0</v>
      </c>
      <c r="P87" s="314">
        <v>0</v>
      </c>
      <c r="Q87" s="314">
        <v>0</v>
      </c>
      <c r="R87" s="314">
        <v>0</v>
      </c>
      <c r="S87" s="315">
        <f t="shared" si="14"/>
        <v>0</v>
      </c>
      <c r="T87" s="315">
        <f t="shared" si="15"/>
        <v>0</v>
      </c>
    </row>
    <row r="88" spans="1:20" s="308" customFormat="1" ht="13.5" customHeight="1">
      <c r="A88" s="2"/>
      <c r="B88" s="309"/>
      <c r="C88" s="309" t="s">
        <v>227</v>
      </c>
      <c r="D88" s="313" t="s">
        <v>141</v>
      </c>
      <c r="E88" s="311">
        <f t="shared" si="13"/>
        <v>72</v>
      </c>
      <c r="F88" s="311">
        <v>5</v>
      </c>
      <c r="G88" s="311">
        <v>20</v>
      </c>
      <c r="H88" s="311">
        <v>0</v>
      </c>
      <c r="I88" s="311">
        <v>0</v>
      </c>
      <c r="J88" s="311">
        <v>43</v>
      </c>
      <c r="K88" s="311">
        <v>0</v>
      </c>
      <c r="L88" s="314">
        <v>4</v>
      </c>
      <c r="M88" s="314">
        <v>0</v>
      </c>
      <c r="N88" s="314">
        <v>0</v>
      </c>
      <c r="O88" s="314">
        <v>0</v>
      </c>
      <c r="P88" s="314">
        <v>0</v>
      </c>
      <c r="Q88" s="314">
        <v>0</v>
      </c>
      <c r="R88" s="314">
        <v>0</v>
      </c>
      <c r="S88" s="315">
        <f t="shared" si="14"/>
        <v>6.944444444444445</v>
      </c>
      <c r="T88" s="315">
        <f t="shared" si="15"/>
        <v>59.72222222222222</v>
      </c>
    </row>
    <row r="89" spans="1:20" s="308" customFormat="1" ht="13.5" customHeight="1">
      <c r="A89" s="2"/>
      <c r="B89" s="309"/>
      <c r="C89" s="309"/>
      <c r="D89" s="313" t="s">
        <v>132</v>
      </c>
      <c r="E89" s="311">
        <f t="shared" si="13"/>
        <v>39</v>
      </c>
      <c r="F89" s="311">
        <v>39</v>
      </c>
      <c r="G89" s="311">
        <v>0</v>
      </c>
      <c r="H89" s="311">
        <v>0</v>
      </c>
      <c r="I89" s="311">
        <v>0</v>
      </c>
      <c r="J89" s="311">
        <v>0</v>
      </c>
      <c r="K89" s="311">
        <v>0</v>
      </c>
      <c r="L89" s="314">
        <v>0</v>
      </c>
      <c r="M89" s="314">
        <v>0</v>
      </c>
      <c r="N89" s="314">
        <v>0</v>
      </c>
      <c r="O89" s="314">
        <v>0</v>
      </c>
      <c r="P89" s="314">
        <v>0</v>
      </c>
      <c r="Q89" s="314">
        <v>0</v>
      </c>
      <c r="R89" s="314">
        <v>0</v>
      </c>
      <c r="S89" s="315">
        <f t="shared" si="14"/>
        <v>100</v>
      </c>
      <c r="T89" s="315">
        <f t="shared" si="15"/>
        <v>0</v>
      </c>
    </row>
    <row r="90" spans="1:20" s="308" customFormat="1" ht="13.5" customHeight="1">
      <c r="A90" s="2"/>
      <c r="B90" s="309"/>
      <c r="C90" s="309"/>
      <c r="D90" s="313" t="s">
        <v>281</v>
      </c>
      <c r="E90" s="311">
        <f t="shared" si="13"/>
        <v>28</v>
      </c>
      <c r="F90" s="311">
        <v>5</v>
      </c>
      <c r="G90" s="311">
        <v>6</v>
      </c>
      <c r="H90" s="311">
        <v>0</v>
      </c>
      <c r="I90" s="311">
        <v>0</v>
      </c>
      <c r="J90" s="311">
        <v>17</v>
      </c>
      <c r="K90" s="311">
        <v>0</v>
      </c>
      <c r="L90" s="314">
        <v>0</v>
      </c>
      <c r="M90" s="314">
        <v>0</v>
      </c>
      <c r="N90" s="314">
        <v>0</v>
      </c>
      <c r="O90" s="314">
        <v>0</v>
      </c>
      <c r="P90" s="314">
        <v>0</v>
      </c>
      <c r="Q90" s="314">
        <v>0</v>
      </c>
      <c r="R90" s="314">
        <v>0</v>
      </c>
      <c r="S90" s="315">
        <f t="shared" si="14"/>
        <v>17.857142857142858</v>
      </c>
      <c r="T90" s="315">
        <f t="shared" si="15"/>
        <v>60.71428571428571</v>
      </c>
    </row>
    <row r="91" spans="1:20" s="308" customFormat="1" ht="13.5" customHeight="1">
      <c r="A91" s="2"/>
      <c r="B91" s="309"/>
      <c r="C91" s="309"/>
      <c r="D91" s="313" t="s">
        <v>177</v>
      </c>
      <c r="E91" s="311">
        <f t="shared" si="13"/>
        <v>127</v>
      </c>
      <c r="F91" s="311">
        <v>91</v>
      </c>
      <c r="G91" s="311">
        <v>15</v>
      </c>
      <c r="H91" s="311">
        <v>11</v>
      </c>
      <c r="I91" s="311">
        <v>2</v>
      </c>
      <c r="J91" s="311">
        <v>2</v>
      </c>
      <c r="K91" s="311">
        <v>0</v>
      </c>
      <c r="L91" s="314">
        <v>6</v>
      </c>
      <c r="M91" s="314">
        <v>0</v>
      </c>
      <c r="N91" s="314">
        <v>0</v>
      </c>
      <c r="O91" s="314">
        <v>0</v>
      </c>
      <c r="P91" s="314">
        <v>0</v>
      </c>
      <c r="Q91" s="314">
        <v>0</v>
      </c>
      <c r="R91" s="314">
        <v>0</v>
      </c>
      <c r="S91" s="315">
        <f t="shared" si="14"/>
        <v>71.65354330708661</v>
      </c>
      <c r="T91" s="315">
        <f t="shared" si="15"/>
        <v>1.574803149606299</v>
      </c>
    </row>
    <row r="92" spans="1:20" s="308" customFormat="1" ht="13.5" customHeight="1">
      <c r="A92" s="2"/>
      <c r="B92" s="309"/>
      <c r="C92" s="309"/>
      <c r="D92" s="313" t="s">
        <v>294</v>
      </c>
      <c r="E92" s="311">
        <f t="shared" si="13"/>
        <v>192</v>
      </c>
      <c r="F92" s="311">
        <v>48</v>
      </c>
      <c r="G92" s="311">
        <v>55</v>
      </c>
      <c r="H92" s="311">
        <v>0</v>
      </c>
      <c r="I92" s="311">
        <v>3</v>
      </c>
      <c r="J92" s="311">
        <v>65</v>
      </c>
      <c r="K92" s="311">
        <v>14</v>
      </c>
      <c r="L92" s="314">
        <v>7</v>
      </c>
      <c r="M92" s="314">
        <v>0</v>
      </c>
      <c r="N92" s="314">
        <v>0</v>
      </c>
      <c r="O92" s="314">
        <v>0</v>
      </c>
      <c r="P92" s="314">
        <v>0</v>
      </c>
      <c r="Q92" s="314">
        <v>0</v>
      </c>
      <c r="R92" s="314">
        <v>0</v>
      </c>
      <c r="S92" s="315">
        <f t="shared" si="14"/>
        <v>25</v>
      </c>
      <c r="T92" s="315">
        <f t="shared" si="15"/>
        <v>33.85416666666667</v>
      </c>
    </row>
    <row r="93" spans="1:20" s="308" customFormat="1" ht="4.5" customHeight="1">
      <c r="A93" s="2"/>
      <c r="B93" s="309"/>
      <c r="C93" s="309"/>
      <c r="D93" s="313"/>
      <c r="E93" s="314"/>
      <c r="F93" s="314"/>
      <c r="G93" s="314"/>
      <c r="H93" s="314"/>
      <c r="I93" s="314"/>
      <c r="J93" s="314"/>
      <c r="K93" s="314"/>
      <c r="L93" s="314"/>
      <c r="M93" s="314"/>
      <c r="N93" s="314"/>
      <c r="O93" s="314"/>
      <c r="P93" s="314"/>
      <c r="Q93" s="314"/>
      <c r="R93" s="314"/>
      <c r="S93" s="315"/>
      <c r="T93" s="315"/>
    </row>
    <row r="94" spans="1:20" s="308" customFormat="1" ht="13.5" customHeight="1">
      <c r="A94" s="2"/>
      <c r="B94" s="309"/>
      <c r="C94" s="309" t="s">
        <v>282</v>
      </c>
      <c r="D94" s="313" t="s">
        <v>8</v>
      </c>
      <c r="E94" s="311">
        <f>SUM(F94:M94)</f>
        <v>43</v>
      </c>
      <c r="F94" s="311">
        <v>7</v>
      </c>
      <c r="G94" s="311">
        <v>3</v>
      </c>
      <c r="H94" s="311">
        <v>0</v>
      </c>
      <c r="I94" s="311">
        <v>0</v>
      </c>
      <c r="J94" s="311">
        <v>19</v>
      </c>
      <c r="K94" s="311">
        <v>5</v>
      </c>
      <c r="L94" s="314">
        <v>9</v>
      </c>
      <c r="M94" s="314">
        <v>0</v>
      </c>
      <c r="N94" s="314">
        <v>0</v>
      </c>
      <c r="O94" s="314">
        <v>0</v>
      </c>
      <c r="P94" s="314">
        <v>0</v>
      </c>
      <c r="Q94" s="314">
        <v>0</v>
      </c>
      <c r="R94" s="314">
        <v>0</v>
      </c>
      <c r="S94" s="315">
        <f>IF($E94=0,0,$F94/$E94*100)</f>
        <v>16.27906976744186</v>
      </c>
      <c r="T94" s="315">
        <f>IF($E94=0,0,($J94+$N94)/$E94*100)</f>
        <v>44.18604651162791</v>
      </c>
    </row>
    <row r="95" spans="1:20" s="308" customFormat="1" ht="13.5" customHeight="1">
      <c r="A95" s="2"/>
      <c r="B95" s="309"/>
      <c r="C95" s="309" t="s">
        <v>283</v>
      </c>
      <c r="D95" s="313" t="s">
        <v>222</v>
      </c>
      <c r="E95" s="311">
        <f>SUM(F95:M95)</f>
        <v>39</v>
      </c>
      <c r="F95" s="311">
        <v>7</v>
      </c>
      <c r="G95" s="311">
        <v>1</v>
      </c>
      <c r="H95" s="311">
        <v>0</v>
      </c>
      <c r="I95" s="311">
        <v>0</v>
      </c>
      <c r="J95" s="311">
        <v>19</v>
      </c>
      <c r="K95" s="311">
        <v>4</v>
      </c>
      <c r="L95" s="314">
        <v>8</v>
      </c>
      <c r="M95" s="314">
        <v>0</v>
      </c>
      <c r="N95" s="314">
        <v>0</v>
      </c>
      <c r="O95" s="314">
        <v>0</v>
      </c>
      <c r="P95" s="314">
        <v>0</v>
      </c>
      <c r="Q95" s="314">
        <v>0</v>
      </c>
      <c r="R95" s="314">
        <v>0</v>
      </c>
      <c r="S95" s="315">
        <f>IF($E95=0,0,$F95/$E95*100)</f>
        <v>17.94871794871795</v>
      </c>
      <c r="T95" s="315">
        <f>IF($E95=0,0,($J95+$N95)/$E95*100)</f>
        <v>48.717948717948715</v>
      </c>
    </row>
    <row r="96" spans="1:20" s="308" customFormat="1" ht="13.5" customHeight="1">
      <c r="A96" s="2"/>
      <c r="B96" s="309"/>
      <c r="C96" s="309" t="s">
        <v>227</v>
      </c>
      <c r="D96" s="313" t="s">
        <v>373</v>
      </c>
      <c r="E96" s="311">
        <f>SUM(F96:M96)</f>
        <v>4</v>
      </c>
      <c r="F96" s="311">
        <v>0</v>
      </c>
      <c r="G96" s="311">
        <v>2</v>
      </c>
      <c r="H96" s="311">
        <v>0</v>
      </c>
      <c r="I96" s="311">
        <v>0</v>
      </c>
      <c r="J96" s="311">
        <v>0</v>
      </c>
      <c r="K96" s="311">
        <v>1</v>
      </c>
      <c r="L96" s="314">
        <v>1</v>
      </c>
      <c r="M96" s="314">
        <v>0</v>
      </c>
      <c r="N96" s="314">
        <v>0</v>
      </c>
      <c r="O96" s="314">
        <v>0</v>
      </c>
      <c r="P96" s="314">
        <v>0</v>
      </c>
      <c r="Q96" s="314">
        <v>0</v>
      </c>
      <c r="R96" s="314">
        <v>0</v>
      </c>
      <c r="S96" s="315">
        <f>IF($E96=0,0,$F96/$E96*100)</f>
        <v>0</v>
      </c>
      <c r="T96" s="315">
        <f>IF($E96=0,0,($J96+$N96)/$E96*100)</f>
        <v>0</v>
      </c>
    </row>
    <row r="97" spans="1:20" s="308" customFormat="1" ht="13.5" customHeight="1">
      <c r="A97" s="2"/>
      <c r="B97" s="309"/>
      <c r="C97" s="309"/>
      <c r="D97" s="313" t="s">
        <v>224</v>
      </c>
      <c r="E97" s="311">
        <f>SUM(F97:M97)</f>
        <v>0</v>
      </c>
      <c r="F97" s="311">
        <v>0</v>
      </c>
      <c r="G97" s="311">
        <v>0</v>
      </c>
      <c r="H97" s="311">
        <v>0</v>
      </c>
      <c r="I97" s="311">
        <v>0</v>
      </c>
      <c r="J97" s="311">
        <v>0</v>
      </c>
      <c r="K97" s="311">
        <v>0</v>
      </c>
      <c r="L97" s="314">
        <v>0</v>
      </c>
      <c r="M97" s="314">
        <v>0</v>
      </c>
      <c r="N97" s="314">
        <v>0</v>
      </c>
      <c r="O97" s="314">
        <v>0</v>
      </c>
      <c r="P97" s="314">
        <v>0</v>
      </c>
      <c r="Q97" s="314">
        <v>0</v>
      </c>
      <c r="R97" s="314">
        <v>0</v>
      </c>
      <c r="S97" s="315">
        <f>IF($E97=0,0,$F97/$E97*100)</f>
        <v>0</v>
      </c>
      <c r="T97" s="315">
        <f>IF($E97=0,0,($J97+$N97)/$E97*100)</f>
        <v>0</v>
      </c>
    </row>
    <row r="98" spans="2:20" ht="4.5" customHeight="1" thickBot="1">
      <c r="B98" s="81"/>
      <c r="C98" s="81"/>
      <c r="D98" s="11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2"/>
      <c r="T98" s="82"/>
    </row>
    <row r="99" spans="19:20" ht="13.5" customHeight="1">
      <c r="S99" s="83"/>
      <c r="T99" s="83"/>
    </row>
    <row r="100" spans="19:20" ht="13.5" customHeight="1">
      <c r="S100" s="83"/>
      <c r="T100" s="83"/>
    </row>
    <row r="101" ht="11.25"/>
    <row r="102" ht="11.25"/>
  </sheetData>
  <sheetProtection/>
  <mergeCells count="10">
    <mergeCell ref="B2:T2"/>
    <mergeCell ref="S4:S6"/>
    <mergeCell ref="B5:D6"/>
    <mergeCell ref="N6:N7"/>
    <mergeCell ref="E5:E6"/>
    <mergeCell ref="F4:F6"/>
    <mergeCell ref="M4:M6"/>
    <mergeCell ref="N4:R4"/>
    <mergeCell ref="N5:R5"/>
    <mergeCell ref="L4:L6"/>
  </mergeCells>
  <printOptions/>
  <pageMargins left="0.8661417322834646" right="0" top="0.7874015748031497" bottom="0" header="0" footer="0"/>
  <pageSetup orientation="portrait" paperSize="9" scale="70" r:id="rId2"/>
  <headerFooter alignWithMargins="0">
    <oddFooter>&amp;C&amp;P / &amp;N ページ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L95"/>
  <sheetViews>
    <sheetView zoomScale="85" zoomScaleNormal="85" zoomScalePageLayoutView="0" workbookViewId="0" topLeftCell="A1">
      <pane xSplit="4" ySplit="6" topLeftCell="E7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12.00390625" defaultRowHeight="12.75" customHeight="1"/>
  <cols>
    <col min="1" max="1" width="0.5" style="64" customWidth="1"/>
    <col min="2" max="3" width="3.125" style="64" customWidth="1"/>
    <col min="4" max="4" width="6.625" style="64" customWidth="1"/>
    <col min="5" max="11" width="11.125" style="64" customWidth="1"/>
    <col min="12" max="16384" width="12.00390625" style="64" customWidth="1"/>
  </cols>
  <sheetData>
    <row r="1" ht="4.5" customHeight="1"/>
    <row r="2" spans="2:12" ht="13.5" customHeight="1">
      <c r="B2" s="475" t="s">
        <v>344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</row>
    <row r="3" ht="4.5" customHeight="1" thickBot="1"/>
    <row r="4" spans="2:11" s="65" customFormat="1" ht="13.5" customHeight="1">
      <c r="B4" s="469" t="s">
        <v>248</v>
      </c>
      <c r="C4" s="469"/>
      <c r="D4" s="470"/>
      <c r="E4" s="473" t="s">
        <v>8</v>
      </c>
      <c r="F4" s="5" t="s">
        <v>228</v>
      </c>
      <c r="G4" s="5" t="s">
        <v>229</v>
      </c>
      <c r="H4" s="5" t="s">
        <v>275</v>
      </c>
      <c r="I4" s="5" t="s">
        <v>275</v>
      </c>
      <c r="J4" s="5" t="s">
        <v>13</v>
      </c>
      <c r="K4" s="5" t="s">
        <v>287</v>
      </c>
    </row>
    <row r="5" spans="2:11" s="65" customFormat="1" ht="13.5" customHeight="1">
      <c r="B5" s="471"/>
      <c r="C5" s="471"/>
      <c r="D5" s="472"/>
      <c r="E5" s="474"/>
      <c r="F5" s="19" t="s">
        <v>230</v>
      </c>
      <c r="G5" s="19" t="s">
        <v>231</v>
      </c>
      <c r="H5" s="19" t="s">
        <v>232</v>
      </c>
      <c r="I5" s="19" t="s">
        <v>233</v>
      </c>
      <c r="J5" s="19" t="s">
        <v>234</v>
      </c>
      <c r="K5" s="19" t="s">
        <v>235</v>
      </c>
    </row>
    <row r="6" spans="2:11" ht="4.5" customHeight="1">
      <c r="B6" s="66"/>
      <c r="C6" s="66"/>
      <c r="D6" s="66"/>
      <c r="E6" s="67"/>
      <c r="F6" s="66"/>
      <c r="G6" s="66"/>
      <c r="H6" s="66"/>
      <c r="I6" s="66"/>
      <c r="J6" s="66"/>
      <c r="K6" s="66"/>
    </row>
    <row r="7" spans="4:11" ht="12" customHeight="1">
      <c r="D7" s="68" t="s">
        <v>8</v>
      </c>
      <c r="E7" s="85">
        <f>SUM(F7:K7)</f>
        <v>3341</v>
      </c>
      <c r="F7" s="533">
        <v>2976</v>
      </c>
      <c r="G7" s="533">
        <v>323</v>
      </c>
      <c r="H7" s="533">
        <v>1</v>
      </c>
      <c r="I7" s="533">
        <v>0</v>
      </c>
      <c r="J7" s="533">
        <v>40</v>
      </c>
      <c r="K7" s="533">
        <v>1</v>
      </c>
    </row>
    <row r="8" spans="5:11" ht="4.5" customHeight="1">
      <c r="E8" s="86"/>
      <c r="F8" s="70"/>
      <c r="G8" s="70"/>
      <c r="H8" s="70"/>
      <c r="I8" s="70"/>
      <c r="J8" s="70"/>
      <c r="K8" s="70"/>
    </row>
    <row r="9" spans="4:11" ht="12" customHeight="1">
      <c r="D9" s="64" t="s">
        <v>222</v>
      </c>
      <c r="E9" s="87">
        <f aca="true" t="shared" si="0" ref="E9:E18">SUM(F9:K9)</f>
        <v>2828</v>
      </c>
      <c r="F9" s="10">
        <v>2587</v>
      </c>
      <c r="G9" s="10">
        <v>240</v>
      </c>
      <c r="H9" s="10">
        <v>1</v>
      </c>
      <c r="I9" s="10">
        <v>0</v>
      </c>
      <c r="J9" s="10">
        <v>0</v>
      </c>
      <c r="K9" s="10">
        <v>0</v>
      </c>
    </row>
    <row r="10" spans="4:11" ht="12" customHeight="1">
      <c r="D10" s="64" t="s">
        <v>223</v>
      </c>
      <c r="E10" s="87">
        <f t="shared" si="0"/>
        <v>14</v>
      </c>
      <c r="F10" s="10">
        <v>4</v>
      </c>
      <c r="G10" s="10">
        <v>9</v>
      </c>
      <c r="H10" s="10">
        <v>0</v>
      </c>
      <c r="I10" s="10">
        <v>0</v>
      </c>
      <c r="J10" s="10">
        <v>0</v>
      </c>
      <c r="K10" s="10">
        <v>1</v>
      </c>
    </row>
    <row r="11" spans="4:11" ht="12" customHeight="1">
      <c r="D11" s="64" t="s">
        <v>224</v>
      </c>
      <c r="E11" s="87">
        <f t="shared" si="0"/>
        <v>72</v>
      </c>
      <c r="F11" s="10">
        <v>62</v>
      </c>
      <c r="G11" s="10">
        <v>10</v>
      </c>
      <c r="H11" s="10">
        <v>0</v>
      </c>
      <c r="I11" s="10">
        <v>0</v>
      </c>
      <c r="J11" s="10">
        <v>0</v>
      </c>
      <c r="K11" s="10">
        <v>0</v>
      </c>
    </row>
    <row r="12" spans="4:11" ht="12" customHeight="1">
      <c r="D12" s="64" t="s">
        <v>139</v>
      </c>
      <c r="E12" s="87">
        <f t="shared" si="0"/>
        <v>138</v>
      </c>
      <c r="F12" s="10">
        <v>110</v>
      </c>
      <c r="G12" s="10">
        <v>28</v>
      </c>
      <c r="H12" s="10">
        <v>0</v>
      </c>
      <c r="I12" s="10">
        <v>0</v>
      </c>
      <c r="J12" s="10">
        <v>0</v>
      </c>
      <c r="K12" s="10">
        <v>0</v>
      </c>
    </row>
    <row r="13" spans="3:11" ht="12" customHeight="1">
      <c r="C13" s="64" t="s">
        <v>8</v>
      </c>
      <c r="D13" s="64" t="s">
        <v>355</v>
      </c>
      <c r="E13" s="87">
        <f t="shared" si="0"/>
        <v>2</v>
      </c>
      <c r="F13" s="10">
        <v>1</v>
      </c>
      <c r="G13" s="10">
        <v>1</v>
      </c>
      <c r="H13" s="10">
        <v>0</v>
      </c>
      <c r="I13" s="10">
        <v>0</v>
      </c>
      <c r="J13" s="10">
        <v>0</v>
      </c>
      <c r="K13" s="10">
        <v>0</v>
      </c>
    </row>
    <row r="14" spans="4:11" ht="12" customHeight="1">
      <c r="D14" s="64" t="s">
        <v>141</v>
      </c>
      <c r="E14" s="87">
        <f t="shared" si="0"/>
        <v>9</v>
      </c>
      <c r="F14" s="10">
        <v>5</v>
      </c>
      <c r="G14" s="10">
        <v>4</v>
      </c>
      <c r="H14" s="10">
        <v>0</v>
      </c>
      <c r="I14" s="10">
        <v>0</v>
      </c>
      <c r="J14" s="10">
        <v>0</v>
      </c>
      <c r="K14" s="10">
        <v>0</v>
      </c>
    </row>
    <row r="15" spans="4:11" ht="12" customHeight="1">
      <c r="D15" s="64" t="s">
        <v>132</v>
      </c>
      <c r="E15" s="87">
        <f t="shared" si="0"/>
        <v>40</v>
      </c>
      <c r="F15" s="10">
        <v>0</v>
      </c>
      <c r="G15" s="10">
        <v>0</v>
      </c>
      <c r="H15" s="10">
        <v>0</v>
      </c>
      <c r="I15" s="10">
        <v>0</v>
      </c>
      <c r="J15" s="10">
        <v>40</v>
      </c>
      <c r="K15" s="10">
        <v>0</v>
      </c>
    </row>
    <row r="16" spans="4:11" ht="12" customHeight="1">
      <c r="D16" s="64" t="s">
        <v>281</v>
      </c>
      <c r="E16" s="87">
        <f t="shared" si="0"/>
        <v>6</v>
      </c>
      <c r="F16" s="10">
        <v>2</v>
      </c>
      <c r="G16" s="10">
        <v>4</v>
      </c>
      <c r="H16" s="10">
        <v>0</v>
      </c>
      <c r="I16" s="10">
        <v>0</v>
      </c>
      <c r="J16" s="10">
        <v>0</v>
      </c>
      <c r="K16" s="10">
        <v>0</v>
      </c>
    </row>
    <row r="17" spans="4:11" ht="12" customHeight="1">
      <c r="D17" s="64" t="s">
        <v>177</v>
      </c>
      <c r="E17" s="87">
        <f t="shared" si="0"/>
        <v>148</v>
      </c>
      <c r="F17" s="10">
        <v>144</v>
      </c>
      <c r="G17" s="10">
        <v>4</v>
      </c>
      <c r="H17" s="10">
        <v>0</v>
      </c>
      <c r="I17" s="10">
        <v>0</v>
      </c>
      <c r="J17" s="10">
        <v>0</v>
      </c>
      <c r="K17" s="10">
        <v>0</v>
      </c>
    </row>
    <row r="18" spans="4:11" ht="12" customHeight="1">
      <c r="D18" s="64" t="s">
        <v>294</v>
      </c>
      <c r="E18" s="87">
        <f t="shared" si="0"/>
        <v>84</v>
      </c>
      <c r="F18" s="10">
        <v>61</v>
      </c>
      <c r="G18" s="10">
        <v>23</v>
      </c>
      <c r="H18" s="10">
        <v>0</v>
      </c>
      <c r="I18" s="10">
        <v>0</v>
      </c>
      <c r="J18" s="10">
        <v>0</v>
      </c>
      <c r="K18" s="10">
        <v>0</v>
      </c>
    </row>
    <row r="19" spans="5:11" ht="4.5" customHeight="1">
      <c r="E19" s="86"/>
      <c r="F19" s="70"/>
      <c r="G19" s="70"/>
      <c r="H19" s="69"/>
      <c r="I19" s="70"/>
      <c r="J19" s="70"/>
      <c r="K19" s="70"/>
    </row>
    <row r="20" spans="4:11" ht="12" customHeight="1">
      <c r="D20" s="64" t="s">
        <v>8</v>
      </c>
      <c r="E20" s="87">
        <f>SUM(F20:K20)</f>
        <v>3328</v>
      </c>
      <c r="F20" s="10">
        <v>2968</v>
      </c>
      <c r="G20" s="10">
        <v>319</v>
      </c>
      <c r="H20" s="10">
        <v>0</v>
      </c>
      <c r="I20" s="10">
        <v>0</v>
      </c>
      <c r="J20" s="10">
        <v>40</v>
      </c>
      <c r="K20" s="10">
        <v>1</v>
      </c>
    </row>
    <row r="21" spans="4:11" ht="12" customHeight="1">
      <c r="D21" s="64" t="s">
        <v>222</v>
      </c>
      <c r="E21" s="87">
        <f aca="true" t="shared" si="1" ref="E21:E30">SUM(F21:K21)</f>
        <v>2815</v>
      </c>
      <c r="F21" s="10">
        <v>2579</v>
      </c>
      <c r="G21" s="10">
        <v>236</v>
      </c>
      <c r="H21" s="10">
        <v>0</v>
      </c>
      <c r="I21" s="10">
        <v>0</v>
      </c>
      <c r="J21" s="10">
        <v>0</v>
      </c>
      <c r="K21" s="10">
        <v>0</v>
      </c>
    </row>
    <row r="22" spans="4:11" ht="12" customHeight="1">
      <c r="D22" s="64" t="s">
        <v>223</v>
      </c>
      <c r="E22" s="87">
        <f t="shared" si="1"/>
        <v>14</v>
      </c>
      <c r="F22" s="10">
        <v>4</v>
      </c>
      <c r="G22" s="10">
        <v>9</v>
      </c>
      <c r="H22" s="10">
        <v>0</v>
      </c>
      <c r="I22" s="10">
        <v>0</v>
      </c>
      <c r="J22" s="10">
        <v>0</v>
      </c>
      <c r="K22" s="10">
        <v>1</v>
      </c>
    </row>
    <row r="23" spans="2:11" ht="12" customHeight="1">
      <c r="B23" s="64" t="s">
        <v>8</v>
      </c>
      <c r="D23" s="64" t="s">
        <v>224</v>
      </c>
      <c r="E23" s="87">
        <f t="shared" si="1"/>
        <v>72</v>
      </c>
      <c r="F23" s="10">
        <v>62</v>
      </c>
      <c r="G23" s="10">
        <v>10</v>
      </c>
      <c r="H23" s="10">
        <v>0</v>
      </c>
      <c r="I23" s="10">
        <v>0</v>
      </c>
      <c r="J23" s="10">
        <v>0</v>
      </c>
      <c r="K23" s="10">
        <v>0</v>
      </c>
    </row>
    <row r="24" spans="3:11" ht="12" customHeight="1">
      <c r="C24" s="64" t="s">
        <v>225</v>
      </c>
      <c r="D24" s="64" t="s">
        <v>139</v>
      </c>
      <c r="E24" s="87">
        <f t="shared" si="1"/>
        <v>138</v>
      </c>
      <c r="F24" s="10">
        <v>110</v>
      </c>
      <c r="G24" s="10">
        <v>28</v>
      </c>
      <c r="H24" s="10">
        <v>0</v>
      </c>
      <c r="I24" s="10">
        <v>0</v>
      </c>
      <c r="J24" s="10">
        <v>0</v>
      </c>
      <c r="K24" s="10">
        <v>0</v>
      </c>
    </row>
    <row r="25" spans="3:11" ht="12" customHeight="1">
      <c r="C25" s="64" t="s">
        <v>226</v>
      </c>
      <c r="D25" s="64" t="s">
        <v>355</v>
      </c>
      <c r="E25" s="87">
        <f t="shared" si="1"/>
        <v>2</v>
      </c>
      <c r="F25" s="10">
        <v>1</v>
      </c>
      <c r="G25" s="10">
        <v>1</v>
      </c>
      <c r="H25" s="10">
        <v>0</v>
      </c>
      <c r="I25" s="10">
        <v>0</v>
      </c>
      <c r="J25" s="10">
        <v>0</v>
      </c>
      <c r="K25" s="10">
        <v>0</v>
      </c>
    </row>
    <row r="26" spans="3:11" ht="12" customHeight="1">
      <c r="C26" s="64" t="s">
        <v>227</v>
      </c>
      <c r="D26" s="64" t="s">
        <v>141</v>
      </c>
      <c r="E26" s="87">
        <f t="shared" si="1"/>
        <v>9</v>
      </c>
      <c r="F26" s="10">
        <v>5</v>
      </c>
      <c r="G26" s="10">
        <v>4</v>
      </c>
      <c r="H26" s="10">
        <v>0</v>
      </c>
      <c r="I26" s="10">
        <v>0</v>
      </c>
      <c r="J26" s="10">
        <v>0</v>
      </c>
      <c r="K26" s="10">
        <v>0</v>
      </c>
    </row>
    <row r="27" spans="4:11" ht="12" customHeight="1">
      <c r="D27" s="64" t="s">
        <v>132</v>
      </c>
      <c r="E27" s="87">
        <f t="shared" si="1"/>
        <v>40</v>
      </c>
      <c r="F27" s="10">
        <v>0</v>
      </c>
      <c r="G27" s="10">
        <v>0</v>
      </c>
      <c r="H27" s="10">
        <v>0</v>
      </c>
      <c r="I27" s="10">
        <v>0</v>
      </c>
      <c r="J27" s="10">
        <v>40</v>
      </c>
      <c r="K27" s="10">
        <v>0</v>
      </c>
    </row>
    <row r="28" spans="4:11" ht="12" customHeight="1">
      <c r="D28" s="64" t="s">
        <v>281</v>
      </c>
      <c r="E28" s="87">
        <f t="shared" si="1"/>
        <v>6</v>
      </c>
      <c r="F28" s="10">
        <v>2</v>
      </c>
      <c r="G28" s="10">
        <v>4</v>
      </c>
      <c r="H28" s="10">
        <v>0</v>
      </c>
      <c r="I28" s="10">
        <v>0</v>
      </c>
      <c r="J28" s="10">
        <v>0</v>
      </c>
      <c r="K28" s="10">
        <v>0</v>
      </c>
    </row>
    <row r="29" spans="4:11" ht="12" customHeight="1">
      <c r="D29" s="64" t="s">
        <v>177</v>
      </c>
      <c r="E29" s="87">
        <f t="shared" si="1"/>
        <v>148</v>
      </c>
      <c r="F29" s="10">
        <v>144</v>
      </c>
      <c r="G29" s="10">
        <v>4</v>
      </c>
      <c r="H29" s="10">
        <v>0</v>
      </c>
      <c r="I29" s="10">
        <v>0</v>
      </c>
      <c r="J29" s="10">
        <v>0</v>
      </c>
      <c r="K29" s="10">
        <v>0</v>
      </c>
    </row>
    <row r="30" spans="4:11" ht="12" customHeight="1">
      <c r="D30" s="64" t="s">
        <v>294</v>
      </c>
      <c r="E30" s="87">
        <f t="shared" si="1"/>
        <v>84</v>
      </c>
      <c r="F30" s="10">
        <v>61</v>
      </c>
      <c r="G30" s="10">
        <v>23</v>
      </c>
      <c r="H30" s="10">
        <v>0</v>
      </c>
      <c r="I30" s="10">
        <v>0</v>
      </c>
      <c r="J30" s="10">
        <v>0</v>
      </c>
      <c r="K30" s="10">
        <v>0</v>
      </c>
    </row>
    <row r="31" spans="5:11" ht="4.5" customHeight="1">
      <c r="E31" s="86"/>
      <c r="F31" s="10"/>
      <c r="G31" s="10"/>
      <c r="H31" s="10"/>
      <c r="I31" s="10"/>
      <c r="J31" s="10"/>
      <c r="K31" s="10"/>
    </row>
    <row r="32" spans="3:11" ht="12" customHeight="1">
      <c r="C32" s="64" t="s">
        <v>282</v>
      </c>
      <c r="D32" s="64" t="s">
        <v>8</v>
      </c>
      <c r="E32" s="87">
        <f>SUM(F32:K32)</f>
        <v>13</v>
      </c>
      <c r="F32" s="10">
        <v>8</v>
      </c>
      <c r="G32" s="10">
        <v>4</v>
      </c>
      <c r="H32" s="10">
        <v>1</v>
      </c>
      <c r="I32" s="10">
        <v>0</v>
      </c>
      <c r="J32" s="10">
        <v>0</v>
      </c>
      <c r="K32" s="10">
        <v>0</v>
      </c>
    </row>
    <row r="33" spans="3:11" ht="12" customHeight="1">
      <c r="C33" s="64" t="s">
        <v>283</v>
      </c>
      <c r="D33" s="64" t="s">
        <v>222</v>
      </c>
      <c r="E33" s="87">
        <f>SUM(F33:K33)</f>
        <v>13</v>
      </c>
      <c r="F33" s="10">
        <v>8</v>
      </c>
      <c r="G33" s="10">
        <v>4</v>
      </c>
      <c r="H33" s="10">
        <v>1</v>
      </c>
      <c r="I33" s="10">
        <v>0</v>
      </c>
      <c r="J33" s="10">
        <v>0</v>
      </c>
      <c r="K33" s="10">
        <v>0</v>
      </c>
    </row>
    <row r="34" spans="3:11" ht="12" customHeight="1">
      <c r="C34" s="64" t="s">
        <v>227</v>
      </c>
      <c r="D34" s="64" t="s">
        <v>224</v>
      </c>
      <c r="E34" s="87">
        <f>SUM(F34:K34)</f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</row>
    <row r="35" spans="5:11" ht="4.5" customHeight="1">
      <c r="E35" s="86"/>
      <c r="F35" s="70"/>
      <c r="G35" s="70"/>
      <c r="H35" s="70"/>
      <c r="I35" s="70"/>
      <c r="J35" s="70"/>
      <c r="K35" s="70"/>
    </row>
    <row r="36" spans="5:11" ht="4.5" customHeight="1">
      <c r="E36" s="86"/>
      <c r="F36" s="70"/>
      <c r="G36" s="70"/>
      <c r="H36" s="70"/>
      <c r="I36" s="70"/>
      <c r="J36" s="70"/>
      <c r="K36" s="70"/>
    </row>
    <row r="37" spans="4:11" ht="12" customHeight="1">
      <c r="D37" s="68" t="s">
        <v>8</v>
      </c>
      <c r="E37" s="85">
        <f>SUM(F37:K37)</f>
        <v>1523</v>
      </c>
      <c r="F37" s="533">
        <v>1456</v>
      </c>
      <c r="G37" s="533">
        <v>65</v>
      </c>
      <c r="H37" s="533">
        <v>0</v>
      </c>
      <c r="I37" s="533">
        <v>0</v>
      </c>
      <c r="J37" s="533">
        <v>1</v>
      </c>
      <c r="K37" s="533">
        <v>1</v>
      </c>
    </row>
    <row r="38" spans="5:11" ht="4.5" customHeight="1">
      <c r="E38" s="85"/>
      <c r="F38" s="70"/>
      <c r="G38" s="70"/>
      <c r="H38" s="70"/>
      <c r="I38" s="70"/>
      <c r="J38" s="70"/>
      <c r="K38" s="70"/>
    </row>
    <row r="39" spans="4:11" ht="12" customHeight="1">
      <c r="D39" s="64" t="s">
        <v>222</v>
      </c>
      <c r="E39" s="87">
        <f aca="true" t="shared" si="2" ref="E39:E65">SUM(F39:K39)</f>
        <v>1288</v>
      </c>
      <c r="F39" s="10">
        <v>1252</v>
      </c>
      <c r="G39" s="10">
        <v>36</v>
      </c>
      <c r="H39" s="10">
        <v>0</v>
      </c>
      <c r="I39" s="10">
        <v>0</v>
      </c>
      <c r="J39" s="10">
        <v>0</v>
      </c>
      <c r="K39" s="10">
        <v>0</v>
      </c>
    </row>
    <row r="40" spans="4:11" ht="12" customHeight="1">
      <c r="D40" s="64" t="s">
        <v>223</v>
      </c>
      <c r="E40" s="87">
        <f t="shared" si="2"/>
        <v>11</v>
      </c>
      <c r="F40" s="10">
        <v>4</v>
      </c>
      <c r="G40" s="10">
        <v>6</v>
      </c>
      <c r="H40" s="10">
        <v>0</v>
      </c>
      <c r="I40" s="10">
        <v>0</v>
      </c>
      <c r="J40" s="10">
        <v>0</v>
      </c>
      <c r="K40" s="10">
        <v>1</v>
      </c>
    </row>
    <row r="41" spans="4:11" ht="12" customHeight="1">
      <c r="D41" s="64" t="s">
        <v>224</v>
      </c>
      <c r="E41" s="87">
        <f t="shared" si="2"/>
        <v>65</v>
      </c>
      <c r="F41" s="10">
        <v>58</v>
      </c>
      <c r="G41" s="10">
        <v>7</v>
      </c>
      <c r="H41" s="10">
        <v>0</v>
      </c>
      <c r="I41" s="10">
        <v>0</v>
      </c>
      <c r="J41" s="10">
        <v>0</v>
      </c>
      <c r="K41" s="10">
        <v>0</v>
      </c>
    </row>
    <row r="42" spans="4:11" ht="12" customHeight="1">
      <c r="D42" s="64" t="s">
        <v>139</v>
      </c>
      <c r="E42" s="87">
        <f t="shared" si="2"/>
        <v>58</v>
      </c>
      <c r="F42" s="10">
        <v>53</v>
      </c>
      <c r="G42" s="10">
        <v>5</v>
      </c>
      <c r="H42" s="10">
        <v>0</v>
      </c>
      <c r="I42" s="10">
        <v>0</v>
      </c>
      <c r="J42" s="10">
        <v>0</v>
      </c>
      <c r="K42" s="10">
        <v>0</v>
      </c>
    </row>
    <row r="43" spans="3:11" ht="12" customHeight="1">
      <c r="C43" s="64" t="s">
        <v>8</v>
      </c>
      <c r="D43" s="64" t="s">
        <v>355</v>
      </c>
      <c r="E43" s="87">
        <f t="shared" si="2"/>
        <v>2</v>
      </c>
      <c r="F43" s="10">
        <v>1</v>
      </c>
      <c r="G43" s="10">
        <v>1</v>
      </c>
      <c r="H43" s="10">
        <v>0</v>
      </c>
      <c r="I43" s="10">
        <v>0</v>
      </c>
      <c r="J43" s="10">
        <v>0</v>
      </c>
      <c r="K43" s="10">
        <v>0</v>
      </c>
    </row>
    <row r="44" spans="4:11" ht="12" customHeight="1">
      <c r="D44" s="64" t="s">
        <v>141</v>
      </c>
      <c r="E44" s="87">
        <f t="shared" si="2"/>
        <v>4</v>
      </c>
      <c r="F44" s="10">
        <v>2</v>
      </c>
      <c r="G44" s="10">
        <v>2</v>
      </c>
      <c r="H44" s="10">
        <v>0</v>
      </c>
      <c r="I44" s="10">
        <v>0</v>
      </c>
      <c r="J44" s="10">
        <v>0</v>
      </c>
      <c r="K44" s="10">
        <v>0</v>
      </c>
    </row>
    <row r="45" spans="4:11" ht="12" customHeight="1">
      <c r="D45" s="64" t="s">
        <v>132</v>
      </c>
      <c r="E45" s="87">
        <f t="shared" si="2"/>
        <v>1</v>
      </c>
      <c r="F45" s="10">
        <v>0</v>
      </c>
      <c r="G45" s="10">
        <v>0</v>
      </c>
      <c r="H45" s="10">
        <v>0</v>
      </c>
      <c r="I45" s="10">
        <v>0</v>
      </c>
      <c r="J45" s="10">
        <v>1</v>
      </c>
      <c r="K45" s="10">
        <v>0</v>
      </c>
    </row>
    <row r="46" spans="4:11" ht="12" customHeight="1">
      <c r="D46" s="64" t="s">
        <v>281</v>
      </c>
      <c r="E46" s="87">
        <f t="shared" si="2"/>
        <v>1</v>
      </c>
      <c r="F46" s="10">
        <v>0</v>
      </c>
      <c r="G46" s="10">
        <v>1</v>
      </c>
      <c r="H46" s="10">
        <v>0</v>
      </c>
      <c r="I46" s="10">
        <v>0</v>
      </c>
      <c r="J46" s="10">
        <v>0</v>
      </c>
      <c r="K46" s="10">
        <v>0</v>
      </c>
    </row>
    <row r="47" spans="4:11" ht="12" customHeight="1">
      <c r="D47" s="64" t="s">
        <v>177</v>
      </c>
      <c r="E47" s="87">
        <f t="shared" si="2"/>
        <v>57</v>
      </c>
      <c r="F47" s="10">
        <v>57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</row>
    <row r="48" spans="4:11" ht="12" customHeight="1">
      <c r="D48" s="64" t="s">
        <v>294</v>
      </c>
      <c r="E48" s="87">
        <f t="shared" si="2"/>
        <v>36</v>
      </c>
      <c r="F48" s="10">
        <v>29</v>
      </c>
      <c r="G48" s="10">
        <v>7</v>
      </c>
      <c r="H48" s="10">
        <v>0</v>
      </c>
      <c r="I48" s="10">
        <v>0</v>
      </c>
      <c r="J48" s="10">
        <v>0</v>
      </c>
      <c r="K48" s="10">
        <v>0</v>
      </c>
    </row>
    <row r="49" spans="5:11" ht="4.5" customHeight="1">
      <c r="E49" s="87"/>
      <c r="F49" s="10"/>
      <c r="G49" s="10"/>
      <c r="H49" s="10"/>
      <c r="I49" s="10"/>
      <c r="J49" s="10"/>
      <c r="K49" s="10"/>
    </row>
    <row r="50" spans="4:11" ht="12" customHeight="1">
      <c r="D50" s="64" t="s">
        <v>8</v>
      </c>
      <c r="E50" s="87">
        <f t="shared" si="2"/>
        <v>1517</v>
      </c>
      <c r="F50" s="10">
        <v>1451</v>
      </c>
      <c r="G50" s="10">
        <v>64</v>
      </c>
      <c r="H50" s="10">
        <v>0</v>
      </c>
      <c r="I50" s="10">
        <v>0</v>
      </c>
      <c r="J50" s="10">
        <v>1</v>
      </c>
      <c r="K50" s="10">
        <v>1</v>
      </c>
    </row>
    <row r="51" spans="4:11" ht="12" customHeight="1">
      <c r="D51" s="64" t="s">
        <v>222</v>
      </c>
      <c r="E51" s="87">
        <f t="shared" si="2"/>
        <v>1282</v>
      </c>
      <c r="F51" s="10">
        <v>1247</v>
      </c>
      <c r="G51" s="10">
        <v>35</v>
      </c>
      <c r="H51" s="10">
        <v>0</v>
      </c>
      <c r="I51" s="10">
        <v>0</v>
      </c>
      <c r="J51" s="10">
        <v>0</v>
      </c>
      <c r="K51" s="10">
        <v>0</v>
      </c>
    </row>
    <row r="52" spans="4:11" ht="12" customHeight="1">
      <c r="D52" s="64" t="s">
        <v>223</v>
      </c>
      <c r="E52" s="87">
        <f t="shared" si="2"/>
        <v>11</v>
      </c>
      <c r="F52" s="10">
        <v>4</v>
      </c>
      <c r="G52" s="10">
        <v>6</v>
      </c>
      <c r="H52" s="10">
        <v>0</v>
      </c>
      <c r="I52" s="10">
        <v>0</v>
      </c>
      <c r="J52" s="10">
        <v>0</v>
      </c>
      <c r="K52" s="10">
        <v>1</v>
      </c>
    </row>
    <row r="53" spans="2:11" ht="12" customHeight="1">
      <c r="B53" s="64" t="s">
        <v>246</v>
      </c>
      <c r="D53" s="64" t="s">
        <v>224</v>
      </c>
      <c r="E53" s="87">
        <f t="shared" si="2"/>
        <v>65</v>
      </c>
      <c r="F53" s="10">
        <v>58</v>
      </c>
      <c r="G53" s="10">
        <v>7</v>
      </c>
      <c r="H53" s="10">
        <v>0</v>
      </c>
      <c r="I53" s="10">
        <v>0</v>
      </c>
      <c r="J53" s="10">
        <v>0</v>
      </c>
      <c r="K53" s="10">
        <v>0</v>
      </c>
    </row>
    <row r="54" spans="3:11" ht="12" customHeight="1">
      <c r="C54" s="64" t="s">
        <v>225</v>
      </c>
      <c r="D54" s="64" t="s">
        <v>139</v>
      </c>
      <c r="E54" s="87">
        <f t="shared" si="2"/>
        <v>58</v>
      </c>
      <c r="F54" s="10">
        <v>53</v>
      </c>
      <c r="G54" s="10">
        <v>5</v>
      </c>
      <c r="H54" s="10">
        <v>0</v>
      </c>
      <c r="I54" s="10">
        <v>0</v>
      </c>
      <c r="J54" s="10">
        <v>0</v>
      </c>
      <c r="K54" s="10">
        <v>0</v>
      </c>
    </row>
    <row r="55" spans="3:11" ht="12" customHeight="1">
      <c r="C55" s="64" t="s">
        <v>226</v>
      </c>
      <c r="D55" s="64" t="s">
        <v>355</v>
      </c>
      <c r="E55" s="87">
        <f t="shared" si="2"/>
        <v>2</v>
      </c>
      <c r="F55" s="10">
        <v>1</v>
      </c>
      <c r="G55" s="10">
        <v>1</v>
      </c>
      <c r="H55" s="10">
        <v>0</v>
      </c>
      <c r="I55" s="10">
        <v>0</v>
      </c>
      <c r="J55" s="10">
        <v>0</v>
      </c>
      <c r="K55" s="10">
        <v>0</v>
      </c>
    </row>
    <row r="56" spans="3:11" ht="12" customHeight="1">
      <c r="C56" s="64" t="s">
        <v>227</v>
      </c>
      <c r="D56" s="64" t="s">
        <v>141</v>
      </c>
      <c r="E56" s="87">
        <f t="shared" si="2"/>
        <v>4</v>
      </c>
      <c r="F56" s="10">
        <v>2</v>
      </c>
      <c r="G56" s="10">
        <v>2</v>
      </c>
      <c r="H56" s="10">
        <v>0</v>
      </c>
      <c r="I56" s="10">
        <v>0</v>
      </c>
      <c r="J56" s="10">
        <v>0</v>
      </c>
      <c r="K56" s="10">
        <v>0</v>
      </c>
    </row>
    <row r="57" spans="4:11" ht="12" customHeight="1">
      <c r="D57" s="64" t="s">
        <v>132</v>
      </c>
      <c r="E57" s="87">
        <f t="shared" si="2"/>
        <v>1</v>
      </c>
      <c r="F57" s="10">
        <v>0</v>
      </c>
      <c r="G57" s="10">
        <v>0</v>
      </c>
      <c r="H57" s="10">
        <v>0</v>
      </c>
      <c r="I57" s="10">
        <v>0</v>
      </c>
      <c r="J57" s="10">
        <v>1</v>
      </c>
      <c r="K57" s="10">
        <v>0</v>
      </c>
    </row>
    <row r="58" spans="4:11" ht="12" customHeight="1">
      <c r="D58" s="64" t="s">
        <v>281</v>
      </c>
      <c r="E58" s="87">
        <f t="shared" si="2"/>
        <v>1</v>
      </c>
      <c r="F58" s="10">
        <v>0</v>
      </c>
      <c r="G58" s="10">
        <v>1</v>
      </c>
      <c r="H58" s="10">
        <v>0</v>
      </c>
      <c r="I58" s="10">
        <v>0</v>
      </c>
      <c r="J58" s="10">
        <v>0</v>
      </c>
      <c r="K58" s="10">
        <v>0</v>
      </c>
    </row>
    <row r="59" spans="4:11" ht="12" customHeight="1">
      <c r="D59" s="64" t="s">
        <v>177</v>
      </c>
      <c r="E59" s="87">
        <f t="shared" si="2"/>
        <v>57</v>
      </c>
      <c r="F59" s="10">
        <v>57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</row>
    <row r="60" spans="4:11" ht="12" customHeight="1">
      <c r="D60" s="64" t="s">
        <v>294</v>
      </c>
      <c r="E60" s="87">
        <f t="shared" si="2"/>
        <v>36</v>
      </c>
      <c r="F60" s="10">
        <v>29</v>
      </c>
      <c r="G60" s="10">
        <v>7</v>
      </c>
      <c r="H60" s="10">
        <v>0</v>
      </c>
      <c r="I60" s="10">
        <v>0</v>
      </c>
      <c r="J60" s="10">
        <v>0</v>
      </c>
      <c r="K60" s="10">
        <v>0</v>
      </c>
    </row>
    <row r="61" spans="5:11" ht="4.5" customHeight="1">
      <c r="E61" s="87">
        <f t="shared" si="2"/>
        <v>0</v>
      </c>
      <c r="F61" s="10"/>
      <c r="G61" s="10"/>
      <c r="H61" s="10"/>
      <c r="I61" s="10"/>
      <c r="J61" s="10"/>
      <c r="K61" s="10"/>
    </row>
    <row r="62" spans="3:11" ht="12" customHeight="1">
      <c r="C62" s="64" t="s">
        <v>282</v>
      </c>
      <c r="D62" s="64" t="s">
        <v>8</v>
      </c>
      <c r="E62" s="87">
        <f t="shared" si="2"/>
        <v>6</v>
      </c>
      <c r="F62" s="10">
        <v>5</v>
      </c>
      <c r="G62" s="10">
        <v>1</v>
      </c>
      <c r="H62" s="10">
        <v>0</v>
      </c>
      <c r="I62" s="10">
        <v>0</v>
      </c>
      <c r="J62" s="10">
        <v>0</v>
      </c>
      <c r="K62" s="10">
        <v>0</v>
      </c>
    </row>
    <row r="63" spans="3:11" ht="12" customHeight="1">
      <c r="C63" s="64" t="s">
        <v>283</v>
      </c>
      <c r="D63" s="64" t="s">
        <v>222</v>
      </c>
      <c r="E63" s="87">
        <f t="shared" si="2"/>
        <v>6</v>
      </c>
      <c r="F63" s="10">
        <v>5</v>
      </c>
      <c r="G63" s="10">
        <v>1</v>
      </c>
      <c r="H63" s="10">
        <v>0</v>
      </c>
      <c r="I63" s="10">
        <v>0</v>
      </c>
      <c r="J63" s="10">
        <v>0</v>
      </c>
      <c r="K63" s="10">
        <v>0</v>
      </c>
    </row>
    <row r="64" spans="3:11" ht="12" customHeight="1">
      <c r="C64" s="64" t="s">
        <v>227</v>
      </c>
      <c r="D64" s="64" t="s">
        <v>224</v>
      </c>
      <c r="E64" s="87">
        <f t="shared" si="2"/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</row>
    <row r="65" spans="5:11" ht="4.5" customHeight="1">
      <c r="E65" s="86">
        <f t="shared" si="2"/>
        <v>0</v>
      </c>
      <c r="F65" s="70"/>
      <c r="G65" s="70"/>
      <c r="H65" s="70"/>
      <c r="I65" s="70"/>
      <c r="J65" s="70"/>
      <c r="K65" s="70"/>
    </row>
    <row r="66" spans="5:11" ht="4.5" customHeight="1">
      <c r="E66" s="86"/>
      <c r="F66" s="70"/>
      <c r="G66" s="70"/>
      <c r="H66" s="70"/>
      <c r="I66" s="70"/>
      <c r="J66" s="70"/>
      <c r="K66" s="70"/>
    </row>
    <row r="67" spans="4:11" ht="12" customHeight="1">
      <c r="D67" s="68" t="s">
        <v>8</v>
      </c>
      <c r="E67" s="85">
        <f>SUM(F67:K67)</f>
        <v>1818</v>
      </c>
      <c r="F67" s="533">
        <v>1520</v>
      </c>
      <c r="G67" s="533">
        <v>258</v>
      </c>
      <c r="H67" s="533">
        <v>1</v>
      </c>
      <c r="I67" s="533">
        <v>0</v>
      </c>
      <c r="J67" s="533">
        <v>39</v>
      </c>
      <c r="K67" s="533">
        <v>0</v>
      </c>
    </row>
    <row r="68" spans="5:11" ht="4.5" customHeight="1">
      <c r="E68" s="86"/>
      <c r="F68" s="70"/>
      <c r="G68" s="70"/>
      <c r="H68" s="70"/>
      <c r="I68" s="70"/>
      <c r="J68" s="70"/>
      <c r="K68" s="70"/>
    </row>
    <row r="69" spans="4:11" ht="12" customHeight="1">
      <c r="D69" s="64" t="s">
        <v>222</v>
      </c>
      <c r="E69" s="87">
        <f aca="true" t="shared" si="3" ref="E69:E79">SUM(F69:K69)</f>
        <v>1540</v>
      </c>
      <c r="F69" s="10">
        <v>1335</v>
      </c>
      <c r="G69" s="10">
        <v>204</v>
      </c>
      <c r="H69" s="10">
        <v>1</v>
      </c>
      <c r="I69" s="10">
        <v>0</v>
      </c>
      <c r="J69" s="10">
        <v>0</v>
      </c>
      <c r="K69" s="10">
        <v>0</v>
      </c>
    </row>
    <row r="70" spans="4:11" ht="12" customHeight="1">
      <c r="D70" s="64" t="s">
        <v>223</v>
      </c>
      <c r="E70" s="87">
        <f t="shared" si="3"/>
        <v>3</v>
      </c>
      <c r="F70" s="10">
        <v>0</v>
      </c>
      <c r="G70" s="10">
        <v>3</v>
      </c>
      <c r="H70" s="10">
        <v>0</v>
      </c>
      <c r="I70" s="10">
        <v>0</v>
      </c>
      <c r="J70" s="10">
        <v>0</v>
      </c>
      <c r="K70" s="10">
        <v>0</v>
      </c>
    </row>
    <row r="71" spans="4:11" ht="12" customHeight="1">
      <c r="D71" s="64" t="s">
        <v>224</v>
      </c>
      <c r="E71" s="87">
        <f t="shared" si="3"/>
        <v>7</v>
      </c>
      <c r="F71" s="10">
        <v>4</v>
      </c>
      <c r="G71" s="10">
        <v>3</v>
      </c>
      <c r="H71" s="10">
        <v>0</v>
      </c>
      <c r="I71" s="10">
        <v>0</v>
      </c>
      <c r="J71" s="10">
        <v>0</v>
      </c>
      <c r="K71" s="10">
        <v>0</v>
      </c>
    </row>
    <row r="72" spans="4:11" ht="12" customHeight="1">
      <c r="D72" s="64" t="s">
        <v>139</v>
      </c>
      <c r="E72" s="87">
        <f t="shared" si="3"/>
        <v>80</v>
      </c>
      <c r="F72" s="10">
        <v>57</v>
      </c>
      <c r="G72" s="10">
        <v>23</v>
      </c>
      <c r="H72" s="10">
        <v>0</v>
      </c>
      <c r="I72" s="10">
        <v>0</v>
      </c>
      <c r="J72" s="10">
        <v>0</v>
      </c>
      <c r="K72" s="10">
        <v>0</v>
      </c>
    </row>
    <row r="73" spans="3:11" ht="12" customHeight="1">
      <c r="C73" s="64" t="s">
        <v>8</v>
      </c>
      <c r="D73" s="64" t="s">
        <v>355</v>
      </c>
      <c r="E73" s="87">
        <f t="shared" si="3"/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</row>
    <row r="74" spans="4:11" ht="12" customHeight="1">
      <c r="D74" s="64" t="s">
        <v>141</v>
      </c>
      <c r="E74" s="87">
        <f t="shared" si="3"/>
        <v>5</v>
      </c>
      <c r="F74" s="10">
        <v>3</v>
      </c>
      <c r="G74" s="10">
        <v>2</v>
      </c>
      <c r="H74" s="10">
        <v>0</v>
      </c>
      <c r="I74" s="10">
        <v>0</v>
      </c>
      <c r="J74" s="10">
        <v>0</v>
      </c>
      <c r="K74" s="10">
        <v>0</v>
      </c>
    </row>
    <row r="75" spans="4:11" ht="12" customHeight="1">
      <c r="D75" s="64" t="s">
        <v>132</v>
      </c>
      <c r="E75" s="87">
        <f t="shared" si="3"/>
        <v>39</v>
      </c>
      <c r="F75" s="10">
        <v>0</v>
      </c>
      <c r="G75" s="10">
        <v>0</v>
      </c>
      <c r="H75" s="10">
        <v>0</v>
      </c>
      <c r="I75" s="10">
        <v>0</v>
      </c>
      <c r="J75" s="10">
        <v>39</v>
      </c>
      <c r="K75" s="10">
        <v>0</v>
      </c>
    </row>
    <row r="76" spans="4:11" ht="12" customHeight="1">
      <c r="D76" s="64" t="s">
        <v>281</v>
      </c>
      <c r="E76" s="87">
        <f t="shared" si="3"/>
        <v>5</v>
      </c>
      <c r="F76" s="10">
        <v>2</v>
      </c>
      <c r="G76" s="10">
        <v>3</v>
      </c>
      <c r="H76" s="10">
        <v>0</v>
      </c>
      <c r="I76" s="10">
        <v>0</v>
      </c>
      <c r="J76" s="10">
        <v>0</v>
      </c>
      <c r="K76" s="10">
        <v>0</v>
      </c>
    </row>
    <row r="77" spans="4:11" ht="12" customHeight="1">
      <c r="D77" s="64" t="s">
        <v>177</v>
      </c>
      <c r="E77" s="87">
        <f t="shared" si="3"/>
        <v>91</v>
      </c>
      <c r="F77" s="10">
        <v>87</v>
      </c>
      <c r="G77" s="10">
        <v>4</v>
      </c>
      <c r="H77" s="10">
        <v>0</v>
      </c>
      <c r="I77" s="10">
        <v>0</v>
      </c>
      <c r="J77" s="10">
        <v>0</v>
      </c>
      <c r="K77" s="10">
        <v>0</v>
      </c>
    </row>
    <row r="78" spans="4:11" ht="12" customHeight="1">
      <c r="D78" s="64" t="s">
        <v>294</v>
      </c>
      <c r="E78" s="87">
        <f t="shared" si="3"/>
        <v>48</v>
      </c>
      <c r="F78" s="10">
        <v>32</v>
      </c>
      <c r="G78" s="10">
        <v>16</v>
      </c>
      <c r="H78" s="10">
        <v>0</v>
      </c>
      <c r="I78" s="10">
        <v>0</v>
      </c>
      <c r="J78" s="10">
        <v>0</v>
      </c>
      <c r="K78" s="10">
        <v>0</v>
      </c>
    </row>
    <row r="79" spans="5:11" ht="4.5" customHeight="1">
      <c r="E79" s="86">
        <f t="shared" si="3"/>
        <v>0</v>
      </c>
      <c r="F79" s="70"/>
      <c r="G79" s="70"/>
      <c r="H79" s="70"/>
      <c r="I79" s="70"/>
      <c r="J79" s="70"/>
      <c r="K79" s="70"/>
    </row>
    <row r="80" spans="4:11" ht="12" customHeight="1">
      <c r="D80" s="64" t="s">
        <v>8</v>
      </c>
      <c r="E80" s="87">
        <f aca="true" t="shared" si="4" ref="E80:E90">SUM(F80:K80)</f>
        <v>1811</v>
      </c>
      <c r="F80" s="10">
        <v>1517</v>
      </c>
      <c r="G80" s="10">
        <v>255</v>
      </c>
      <c r="H80" s="10">
        <v>0</v>
      </c>
      <c r="I80" s="10">
        <v>0</v>
      </c>
      <c r="J80" s="10">
        <v>39</v>
      </c>
      <c r="K80" s="10">
        <v>0</v>
      </c>
    </row>
    <row r="81" spans="4:11" ht="12" customHeight="1">
      <c r="D81" s="64" t="s">
        <v>222</v>
      </c>
      <c r="E81" s="87">
        <f t="shared" si="4"/>
        <v>1533</v>
      </c>
      <c r="F81" s="10">
        <v>1332</v>
      </c>
      <c r="G81" s="10">
        <v>201</v>
      </c>
      <c r="H81" s="10">
        <v>0</v>
      </c>
      <c r="I81" s="10">
        <v>0</v>
      </c>
      <c r="J81" s="10">
        <v>0</v>
      </c>
      <c r="K81" s="10">
        <v>0</v>
      </c>
    </row>
    <row r="82" spans="4:11" ht="12" customHeight="1">
      <c r="D82" s="64" t="s">
        <v>223</v>
      </c>
      <c r="E82" s="87">
        <f t="shared" si="4"/>
        <v>3</v>
      </c>
      <c r="F82" s="10">
        <v>0</v>
      </c>
      <c r="G82" s="10">
        <v>3</v>
      </c>
      <c r="H82" s="10">
        <v>0</v>
      </c>
      <c r="I82" s="10">
        <v>0</v>
      </c>
      <c r="J82" s="10">
        <v>0</v>
      </c>
      <c r="K82" s="10">
        <v>0</v>
      </c>
    </row>
    <row r="83" spans="2:11" ht="12" customHeight="1">
      <c r="B83" s="64" t="s">
        <v>247</v>
      </c>
      <c r="D83" s="64" t="s">
        <v>224</v>
      </c>
      <c r="E83" s="87">
        <f t="shared" si="4"/>
        <v>7</v>
      </c>
      <c r="F83" s="10">
        <v>4</v>
      </c>
      <c r="G83" s="10">
        <v>3</v>
      </c>
      <c r="H83" s="10">
        <v>0</v>
      </c>
      <c r="I83" s="10">
        <v>0</v>
      </c>
      <c r="J83" s="10">
        <v>0</v>
      </c>
      <c r="K83" s="10">
        <v>0</v>
      </c>
    </row>
    <row r="84" spans="3:11" ht="12" customHeight="1">
      <c r="C84" s="64" t="s">
        <v>225</v>
      </c>
      <c r="D84" s="64" t="s">
        <v>139</v>
      </c>
      <c r="E84" s="87">
        <f t="shared" si="4"/>
        <v>80</v>
      </c>
      <c r="F84" s="10">
        <v>57</v>
      </c>
      <c r="G84" s="10">
        <v>23</v>
      </c>
      <c r="H84" s="10">
        <v>0</v>
      </c>
      <c r="I84" s="10">
        <v>0</v>
      </c>
      <c r="J84" s="10">
        <v>0</v>
      </c>
      <c r="K84" s="10">
        <v>0</v>
      </c>
    </row>
    <row r="85" spans="3:11" ht="12" customHeight="1">
      <c r="C85" s="64" t="s">
        <v>226</v>
      </c>
      <c r="D85" s="64" t="s">
        <v>355</v>
      </c>
      <c r="E85" s="87">
        <f t="shared" si="4"/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</row>
    <row r="86" spans="3:11" ht="12" customHeight="1">
      <c r="C86" s="64" t="s">
        <v>227</v>
      </c>
      <c r="D86" s="64" t="s">
        <v>141</v>
      </c>
      <c r="E86" s="87">
        <f t="shared" si="4"/>
        <v>5</v>
      </c>
      <c r="F86" s="10">
        <v>3</v>
      </c>
      <c r="G86" s="10">
        <v>2</v>
      </c>
      <c r="H86" s="10">
        <v>0</v>
      </c>
      <c r="I86" s="10">
        <v>0</v>
      </c>
      <c r="J86" s="10">
        <v>0</v>
      </c>
      <c r="K86" s="10">
        <v>0</v>
      </c>
    </row>
    <row r="87" spans="4:11" ht="12" customHeight="1">
      <c r="D87" s="64" t="s">
        <v>132</v>
      </c>
      <c r="E87" s="87">
        <f t="shared" si="4"/>
        <v>39</v>
      </c>
      <c r="F87" s="10">
        <v>0</v>
      </c>
      <c r="G87" s="10">
        <v>0</v>
      </c>
      <c r="H87" s="10">
        <v>0</v>
      </c>
      <c r="I87" s="10">
        <v>0</v>
      </c>
      <c r="J87" s="10">
        <v>39</v>
      </c>
      <c r="K87" s="10">
        <v>0</v>
      </c>
    </row>
    <row r="88" spans="4:11" ht="12" customHeight="1">
      <c r="D88" s="64" t="s">
        <v>281</v>
      </c>
      <c r="E88" s="87">
        <f t="shared" si="4"/>
        <v>5</v>
      </c>
      <c r="F88" s="10">
        <v>2</v>
      </c>
      <c r="G88" s="10">
        <v>3</v>
      </c>
      <c r="H88" s="10">
        <v>0</v>
      </c>
      <c r="I88" s="10">
        <v>0</v>
      </c>
      <c r="J88" s="10">
        <v>0</v>
      </c>
      <c r="K88" s="10">
        <v>0</v>
      </c>
    </row>
    <row r="89" spans="4:11" ht="12" customHeight="1">
      <c r="D89" s="64" t="s">
        <v>177</v>
      </c>
      <c r="E89" s="87">
        <f t="shared" si="4"/>
        <v>91</v>
      </c>
      <c r="F89" s="10">
        <v>87</v>
      </c>
      <c r="G89" s="10">
        <v>4</v>
      </c>
      <c r="H89" s="10">
        <v>0</v>
      </c>
      <c r="I89" s="10">
        <v>0</v>
      </c>
      <c r="J89" s="10">
        <v>0</v>
      </c>
      <c r="K89" s="10">
        <v>0</v>
      </c>
    </row>
    <row r="90" spans="4:11" ht="12" customHeight="1">
      <c r="D90" s="64" t="s">
        <v>294</v>
      </c>
      <c r="E90" s="87">
        <f t="shared" si="4"/>
        <v>48</v>
      </c>
      <c r="F90" s="10">
        <v>32</v>
      </c>
      <c r="G90" s="10">
        <v>16</v>
      </c>
      <c r="H90" s="10">
        <v>0</v>
      </c>
      <c r="I90" s="10">
        <v>0</v>
      </c>
      <c r="J90" s="10">
        <v>0</v>
      </c>
      <c r="K90" s="10">
        <v>0</v>
      </c>
    </row>
    <row r="91" spans="5:11" ht="4.5" customHeight="1">
      <c r="E91" s="86"/>
      <c r="F91" s="10"/>
      <c r="G91" s="10"/>
      <c r="H91" s="10"/>
      <c r="I91" s="10"/>
      <c r="J91" s="10"/>
      <c r="K91" s="10"/>
    </row>
    <row r="92" spans="3:11" ht="12" customHeight="1">
      <c r="C92" s="64" t="s">
        <v>282</v>
      </c>
      <c r="D92" s="64" t="s">
        <v>8</v>
      </c>
      <c r="E92" s="87">
        <f>SUM(F92:K92)</f>
        <v>7</v>
      </c>
      <c r="F92" s="10">
        <v>3</v>
      </c>
      <c r="G92" s="10">
        <v>3</v>
      </c>
      <c r="H92" s="10">
        <v>1</v>
      </c>
      <c r="I92" s="10">
        <v>0</v>
      </c>
      <c r="J92" s="10">
        <v>0</v>
      </c>
      <c r="K92" s="10">
        <v>0</v>
      </c>
    </row>
    <row r="93" spans="3:11" ht="12" customHeight="1">
      <c r="C93" s="64" t="s">
        <v>283</v>
      </c>
      <c r="D93" s="64" t="s">
        <v>222</v>
      </c>
      <c r="E93" s="87">
        <f>SUM(F93:K93)</f>
        <v>7</v>
      </c>
      <c r="F93" s="10">
        <v>3</v>
      </c>
      <c r="G93" s="10">
        <v>3</v>
      </c>
      <c r="H93" s="10">
        <v>1</v>
      </c>
      <c r="I93" s="10">
        <v>0</v>
      </c>
      <c r="J93" s="10">
        <v>0</v>
      </c>
      <c r="K93" s="10">
        <v>0</v>
      </c>
    </row>
    <row r="94" spans="3:11" ht="12" customHeight="1">
      <c r="C94" s="64" t="s">
        <v>227</v>
      </c>
      <c r="D94" s="64" t="s">
        <v>224</v>
      </c>
      <c r="E94" s="87">
        <f>SUM(F94:K94)</f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</row>
    <row r="95" spans="2:11" ht="4.5" customHeight="1" thickBot="1">
      <c r="B95" s="71"/>
      <c r="C95" s="71"/>
      <c r="D95" s="71"/>
      <c r="E95" s="72"/>
      <c r="F95" s="71"/>
      <c r="G95" s="71"/>
      <c r="H95" s="71"/>
      <c r="I95" s="71"/>
      <c r="J95" s="71"/>
      <c r="K95" s="71"/>
    </row>
    <row r="96" ht="12" thickBot="1" thickTop="1"/>
    <row r="97" ht="12" thickBot="1" thickTop="1"/>
    <row r="98" ht="12" thickBot="1" thickTop="1"/>
    <row r="99" ht="12" thickBot="1" thickTop="1"/>
    <row r="100" ht="12" thickBot="1" thickTop="1"/>
    <row r="101" ht="12" thickBot="1" thickTop="1"/>
  </sheetData>
  <sheetProtection/>
  <mergeCells count="3">
    <mergeCell ref="B4:D5"/>
    <mergeCell ref="E4:E5"/>
    <mergeCell ref="B2:L2"/>
  </mergeCells>
  <printOptions/>
  <pageMargins left="0.8661417322834646" right="0.7874015748031497" top="0.7874015748031497" bottom="0" header="0.5118110236220472" footer="0.5118110236220472"/>
  <pageSetup horizontalDpi="600" verticalDpi="600" orientation="portrait" paperSize="9" scale="80" r:id="rId2"/>
  <headerFooter alignWithMargins="0">
    <oddFooter>&amp;C&amp;P / &amp;N ページ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X53"/>
  <sheetViews>
    <sheetView zoomScale="85" zoomScaleNormal="85" zoomScalePageLayoutView="0" workbookViewId="0" topLeftCell="A1">
      <pane xSplit="3" ySplit="7" topLeftCell="D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12.00390625" defaultRowHeight="14.25" customHeight="1"/>
  <cols>
    <col min="1" max="1" width="0.5" style="73" customWidth="1"/>
    <col min="2" max="2" width="3.625" style="73" customWidth="1"/>
    <col min="3" max="3" width="7.625" style="73" customWidth="1"/>
    <col min="4" max="4" width="8.50390625" style="73" bestFit="1" customWidth="1"/>
    <col min="5" max="24" width="7.375" style="73" customWidth="1"/>
    <col min="25" max="16384" width="12.00390625" style="73" customWidth="1"/>
  </cols>
  <sheetData>
    <row r="1" ht="4.5" customHeight="1"/>
    <row r="2" spans="2:24" ht="14.25" customHeight="1">
      <c r="B2" s="23" t="s">
        <v>362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ht="4.5" customHeight="1" thickBot="1"/>
    <row r="4" spans="2:24" s="74" customFormat="1" ht="13.5" customHeight="1">
      <c r="B4" s="135"/>
      <c r="C4" s="136"/>
      <c r="D4" s="135"/>
      <c r="E4" s="488" t="s">
        <v>434</v>
      </c>
      <c r="F4" s="125"/>
      <c r="G4" s="479" t="s">
        <v>306</v>
      </c>
      <c r="H4" s="125"/>
      <c r="I4" s="125"/>
      <c r="J4" s="494" t="s">
        <v>288</v>
      </c>
      <c r="K4" s="491" t="s">
        <v>272</v>
      </c>
      <c r="L4" s="488" t="s">
        <v>295</v>
      </c>
      <c r="M4" s="488" t="s">
        <v>296</v>
      </c>
      <c r="N4" s="488" t="s">
        <v>297</v>
      </c>
      <c r="O4" s="488" t="s">
        <v>298</v>
      </c>
      <c r="P4" s="476" t="s">
        <v>307</v>
      </c>
      <c r="Q4" s="479" t="s">
        <v>308</v>
      </c>
      <c r="R4" s="479" t="s">
        <v>299</v>
      </c>
      <c r="S4" s="479" t="s">
        <v>289</v>
      </c>
      <c r="T4" s="488" t="s">
        <v>273</v>
      </c>
      <c r="U4" s="479" t="s">
        <v>290</v>
      </c>
      <c r="V4" s="124" t="s">
        <v>300</v>
      </c>
      <c r="W4" s="125" t="s">
        <v>236</v>
      </c>
      <c r="X4" s="488" t="s">
        <v>274</v>
      </c>
    </row>
    <row r="5" spans="2:24" s="74" customFormat="1" ht="13.5" customHeight="1">
      <c r="B5" s="486" t="s">
        <v>249</v>
      </c>
      <c r="C5" s="487"/>
      <c r="D5" s="134" t="s">
        <v>8</v>
      </c>
      <c r="E5" s="489"/>
      <c r="F5" s="133" t="s">
        <v>237</v>
      </c>
      <c r="G5" s="480"/>
      <c r="H5" s="133" t="s">
        <v>238</v>
      </c>
      <c r="I5" s="133" t="s">
        <v>239</v>
      </c>
      <c r="J5" s="495"/>
      <c r="K5" s="492"/>
      <c r="L5" s="489"/>
      <c r="M5" s="489"/>
      <c r="N5" s="489"/>
      <c r="O5" s="497"/>
      <c r="P5" s="477"/>
      <c r="Q5" s="482"/>
      <c r="R5" s="480"/>
      <c r="S5" s="480"/>
      <c r="T5" s="489"/>
      <c r="U5" s="480"/>
      <c r="V5" s="499" t="s">
        <v>269</v>
      </c>
      <c r="W5" s="499" t="s">
        <v>309</v>
      </c>
      <c r="X5" s="497"/>
    </row>
    <row r="6" spans="2:24" s="74" customFormat="1" ht="13.5" customHeight="1">
      <c r="B6" s="134"/>
      <c r="C6" s="137"/>
      <c r="D6" s="134"/>
      <c r="E6" s="490"/>
      <c r="F6" s="132"/>
      <c r="G6" s="481"/>
      <c r="H6" s="132"/>
      <c r="I6" s="132"/>
      <c r="J6" s="496"/>
      <c r="K6" s="493"/>
      <c r="L6" s="490"/>
      <c r="M6" s="490"/>
      <c r="N6" s="490"/>
      <c r="O6" s="498"/>
      <c r="P6" s="478"/>
      <c r="Q6" s="483"/>
      <c r="R6" s="481"/>
      <c r="S6" s="481"/>
      <c r="T6" s="490"/>
      <c r="U6" s="481"/>
      <c r="V6" s="500"/>
      <c r="W6" s="500"/>
      <c r="X6" s="498"/>
    </row>
    <row r="7" spans="2:24" ht="4.5" customHeight="1">
      <c r="B7" s="75"/>
      <c r="C7" s="131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89"/>
      <c r="R7" s="89"/>
      <c r="S7" s="75"/>
      <c r="T7" s="75"/>
      <c r="U7" s="75"/>
      <c r="V7" s="75"/>
      <c r="W7" s="75"/>
      <c r="X7" s="75"/>
    </row>
    <row r="8" spans="2:24" ht="13.5" customHeight="1">
      <c r="B8" s="127"/>
      <c r="C8" s="129" t="s">
        <v>8</v>
      </c>
      <c r="D8" s="88">
        <v>1512</v>
      </c>
      <c r="E8" s="88">
        <v>22</v>
      </c>
      <c r="F8" s="88">
        <v>3</v>
      </c>
      <c r="G8" s="88">
        <v>0</v>
      </c>
      <c r="H8" s="88">
        <v>122</v>
      </c>
      <c r="I8" s="88">
        <v>619</v>
      </c>
      <c r="J8" s="88">
        <v>10</v>
      </c>
      <c r="K8" s="88">
        <v>8</v>
      </c>
      <c r="L8" s="88">
        <v>71</v>
      </c>
      <c r="M8" s="88">
        <v>162</v>
      </c>
      <c r="N8" s="88">
        <v>6</v>
      </c>
      <c r="O8" s="88">
        <v>7</v>
      </c>
      <c r="P8" s="88">
        <v>18</v>
      </c>
      <c r="Q8" s="88">
        <v>97</v>
      </c>
      <c r="R8" s="88">
        <v>65</v>
      </c>
      <c r="S8" s="88">
        <v>10</v>
      </c>
      <c r="T8" s="88">
        <v>119</v>
      </c>
      <c r="U8" s="88">
        <v>10</v>
      </c>
      <c r="V8" s="88">
        <v>48</v>
      </c>
      <c r="W8" s="88">
        <v>107</v>
      </c>
      <c r="X8" s="88">
        <v>8</v>
      </c>
    </row>
    <row r="9" spans="2:24" ht="13.5" customHeight="1">
      <c r="B9" s="127"/>
      <c r="C9" s="128" t="s">
        <v>222</v>
      </c>
      <c r="D9" s="76">
        <v>487</v>
      </c>
      <c r="E9" s="76">
        <v>3</v>
      </c>
      <c r="F9" s="76">
        <v>2</v>
      </c>
      <c r="G9" s="76">
        <v>0</v>
      </c>
      <c r="H9" s="76">
        <v>26</v>
      </c>
      <c r="I9" s="76">
        <v>167</v>
      </c>
      <c r="J9" s="76">
        <v>2</v>
      </c>
      <c r="K9" s="76">
        <v>0</v>
      </c>
      <c r="L9" s="76">
        <v>23</v>
      </c>
      <c r="M9" s="76">
        <v>44</v>
      </c>
      <c r="N9" s="76">
        <v>2</v>
      </c>
      <c r="O9" s="76">
        <v>1</v>
      </c>
      <c r="P9" s="76">
        <v>3</v>
      </c>
      <c r="Q9" s="76">
        <v>35</v>
      </c>
      <c r="R9" s="76">
        <v>28</v>
      </c>
      <c r="S9" s="76">
        <v>5</v>
      </c>
      <c r="T9" s="76">
        <v>46</v>
      </c>
      <c r="U9" s="76">
        <v>7</v>
      </c>
      <c r="V9" s="76">
        <v>14</v>
      </c>
      <c r="W9" s="76">
        <v>72</v>
      </c>
      <c r="X9" s="76">
        <v>7</v>
      </c>
    </row>
    <row r="10" spans="2:24" ht="13.5" customHeight="1">
      <c r="B10" s="127"/>
      <c r="C10" s="128" t="s">
        <v>223</v>
      </c>
      <c r="D10" s="76">
        <v>107</v>
      </c>
      <c r="E10" s="76">
        <v>12</v>
      </c>
      <c r="F10" s="76">
        <v>0</v>
      </c>
      <c r="G10" s="76">
        <v>0</v>
      </c>
      <c r="H10" s="76">
        <v>12</v>
      </c>
      <c r="I10" s="76">
        <v>29</v>
      </c>
      <c r="J10" s="76">
        <v>0</v>
      </c>
      <c r="K10" s="76">
        <v>1</v>
      </c>
      <c r="L10" s="76">
        <v>4</v>
      </c>
      <c r="M10" s="76">
        <v>15</v>
      </c>
      <c r="N10" s="76">
        <v>0</v>
      </c>
      <c r="O10" s="76">
        <v>1</v>
      </c>
      <c r="P10" s="76">
        <v>2</v>
      </c>
      <c r="Q10" s="76">
        <v>7</v>
      </c>
      <c r="R10" s="76">
        <v>5</v>
      </c>
      <c r="S10" s="76">
        <v>1</v>
      </c>
      <c r="T10" s="76">
        <v>6</v>
      </c>
      <c r="U10" s="76">
        <v>2</v>
      </c>
      <c r="V10" s="76">
        <v>4</v>
      </c>
      <c r="W10" s="76">
        <v>5</v>
      </c>
      <c r="X10" s="76">
        <v>1</v>
      </c>
    </row>
    <row r="11" spans="2:24" ht="13.5" customHeight="1">
      <c r="B11" s="127"/>
      <c r="C11" s="128" t="s">
        <v>224</v>
      </c>
      <c r="D11" s="76">
        <v>432</v>
      </c>
      <c r="E11" s="76">
        <v>0</v>
      </c>
      <c r="F11" s="76">
        <v>1</v>
      </c>
      <c r="G11" s="76">
        <v>0</v>
      </c>
      <c r="H11" s="76">
        <v>66</v>
      </c>
      <c r="I11" s="76">
        <v>272</v>
      </c>
      <c r="J11" s="76">
        <v>8</v>
      </c>
      <c r="K11" s="76">
        <v>4</v>
      </c>
      <c r="L11" s="76">
        <v>14</v>
      </c>
      <c r="M11" s="76">
        <v>14</v>
      </c>
      <c r="N11" s="76">
        <v>0</v>
      </c>
      <c r="O11" s="76">
        <v>3</v>
      </c>
      <c r="P11" s="76">
        <v>7</v>
      </c>
      <c r="Q11" s="76">
        <v>2</v>
      </c>
      <c r="R11" s="76">
        <v>1</v>
      </c>
      <c r="S11" s="76">
        <v>1</v>
      </c>
      <c r="T11" s="76">
        <v>6</v>
      </c>
      <c r="U11" s="76">
        <v>1</v>
      </c>
      <c r="V11" s="76">
        <v>19</v>
      </c>
      <c r="W11" s="76">
        <v>13</v>
      </c>
      <c r="X11" s="76">
        <v>0</v>
      </c>
    </row>
    <row r="12" spans="2:24" ht="13.5" customHeight="1">
      <c r="B12" s="127"/>
      <c r="C12" s="128" t="s">
        <v>139</v>
      </c>
      <c r="D12" s="76">
        <v>277</v>
      </c>
      <c r="E12" s="76">
        <v>5</v>
      </c>
      <c r="F12" s="76">
        <v>0</v>
      </c>
      <c r="G12" s="76">
        <v>0</v>
      </c>
      <c r="H12" s="76">
        <v>10</v>
      </c>
      <c r="I12" s="76">
        <v>104</v>
      </c>
      <c r="J12" s="76">
        <v>0</v>
      </c>
      <c r="K12" s="76">
        <v>3</v>
      </c>
      <c r="L12" s="76">
        <v>18</v>
      </c>
      <c r="M12" s="76">
        <v>61</v>
      </c>
      <c r="N12" s="76">
        <v>3</v>
      </c>
      <c r="O12" s="76">
        <v>1</v>
      </c>
      <c r="P12" s="76">
        <v>3</v>
      </c>
      <c r="Q12" s="76">
        <v>18</v>
      </c>
      <c r="R12" s="76">
        <v>16</v>
      </c>
      <c r="S12" s="76">
        <v>2</v>
      </c>
      <c r="T12" s="76">
        <v>16</v>
      </c>
      <c r="U12" s="76">
        <v>0</v>
      </c>
      <c r="V12" s="76">
        <v>6</v>
      </c>
      <c r="W12" s="76">
        <v>11</v>
      </c>
      <c r="X12" s="76">
        <v>0</v>
      </c>
    </row>
    <row r="13" spans="2:24" ht="13.5" customHeight="1">
      <c r="B13" s="127" t="s">
        <v>8</v>
      </c>
      <c r="C13" s="128" t="s">
        <v>355</v>
      </c>
      <c r="D13" s="76">
        <v>13</v>
      </c>
      <c r="E13" s="76">
        <v>0</v>
      </c>
      <c r="F13" s="76">
        <v>0</v>
      </c>
      <c r="G13" s="76">
        <v>0</v>
      </c>
      <c r="H13" s="76">
        <v>1</v>
      </c>
      <c r="I13" s="76">
        <v>3</v>
      </c>
      <c r="J13" s="76">
        <v>0</v>
      </c>
      <c r="K13" s="76">
        <v>0</v>
      </c>
      <c r="L13" s="76">
        <v>4</v>
      </c>
      <c r="M13" s="76">
        <v>3</v>
      </c>
      <c r="N13" s="76">
        <v>0</v>
      </c>
      <c r="O13" s="76">
        <v>0</v>
      </c>
      <c r="P13" s="76">
        <v>0</v>
      </c>
      <c r="Q13" s="76">
        <v>1</v>
      </c>
      <c r="R13" s="76">
        <v>0</v>
      </c>
      <c r="S13" s="76">
        <v>0</v>
      </c>
      <c r="T13" s="76">
        <v>1</v>
      </c>
      <c r="U13" s="76">
        <v>0</v>
      </c>
      <c r="V13" s="76">
        <v>0</v>
      </c>
      <c r="W13" s="76">
        <v>0</v>
      </c>
      <c r="X13" s="76">
        <v>0</v>
      </c>
    </row>
    <row r="14" spans="2:24" ht="13.5" customHeight="1">
      <c r="B14" s="127"/>
      <c r="C14" s="128" t="s">
        <v>141</v>
      </c>
      <c r="D14" s="76">
        <v>55</v>
      </c>
      <c r="E14" s="76">
        <v>0</v>
      </c>
      <c r="F14" s="76">
        <v>0</v>
      </c>
      <c r="G14" s="76">
        <v>0</v>
      </c>
      <c r="H14" s="76">
        <v>1</v>
      </c>
      <c r="I14" s="76">
        <v>10</v>
      </c>
      <c r="J14" s="76">
        <v>0</v>
      </c>
      <c r="K14" s="76">
        <v>0</v>
      </c>
      <c r="L14" s="76">
        <v>2</v>
      </c>
      <c r="M14" s="76">
        <v>8</v>
      </c>
      <c r="N14" s="76">
        <v>0</v>
      </c>
      <c r="O14" s="76">
        <v>0</v>
      </c>
      <c r="P14" s="76">
        <v>0</v>
      </c>
      <c r="Q14" s="76">
        <v>26</v>
      </c>
      <c r="R14" s="76">
        <v>2</v>
      </c>
      <c r="S14" s="76">
        <v>0</v>
      </c>
      <c r="T14" s="76">
        <v>4</v>
      </c>
      <c r="U14" s="76">
        <v>0</v>
      </c>
      <c r="V14" s="76">
        <v>1</v>
      </c>
      <c r="W14" s="76">
        <v>1</v>
      </c>
      <c r="X14" s="76">
        <v>0</v>
      </c>
    </row>
    <row r="15" spans="2:24" ht="13.5" customHeight="1">
      <c r="B15" s="127"/>
      <c r="C15" s="128" t="s">
        <v>132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</row>
    <row r="16" spans="2:24" ht="13.5" customHeight="1">
      <c r="B16" s="127"/>
      <c r="C16" s="128" t="s">
        <v>281</v>
      </c>
      <c r="D16" s="76">
        <v>21</v>
      </c>
      <c r="E16" s="76">
        <v>0</v>
      </c>
      <c r="F16" s="76">
        <v>0</v>
      </c>
      <c r="G16" s="76">
        <v>0</v>
      </c>
      <c r="H16" s="76">
        <v>0</v>
      </c>
      <c r="I16" s="76">
        <v>1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1</v>
      </c>
      <c r="S16" s="76">
        <v>0</v>
      </c>
      <c r="T16" s="76">
        <v>19</v>
      </c>
      <c r="U16" s="76">
        <v>0</v>
      </c>
      <c r="V16" s="76">
        <v>0</v>
      </c>
      <c r="W16" s="76">
        <v>0</v>
      </c>
      <c r="X16" s="76">
        <v>0</v>
      </c>
    </row>
    <row r="17" spans="2:24" ht="13.5" customHeight="1">
      <c r="B17" s="127"/>
      <c r="C17" s="128" t="s">
        <v>177</v>
      </c>
      <c r="D17" s="76">
        <v>3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1</v>
      </c>
      <c r="N17" s="76">
        <v>0</v>
      </c>
      <c r="O17" s="76">
        <v>0</v>
      </c>
      <c r="P17" s="76">
        <v>0</v>
      </c>
      <c r="Q17" s="76">
        <v>0</v>
      </c>
      <c r="R17" s="76">
        <v>1</v>
      </c>
      <c r="S17" s="76">
        <v>0</v>
      </c>
      <c r="T17" s="76">
        <v>1</v>
      </c>
      <c r="U17" s="76">
        <v>0</v>
      </c>
      <c r="V17" s="76">
        <v>0</v>
      </c>
      <c r="W17" s="76">
        <v>0</v>
      </c>
      <c r="X17" s="76">
        <v>0</v>
      </c>
    </row>
    <row r="18" spans="2:24" ht="13.5" customHeight="1">
      <c r="B18" s="127"/>
      <c r="C18" s="128" t="s">
        <v>294</v>
      </c>
      <c r="D18" s="76">
        <v>117</v>
      </c>
      <c r="E18" s="76">
        <v>2</v>
      </c>
      <c r="F18" s="76">
        <v>0</v>
      </c>
      <c r="G18" s="76">
        <v>0</v>
      </c>
      <c r="H18" s="76">
        <v>6</v>
      </c>
      <c r="I18" s="76">
        <v>33</v>
      </c>
      <c r="J18" s="76">
        <v>0</v>
      </c>
      <c r="K18" s="76">
        <v>0</v>
      </c>
      <c r="L18" s="76">
        <v>6</v>
      </c>
      <c r="M18" s="76">
        <v>16</v>
      </c>
      <c r="N18" s="76">
        <v>1</v>
      </c>
      <c r="O18" s="76">
        <v>1</v>
      </c>
      <c r="P18" s="76">
        <v>3</v>
      </c>
      <c r="Q18" s="76">
        <v>8</v>
      </c>
      <c r="R18" s="76">
        <v>11</v>
      </c>
      <c r="S18" s="76">
        <v>1</v>
      </c>
      <c r="T18" s="76">
        <v>20</v>
      </c>
      <c r="U18" s="76">
        <v>0</v>
      </c>
      <c r="V18" s="76">
        <v>4</v>
      </c>
      <c r="W18" s="76">
        <v>5</v>
      </c>
      <c r="X18" s="76">
        <v>0</v>
      </c>
    </row>
    <row r="19" spans="2:24" ht="4.5" customHeight="1">
      <c r="B19" s="127"/>
      <c r="C19" s="128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</row>
    <row r="20" spans="2:24" ht="13.5" customHeight="1">
      <c r="B20" s="127"/>
      <c r="C20" s="129" t="s">
        <v>8</v>
      </c>
      <c r="D20" s="88">
        <v>990</v>
      </c>
      <c r="E20" s="88">
        <v>14</v>
      </c>
      <c r="F20" s="88">
        <v>3</v>
      </c>
      <c r="G20" s="88">
        <v>0</v>
      </c>
      <c r="H20" s="88">
        <v>116</v>
      </c>
      <c r="I20" s="88">
        <v>487</v>
      </c>
      <c r="J20" s="88">
        <v>10</v>
      </c>
      <c r="K20" s="88">
        <v>8</v>
      </c>
      <c r="L20" s="88">
        <v>54</v>
      </c>
      <c r="M20" s="88">
        <v>60</v>
      </c>
      <c r="N20" s="88">
        <v>0</v>
      </c>
      <c r="O20" s="88">
        <v>5</v>
      </c>
      <c r="P20" s="88">
        <v>11</v>
      </c>
      <c r="Q20" s="88">
        <v>39</v>
      </c>
      <c r="R20" s="88">
        <v>11</v>
      </c>
      <c r="S20" s="88">
        <v>6</v>
      </c>
      <c r="T20" s="88">
        <v>36</v>
      </c>
      <c r="U20" s="88">
        <v>5</v>
      </c>
      <c r="V20" s="88">
        <v>33</v>
      </c>
      <c r="W20" s="88">
        <v>86</v>
      </c>
      <c r="X20" s="88">
        <v>6</v>
      </c>
    </row>
    <row r="21" spans="2:24" ht="13.5" customHeight="1">
      <c r="B21" s="127"/>
      <c r="C21" s="128" t="s">
        <v>222</v>
      </c>
      <c r="D21" s="76">
        <v>308</v>
      </c>
      <c r="E21" s="76">
        <v>2</v>
      </c>
      <c r="F21" s="76">
        <v>2</v>
      </c>
      <c r="G21" s="76">
        <v>0</v>
      </c>
      <c r="H21" s="76">
        <v>25</v>
      </c>
      <c r="I21" s="76">
        <v>122</v>
      </c>
      <c r="J21" s="76">
        <v>2</v>
      </c>
      <c r="K21" s="76">
        <v>0</v>
      </c>
      <c r="L21" s="76">
        <v>21</v>
      </c>
      <c r="M21" s="76">
        <v>17</v>
      </c>
      <c r="N21" s="76">
        <v>0</v>
      </c>
      <c r="O21" s="76">
        <v>0</v>
      </c>
      <c r="P21" s="76">
        <v>0</v>
      </c>
      <c r="Q21" s="76">
        <v>15</v>
      </c>
      <c r="R21" s="76">
        <v>6</v>
      </c>
      <c r="S21" s="76">
        <v>5</v>
      </c>
      <c r="T21" s="76">
        <v>18</v>
      </c>
      <c r="U21" s="76">
        <v>3</v>
      </c>
      <c r="V21" s="76">
        <v>8</v>
      </c>
      <c r="W21" s="76">
        <v>57</v>
      </c>
      <c r="X21" s="76">
        <v>5</v>
      </c>
    </row>
    <row r="22" spans="2:24" ht="13.5" customHeight="1">
      <c r="B22" s="127"/>
      <c r="C22" s="128" t="s">
        <v>223</v>
      </c>
      <c r="D22" s="76">
        <v>82</v>
      </c>
      <c r="E22" s="76">
        <v>10</v>
      </c>
      <c r="F22" s="76">
        <v>0</v>
      </c>
      <c r="G22" s="76">
        <v>0</v>
      </c>
      <c r="H22" s="76">
        <v>12</v>
      </c>
      <c r="I22" s="76">
        <v>24</v>
      </c>
      <c r="J22" s="76">
        <v>0</v>
      </c>
      <c r="K22" s="76">
        <v>1</v>
      </c>
      <c r="L22" s="76">
        <v>3</v>
      </c>
      <c r="M22" s="76">
        <v>10</v>
      </c>
      <c r="N22" s="76">
        <v>0</v>
      </c>
      <c r="O22" s="76">
        <v>1</v>
      </c>
      <c r="P22" s="76">
        <v>2</v>
      </c>
      <c r="Q22" s="76">
        <v>4</v>
      </c>
      <c r="R22" s="76">
        <v>2</v>
      </c>
      <c r="S22" s="76">
        <v>1</v>
      </c>
      <c r="T22" s="76">
        <v>2</v>
      </c>
      <c r="U22" s="76">
        <v>1</v>
      </c>
      <c r="V22" s="76">
        <v>3</v>
      </c>
      <c r="W22" s="76">
        <v>5</v>
      </c>
      <c r="X22" s="76">
        <v>1</v>
      </c>
    </row>
    <row r="23" spans="2:24" ht="13.5" customHeight="1">
      <c r="B23" s="127" t="s">
        <v>240</v>
      </c>
      <c r="C23" s="128" t="s">
        <v>224</v>
      </c>
      <c r="D23" s="76">
        <v>415</v>
      </c>
      <c r="E23" s="76">
        <v>0</v>
      </c>
      <c r="F23" s="76">
        <v>1</v>
      </c>
      <c r="G23" s="76">
        <v>0</v>
      </c>
      <c r="H23" s="76">
        <v>65</v>
      </c>
      <c r="I23" s="76">
        <v>263</v>
      </c>
      <c r="J23" s="76">
        <v>8</v>
      </c>
      <c r="K23" s="76">
        <v>4</v>
      </c>
      <c r="L23" s="76">
        <v>14</v>
      </c>
      <c r="M23" s="76">
        <v>13</v>
      </c>
      <c r="N23" s="76">
        <v>0</v>
      </c>
      <c r="O23" s="76">
        <v>3</v>
      </c>
      <c r="P23" s="76">
        <v>6</v>
      </c>
      <c r="Q23" s="76">
        <v>1</v>
      </c>
      <c r="R23" s="76">
        <v>1</v>
      </c>
      <c r="S23" s="76">
        <v>0</v>
      </c>
      <c r="T23" s="76">
        <v>5</v>
      </c>
      <c r="U23" s="76">
        <v>1</v>
      </c>
      <c r="V23" s="76">
        <v>18</v>
      </c>
      <c r="W23" s="76">
        <v>12</v>
      </c>
      <c r="X23" s="76">
        <v>0</v>
      </c>
    </row>
    <row r="24" spans="2:24" ht="13.5" customHeight="1">
      <c r="B24" s="127"/>
      <c r="C24" s="128" t="s">
        <v>139</v>
      </c>
      <c r="D24" s="76">
        <v>103</v>
      </c>
      <c r="E24" s="76">
        <v>0</v>
      </c>
      <c r="F24" s="76">
        <v>0</v>
      </c>
      <c r="G24" s="76">
        <v>0</v>
      </c>
      <c r="H24" s="76">
        <v>6</v>
      </c>
      <c r="I24" s="76">
        <v>54</v>
      </c>
      <c r="J24" s="76">
        <v>0</v>
      </c>
      <c r="K24" s="76">
        <v>3</v>
      </c>
      <c r="L24" s="76">
        <v>8</v>
      </c>
      <c r="M24" s="76">
        <v>12</v>
      </c>
      <c r="N24" s="76">
        <v>0</v>
      </c>
      <c r="O24" s="76">
        <v>1</v>
      </c>
      <c r="P24" s="76">
        <v>1</v>
      </c>
      <c r="Q24" s="76">
        <v>5</v>
      </c>
      <c r="R24" s="76">
        <v>2</v>
      </c>
      <c r="S24" s="76">
        <v>0</v>
      </c>
      <c r="T24" s="76">
        <v>2</v>
      </c>
      <c r="U24" s="76">
        <v>0</v>
      </c>
      <c r="V24" s="76">
        <v>2</v>
      </c>
      <c r="W24" s="76">
        <v>7</v>
      </c>
      <c r="X24" s="76">
        <v>0</v>
      </c>
    </row>
    <row r="25" spans="2:24" ht="13.5" customHeight="1">
      <c r="B25" s="127" t="s">
        <v>26</v>
      </c>
      <c r="C25" s="128" t="s">
        <v>355</v>
      </c>
      <c r="D25" s="76">
        <v>13</v>
      </c>
      <c r="E25" s="76">
        <v>0</v>
      </c>
      <c r="F25" s="76">
        <v>0</v>
      </c>
      <c r="G25" s="76">
        <v>0</v>
      </c>
      <c r="H25" s="76">
        <v>1</v>
      </c>
      <c r="I25" s="76">
        <v>3</v>
      </c>
      <c r="J25" s="76">
        <v>0</v>
      </c>
      <c r="K25" s="76">
        <v>0</v>
      </c>
      <c r="L25" s="76">
        <v>4</v>
      </c>
      <c r="M25" s="76">
        <v>3</v>
      </c>
      <c r="N25" s="76">
        <v>0</v>
      </c>
      <c r="O25" s="76">
        <v>0</v>
      </c>
      <c r="P25" s="76">
        <v>0</v>
      </c>
      <c r="Q25" s="76">
        <v>1</v>
      </c>
      <c r="R25" s="76">
        <v>0</v>
      </c>
      <c r="S25" s="76">
        <v>0</v>
      </c>
      <c r="T25" s="76">
        <v>1</v>
      </c>
      <c r="U25" s="76">
        <v>0</v>
      </c>
      <c r="V25" s="76">
        <v>0</v>
      </c>
      <c r="W25" s="76">
        <v>0</v>
      </c>
      <c r="X25" s="76">
        <v>0</v>
      </c>
    </row>
    <row r="26" spans="2:24" ht="13.5" customHeight="1">
      <c r="B26" s="127"/>
      <c r="C26" s="128" t="s">
        <v>141</v>
      </c>
      <c r="D26" s="76">
        <v>12</v>
      </c>
      <c r="E26" s="76">
        <v>0</v>
      </c>
      <c r="F26" s="76">
        <v>0</v>
      </c>
      <c r="G26" s="76">
        <v>0</v>
      </c>
      <c r="H26" s="76">
        <v>1</v>
      </c>
      <c r="I26" s="76">
        <v>2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9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</row>
    <row r="27" spans="2:24" ht="13.5" customHeight="1">
      <c r="B27" s="127"/>
      <c r="C27" s="128" t="s">
        <v>132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0</v>
      </c>
      <c r="X27" s="76">
        <v>0</v>
      </c>
    </row>
    <row r="28" spans="2:24" ht="13.5" customHeight="1">
      <c r="B28" s="127"/>
      <c r="C28" s="128" t="s">
        <v>281</v>
      </c>
      <c r="D28" s="76">
        <v>4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4</v>
      </c>
      <c r="U28" s="76">
        <v>0</v>
      </c>
      <c r="V28" s="76">
        <v>0</v>
      </c>
      <c r="W28" s="76">
        <v>0</v>
      </c>
      <c r="X28" s="76">
        <v>0</v>
      </c>
    </row>
    <row r="29" spans="2:24" ht="13.5" customHeight="1">
      <c r="B29" s="127"/>
      <c r="C29" s="128" t="s">
        <v>177</v>
      </c>
      <c r="D29" s="76">
        <v>1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1</v>
      </c>
      <c r="U29" s="76">
        <v>0</v>
      </c>
      <c r="V29" s="76">
        <v>0</v>
      </c>
      <c r="W29" s="76">
        <v>0</v>
      </c>
      <c r="X29" s="76">
        <v>0</v>
      </c>
    </row>
    <row r="30" spans="2:24" ht="13.5" customHeight="1">
      <c r="B30" s="127"/>
      <c r="C30" s="128" t="s">
        <v>294</v>
      </c>
      <c r="D30" s="76">
        <v>52</v>
      </c>
      <c r="E30" s="76">
        <v>2</v>
      </c>
      <c r="F30" s="76">
        <v>0</v>
      </c>
      <c r="G30" s="76">
        <v>0</v>
      </c>
      <c r="H30" s="76">
        <v>6</v>
      </c>
      <c r="I30" s="76">
        <v>19</v>
      </c>
      <c r="J30" s="76">
        <v>0</v>
      </c>
      <c r="K30" s="76">
        <v>0</v>
      </c>
      <c r="L30" s="76">
        <v>4</v>
      </c>
      <c r="M30" s="76">
        <v>5</v>
      </c>
      <c r="N30" s="76">
        <v>0</v>
      </c>
      <c r="O30" s="76">
        <v>0</v>
      </c>
      <c r="P30" s="76">
        <v>2</v>
      </c>
      <c r="Q30" s="76">
        <v>4</v>
      </c>
      <c r="R30" s="76">
        <v>0</v>
      </c>
      <c r="S30" s="76">
        <v>0</v>
      </c>
      <c r="T30" s="76">
        <v>3</v>
      </c>
      <c r="U30" s="76">
        <v>0</v>
      </c>
      <c r="V30" s="76">
        <v>2</v>
      </c>
      <c r="W30" s="76">
        <v>5</v>
      </c>
      <c r="X30" s="76">
        <v>0</v>
      </c>
    </row>
    <row r="31" spans="2:24" ht="4.5" customHeight="1">
      <c r="B31" s="127"/>
      <c r="C31" s="128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</row>
    <row r="32" spans="2:24" ht="13.5" customHeight="1">
      <c r="B32" s="127"/>
      <c r="C32" s="129" t="s">
        <v>8</v>
      </c>
      <c r="D32" s="88">
        <v>522</v>
      </c>
      <c r="E32" s="88">
        <v>8</v>
      </c>
      <c r="F32" s="88">
        <v>0</v>
      </c>
      <c r="G32" s="88">
        <v>0</v>
      </c>
      <c r="H32" s="88">
        <v>6</v>
      </c>
      <c r="I32" s="88">
        <v>132</v>
      </c>
      <c r="J32" s="88">
        <v>0</v>
      </c>
      <c r="K32" s="88">
        <v>0</v>
      </c>
      <c r="L32" s="88">
        <v>17</v>
      </c>
      <c r="M32" s="88">
        <v>102</v>
      </c>
      <c r="N32" s="88">
        <v>6</v>
      </c>
      <c r="O32" s="88">
        <v>2</v>
      </c>
      <c r="P32" s="88">
        <v>7</v>
      </c>
      <c r="Q32" s="88">
        <v>58</v>
      </c>
      <c r="R32" s="88">
        <v>54</v>
      </c>
      <c r="S32" s="88">
        <v>4</v>
      </c>
      <c r="T32" s="88">
        <v>83</v>
      </c>
      <c r="U32" s="88">
        <v>5</v>
      </c>
      <c r="V32" s="88">
        <v>15</v>
      </c>
      <c r="W32" s="88">
        <v>21</v>
      </c>
      <c r="X32" s="88">
        <v>2</v>
      </c>
    </row>
    <row r="33" spans="2:24" ht="13.5" customHeight="1">
      <c r="B33" s="127"/>
      <c r="C33" s="128" t="s">
        <v>222</v>
      </c>
      <c r="D33" s="76">
        <v>179</v>
      </c>
      <c r="E33" s="76">
        <v>1</v>
      </c>
      <c r="F33" s="76">
        <v>0</v>
      </c>
      <c r="G33" s="76">
        <v>0</v>
      </c>
      <c r="H33" s="76">
        <v>1</v>
      </c>
      <c r="I33" s="76">
        <v>45</v>
      </c>
      <c r="J33" s="76">
        <v>0</v>
      </c>
      <c r="K33" s="76">
        <v>0</v>
      </c>
      <c r="L33" s="76">
        <v>2</v>
      </c>
      <c r="M33" s="76">
        <v>27</v>
      </c>
      <c r="N33" s="76">
        <v>2</v>
      </c>
      <c r="O33" s="76">
        <v>1</v>
      </c>
      <c r="P33" s="76">
        <v>3</v>
      </c>
      <c r="Q33" s="76">
        <v>20</v>
      </c>
      <c r="R33" s="76">
        <v>22</v>
      </c>
      <c r="S33" s="76">
        <v>0</v>
      </c>
      <c r="T33" s="76">
        <v>28</v>
      </c>
      <c r="U33" s="76">
        <v>4</v>
      </c>
      <c r="V33" s="76">
        <v>6</v>
      </c>
      <c r="W33" s="76">
        <v>15</v>
      </c>
      <c r="X33" s="76">
        <v>2</v>
      </c>
    </row>
    <row r="34" spans="2:24" ht="13.5" customHeight="1">
      <c r="B34" s="127"/>
      <c r="C34" s="128" t="s">
        <v>223</v>
      </c>
      <c r="D34" s="76">
        <v>25</v>
      </c>
      <c r="E34" s="76">
        <v>2</v>
      </c>
      <c r="F34" s="76">
        <v>0</v>
      </c>
      <c r="G34" s="76">
        <v>0</v>
      </c>
      <c r="H34" s="76">
        <v>0</v>
      </c>
      <c r="I34" s="76">
        <v>5</v>
      </c>
      <c r="J34" s="76">
        <v>0</v>
      </c>
      <c r="K34" s="76">
        <v>0</v>
      </c>
      <c r="L34" s="76">
        <v>1</v>
      </c>
      <c r="M34" s="76">
        <v>5</v>
      </c>
      <c r="N34" s="76">
        <v>0</v>
      </c>
      <c r="O34" s="76">
        <v>0</v>
      </c>
      <c r="P34" s="76">
        <v>0</v>
      </c>
      <c r="Q34" s="76">
        <v>3</v>
      </c>
      <c r="R34" s="76">
        <v>3</v>
      </c>
      <c r="S34" s="76">
        <v>0</v>
      </c>
      <c r="T34" s="76">
        <v>4</v>
      </c>
      <c r="U34" s="76">
        <v>1</v>
      </c>
      <c r="V34" s="76">
        <v>1</v>
      </c>
      <c r="W34" s="76">
        <v>0</v>
      </c>
      <c r="X34" s="76">
        <v>0</v>
      </c>
    </row>
    <row r="35" spans="2:24" ht="13.5" customHeight="1">
      <c r="B35" s="127"/>
      <c r="C35" s="128" t="s">
        <v>224</v>
      </c>
      <c r="D35" s="76">
        <v>17</v>
      </c>
      <c r="E35" s="76">
        <v>0</v>
      </c>
      <c r="F35" s="76">
        <v>0</v>
      </c>
      <c r="G35" s="76">
        <v>0</v>
      </c>
      <c r="H35" s="76">
        <v>1</v>
      </c>
      <c r="I35" s="76">
        <v>9</v>
      </c>
      <c r="J35" s="76">
        <v>0</v>
      </c>
      <c r="K35" s="76">
        <v>0</v>
      </c>
      <c r="L35" s="76">
        <v>0</v>
      </c>
      <c r="M35" s="76">
        <v>1</v>
      </c>
      <c r="N35" s="76">
        <v>0</v>
      </c>
      <c r="O35" s="76">
        <v>0</v>
      </c>
      <c r="P35" s="76">
        <v>1</v>
      </c>
      <c r="Q35" s="76">
        <v>1</v>
      </c>
      <c r="R35" s="76">
        <v>0</v>
      </c>
      <c r="S35" s="76">
        <v>1</v>
      </c>
      <c r="T35" s="76">
        <v>1</v>
      </c>
      <c r="U35" s="76">
        <v>0</v>
      </c>
      <c r="V35" s="76">
        <v>1</v>
      </c>
      <c r="W35" s="76">
        <v>1</v>
      </c>
      <c r="X35" s="76">
        <v>0</v>
      </c>
    </row>
    <row r="36" spans="2:24" ht="13.5" customHeight="1">
      <c r="B36" s="127"/>
      <c r="C36" s="128" t="s">
        <v>139</v>
      </c>
      <c r="D36" s="76">
        <v>174</v>
      </c>
      <c r="E36" s="76">
        <v>5</v>
      </c>
      <c r="F36" s="76">
        <v>0</v>
      </c>
      <c r="G36" s="76">
        <v>0</v>
      </c>
      <c r="H36" s="76">
        <v>4</v>
      </c>
      <c r="I36" s="76">
        <v>50</v>
      </c>
      <c r="J36" s="76">
        <v>0</v>
      </c>
      <c r="K36" s="76">
        <v>0</v>
      </c>
      <c r="L36" s="76">
        <v>10</v>
      </c>
      <c r="M36" s="76">
        <v>49</v>
      </c>
      <c r="N36" s="76">
        <v>3</v>
      </c>
      <c r="O36" s="76">
        <v>0</v>
      </c>
      <c r="P36" s="76">
        <v>2</v>
      </c>
      <c r="Q36" s="76">
        <v>13</v>
      </c>
      <c r="R36" s="76">
        <v>14</v>
      </c>
      <c r="S36" s="76">
        <v>2</v>
      </c>
      <c r="T36" s="76">
        <v>14</v>
      </c>
      <c r="U36" s="76">
        <v>0</v>
      </c>
      <c r="V36" s="76">
        <v>4</v>
      </c>
      <c r="W36" s="76">
        <v>4</v>
      </c>
      <c r="X36" s="76">
        <v>0</v>
      </c>
    </row>
    <row r="37" spans="2:24" ht="13.5" customHeight="1">
      <c r="B37" s="127" t="s">
        <v>27</v>
      </c>
      <c r="C37" s="128" t="s">
        <v>355</v>
      </c>
      <c r="D37" s="76">
        <v>0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v>0</v>
      </c>
      <c r="W37" s="76">
        <v>0</v>
      </c>
      <c r="X37" s="76">
        <v>0</v>
      </c>
    </row>
    <row r="38" spans="2:24" ht="13.5" customHeight="1">
      <c r="B38" s="127"/>
      <c r="C38" s="128" t="s">
        <v>141</v>
      </c>
      <c r="D38" s="76">
        <v>43</v>
      </c>
      <c r="E38" s="76">
        <v>0</v>
      </c>
      <c r="F38" s="76">
        <v>0</v>
      </c>
      <c r="G38" s="76">
        <v>0</v>
      </c>
      <c r="H38" s="76">
        <v>0</v>
      </c>
      <c r="I38" s="76">
        <v>8</v>
      </c>
      <c r="J38" s="76">
        <v>0</v>
      </c>
      <c r="K38" s="76">
        <v>0</v>
      </c>
      <c r="L38" s="76">
        <v>2</v>
      </c>
      <c r="M38" s="76">
        <v>8</v>
      </c>
      <c r="N38" s="76">
        <v>0</v>
      </c>
      <c r="O38" s="76">
        <v>0</v>
      </c>
      <c r="P38" s="76">
        <v>0</v>
      </c>
      <c r="Q38" s="76">
        <v>17</v>
      </c>
      <c r="R38" s="76">
        <v>2</v>
      </c>
      <c r="S38" s="76">
        <v>0</v>
      </c>
      <c r="T38" s="76">
        <v>4</v>
      </c>
      <c r="U38" s="76">
        <v>0</v>
      </c>
      <c r="V38" s="76">
        <v>1</v>
      </c>
      <c r="W38" s="76">
        <v>1</v>
      </c>
      <c r="X38" s="76">
        <v>0</v>
      </c>
    </row>
    <row r="39" spans="2:24" ht="13.5" customHeight="1">
      <c r="B39" s="127"/>
      <c r="C39" s="128" t="s">
        <v>132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</row>
    <row r="40" spans="2:24" ht="13.5" customHeight="1">
      <c r="B40" s="127"/>
      <c r="C40" s="128" t="s">
        <v>281</v>
      </c>
      <c r="D40" s="76">
        <v>17</v>
      </c>
      <c r="E40" s="76">
        <v>0</v>
      </c>
      <c r="F40" s="76">
        <v>0</v>
      </c>
      <c r="G40" s="76">
        <v>0</v>
      </c>
      <c r="H40" s="76">
        <v>0</v>
      </c>
      <c r="I40" s="76">
        <v>1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1</v>
      </c>
      <c r="S40" s="76">
        <v>0</v>
      </c>
      <c r="T40" s="76">
        <v>15</v>
      </c>
      <c r="U40" s="76">
        <v>0</v>
      </c>
      <c r="V40" s="76">
        <v>0</v>
      </c>
      <c r="W40" s="76">
        <v>0</v>
      </c>
      <c r="X40" s="76">
        <v>0</v>
      </c>
    </row>
    <row r="41" spans="2:24" ht="13.5" customHeight="1">
      <c r="B41" s="127"/>
      <c r="C41" s="128" t="s">
        <v>177</v>
      </c>
      <c r="D41" s="76">
        <v>2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6">
        <v>1</v>
      </c>
      <c r="N41" s="76">
        <v>0</v>
      </c>
      <c r="O41" s="76">
        <v>0</v>
      </c>
      <c r="P41" s="76">
        <v>0</v>
      </c>
      <c r="Q41" s="76">
        <v>0</v>
      </c>
      <c r="R41" s="76">
        <v>1</v>
      </c>
      <c r="S41" s="76">
        <v>0</v>
      </c>
      <c r="T41" s="76">
        <v>0</v>
      </c>
      <c r="U41" s="76">
        <v>0</v>
      </c>
      <c r="V41" s="76">
        <v>0</v>
      </c>
      <c r="W41" s="76">
        <v>0</v>
      </c>
      <c r="X41" s="76">
        <v>0</v>
      </c>
    </row>
    <row r="42" spans="2:24" ht="13.5" customHeight="1">
      <c r="B42" s="127"/>
      <c r="C42" s="128" t="s">
        <v>294</v>
      </c>
      <c r="D42" s="76">
        <v>65</v>
      </c>
      <c r="E42" s="76">
        <v>0</v>
      </c>
      <c r="F42" s="76">
        <v>0</v>
      </c>
      <c r="G42" s="76">
        <v>0</v>
      </c>
      <c r="H42" s="76">
        <v>0</v>
      </c>
      <c r="I42" s="76">
        <v>14</v>
      </c>
      <c r="J42" s="76">
        <v>0</v>
      </c>
      <c r="K42" s="76">
        <v>0</v>
      </c>
      <c r="L42" s="76">
        <v>2</v>
      </c>
      <c r="M42" s="76">
        <v>11</v>
      </c>
      <c r="N42" s="76">
        <v>1</v>
      </c>
      <c r="O42" s="76">
        <v>1</v>
      </c>
      <c r="P42" s="76">
        <v>1</v>
      </c>
      <c r="Q42" s="76">
        <v>4</v>
      </c>
      <c r="R42" s="76">
        <v>11</v>
      </c>
      <c r="S42" s="76">
        <v>1</v>
      </c>
      <c r="T42" s="76">
        <v>17</v>
      </c>
      <c r="U42" s="76">
        <v>0</v>
      </c>
      <c r="V42" s="76">
        <v>2</v>
      </c>
      <c r="W42" s="76">
        <v>0</v>
      </c>
      <c r="X42" s="76">
        <v>0</v>
      </c>
    </row>
    <row r="43" spans="2:24" ht="4.5" customHeight="1">
      <c r="B43" s="127"/>
      <c r="C43" s="128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</row>
    <row r="44" spans="2:24" ht="4.5" customHeight="1">
      <c r="B44" s="127"/>
      <c r="C44" s="128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</row>
    <row r="45" spans="2:24" ht="13.5" customHeight="1">
      <c r="B45" s="484" t="s">
        <v>241</v>
      </c>
      <c r="C45" s="485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</row>
    <row r="46" spans="2:24" ht="13.5" customHeight="1">
      <c r="B46" s="484" t="s">
        <v>242</v>
      </c>
      <c r="C46" s="485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</row>
    <row r="47" spans="2:24" ht="13.5" customHeight="1">
      <c r="B47" s="127"/>
      <c r="C47" s="129" t="s">
        <v>8</v>
      </c>
      <c r="D47" s="88">
        <f>SUM(E47:X47)</f>
        <v>406</v>
      </c>
      <c r="E47" s="88">
        <f>SUM(E48:E49)</f>
        <v>0</v>
      </c>
      <c r="F47" s="88">
        <f aca="true" t="shared" si="0" ref="F47:X47">SUM(F48:F49)</f>
        <v>2</v>
      </c>
      <c r="G47" s="88">
        <f t="shared" si="0"/>
        <v>0</v>
      </c>
      <c r="H47" s="88">
        <f t="shared" si="0"/>
        <v>22</v>
      </c>
      <c r="I47" s="88">
        <f t="shared" si="0"/>
        <v>168</v>
      </c>
      <c r="J47" s="88">
        <f t="shared" si="0"/>
        <v>4</v>
      </c>
      <c r="K47" s="88">
        <f t="shared" si="0"/>
        <v>2</v>
      </c>
      <c r="L47" s="88">
        <f t="shared" si="0"/>
        <v>33</v>
      </c>
      <c r="M47" s="88">
        <f t="shared" si="0"/>
        <v>19</v>
      </c>
      <c r="N47" s="88">
        <f>SUM(N48:N49)</f>
        <v>0</v>
      </c>
      <c r="O47" s="88">
        <f t="shared" si="0"/>
        <v>4</v>
      </c>
      <c r="P47" s="88">
        <f t="shared" si="0"/>
        <v>4</v>
      </c>
      <c r="Q47" s="88">
        <f t="shared" si="0"/>
        <v>35</v>
      </c>
      <c r="R47" s="88">
        <f t="shared" si="0"/>
        <v>6</v>
      </c>
      <c r="S47" s="88">
        <f t="shared" si="0"/>
        <v>5</v>
      </c>
      <c r="T47" s="88">
        <f t="shared" si="0"/>
        <v>6</v>
      </c>
      <c r="U47" s="88">
        <f t="shared" si="0"/>
        <v>1</v>
      </c>
      <c r="V47" s="88">
        <f t="shared" si="0"/>
        <v>16</v>
      </c>
      <c r="W47" s="88">
        <f>SUM(W48:W49)</f>
        <v>72</v>
      </c>
      <c r="X47" s="88">
        <f t="shared" si="0"/>
        <v>7</v>
      </c>
    </row>
    <row r="48" spans="2:24" ht="13.5" customHeight="1">
      <c r="B48" s="127"/>
      <c r="C48" s="128" t="s">
        <v>26</v>
      </c>
      <c r="D48" s="534">
        <f>SUM(E48:X48)</f>
        <v>317</v>
      </c>
      <c r="E48" s="76">
        <v>0</v>
      </c>
      <c r="F48" s="76">
        <v>2</v>
      </c>
      <c r="G48" s="76">
        <v>0</v>
      </c>
      <c r="H48" s="76">
        <v>22</v>
      </c>
      <c r="I48" s="76">
        <v>142</v>
      </c>
      <c r="J48" s="76">
        <v>4</v>
      </c>
      <c r="K48" s="76">
        <v>2</v>
      </c>
      <c r="L48" s="76">
        <v>29</v>
      </c>
      <c r="M48" s="76">
        <v>6</v>
      </c>
      <c r="N48" s="76">
        <v>0</v>
      </c>
      <c r="O48" s="76">
        <v>4</v>
      </c>
      <c r="P48" s="76">
        <v>4</v>
      </c>
      <c r="Q48" s="76">
        <v>14</v>
      </c>
      <c r="R48" s="76">
        <v>2</v>
      </c>
      <c r="S48" s="76">
        <v>5</v>
      </c>
      <c r="T48" s="76">
        <v>1</v>
      </c>
      <c r="U48" s="76">
        <v>0</v>
      </c>
      <c r="V48" s="76">
        <v>12</v>
      </c>
      <c r="W48" s="76">
        <v>63</v>
      </c>
      <c r="X48" s="76">
        <v>5</v>
      </c>
    </row>
    <row r="49" spans="2:24" ht="13.5" customHeight="1">
      <c r="B49" s="127"/>
      <c r="C49" s="128" t="s">
        <v>27</v>
      </c>
      <c r="D49" s="534">
        <v>89</v>
      </c>
      <c r="E49" s="76">
        <v>0</v>
      </c>
      <c r="F49" s="76">
        <v>0</v>
      </c>
      <c r="G49" s="76">
        <v>0</v>
      </c>
      <c r="H49" s="76">
        <v>0</v>
      </c>
      <c r="I49" s="76">
        <v>26</v>
      </c>
      <c r="J49" s="76">
        <v>0</v>
      </c>
      <c r="K49" s="76">
        <v>0</v>
      </c>
      <c r="L49" s="76">
        <v>4</v>
      </c>
      <c r="M49" s="76">
        <v>13</v>
      </c>
      <c r="N49" s="76">
        <v>0</v>
      </c>
      <c r="O49" s="76">
        <v>0</v>
      </c>
      <c r="P49" s="76">
        <v>0</v>
      </c>
      <c r="Q49" s="76">
        <v>21</v>
      </c>
      <c r="R49" s="76">
        <v>4</v>
      </c>
      <c r="S49" s="76">
        <v>0</v>
      </c>
      <c r="T49" s="76">
        <v>5</v>
      </c>
      <c r="U49" s="76">
        <v>1</v>
      </c>
      <c r="V49" s="76">
        <v>4</v>
      </c>
      <c r="W49" s="76">
        <v>9</v>
      </c>
      <c r="X49" s="76">
        <v>2</v>
      </c>
    </row>
    <row r="50" spans="2:24" ht="4.5" customHeight="1" thickBot="1">
      <c r="B50" s="78"/>
      <c r="C50" s="130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</row>
    <row r="51" ht="12"/>
    <row r="52" ht="12"/>
    <row r="53" ht="12">
      <c r="F53" s="77"/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</sheetData>
  <sheetProtection/>
  <mergeCells count="20">
    <mergeCell ref="X4:X6"/>
    <mergeCell ref="M4:M6"/>
    <mergeCell ref="L4:L6"/>
    <mergeCell ref="N4:N6"/>
    <mergeCell ref="U4:U6"/>
    <mergeCell ref="W5:W6"/>
    <mergeCell ref="T4:T6"/>
    <mergeCell ref="V5:V6"/>
    <mergeCell ref="O4:O6"/>
    <mergeCell ref="S4:S6"/>
    <mergeCell ref="P4:P6"/>
    <mergeCell ref="R4:R6"/>
    <mergeCell ref="Q4:Q6"/>
    <mergeCell ref="B45:C45"/>
    <mergeCell ref="B46:C46"/>
    <mergeCell ref="B5:C5"/>
    <mergeCell ref="E4:E6"/>
    <mergeCell ref="G4:G6"/>
    <mergeCell ref="K4:K6"/>
    <mergeCell ref="J4:J6"/>
  </mergeCells>
  <printOptions/>
  <pageMargins left="0.8661417322834646" right="0.3937007874015748" top="0.8661417322834646" bottom="0.7874015748031497" header="0.5905511811023623" footer="0.5118110236220472"/>
  <pageSetup horizontalDpi="600" verticalDpi="600" orientation="landscape" paperSize="9" scale="80" r:id="rId2"/>
  <headerFooter alignWithMargins="0">
    <oddFooter>&amp;C&amp;P / &amp;N ページ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W60"/>
  <sheetViews>
    <sheetView zoomScaleSheetLayoutView="160" zoomScalePageLayoutView="0" workbookViewId="0" topLeftCell="A1">
      <pane xSplit="4" ySplit="11" topLeftCell="E3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9.00390625" defaultRowHeight="23.25" customHeight="1"/>
  <cols>
    <col min="1" max="1" width="0.5" style="79" customWidth="1"/>
    <col min="2" max="2" width="2.625" style="79" customWidth="1"/>
    <col min="3" max="3" width="4.625" style="79" customWidth="1"/>
    <col min="4" max="4" width="2.50390625" style="79" customWidth="1"/>
    <col min="5" max="5" width="7.125" style="79" customWidth="1"/>
    <col min="6" max="6" width="6.625" style="79" customWidth="1"/>
    <col min="7" max="7" width="7.25390625" style="79" customWidth="1"/>
    <col min="8" max="9" width="6.625" style="79" customWidth="1"/>
    <col min="10" max="13" width="5.625" style="79" customWidth="1"/>
    <col min="14" max="14" width="4.125" style="79" bestFit="1" customWidth="1"/>
    <col min="15" max="18" width="4.00390625" style="79" customWidth="1"/>
    <col min="19" max="19" width="7.50390625" style="79" customWidth="1"/>
    <col min="20" max="20" width="7.875" style="79" bestFit="1" customWidth="1"/>
    <col min="21" max="16384" width="9.00390625" style="79" customWidth="1"/>
  </cols>
  <sheetData>
    <row r="1" s="54" customFormat="1" ht="4.5" customHeight="1"/>
    <row r="2" spans="2:20" ht="18" customHeight="1">
      <c r="B2" s="126" t="s">
        <v>345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ht="4.5" customHeight="1" thickBot="1"/>
    <row r="4" spans="2:20" ht="11.25" customHeight="1">
      <c r="B4" s="138"/>
      <c r="C4" s="138"/>
      <c r="D4" s="138"/>
      <c r="E4" s="139"/>
      <c r="F4" s="139" t="s">
        <v>189</v>
      </c>
      <c r="G4" s="139" t="s">
        <v>190</v>
      </c>
      <c r="H4" s="139" t="s">
        <v>191</v>
      </c>
      <c r="I4" s="139" t="s">
        <v>260</v>
      </c>
      <c r="J4" s="139" t="s">
        <v>261</v>
      </c>
      <c r="K4" s="139" t="s">
        <v>262</v>
      </c>
      <c r="L4" s="139" t="s">
        <v>263</v>
      </c>
      <c r="M4" s="502" t="s">
        <v>250</v>
      </c>
      <c r="N4" s="503"/>
      <c r="O4" s="503"/>
      <c r="P4" s="503"/>
      <c r="Q4" s="503"/>
      <c r="R4" s="504"/>
      <c r="S4" s="140"/>
      <c r="T4" s="140"/>
    </row>
    <row r="5" spans="2:20" ht="11.25" customHeight="1">
      <c r="B5" s="141"/>
      <c r="C5" s="141"/>
      <c r="D5" s="141"/>
      <c r="E5" s="142"/>
      <c r="F5" s="142"/>
      <c r="G5" s="142" t="s">
        <v>16</v>
      </c>
      <c r="H5" s="142"/>
      <c r="I5" s="142"/>
      <c r="J5" s="142"/>
      <c r="K5" s="142"/>
      <c r="L5" s="142"/>
      <c r="M5" s="143"/>
      <c r="N5" s="508" t="s">
        <v>264</v>
      </c>
      <c r="O5" s="509"/>
      <c r="P5" s="509"/>
      <c r="Q5" s="509"/>
      <c r="R5" s="510"/>
      <c r="S5" s="142"/>
      <c r="T5" s="142"/>
    </row>
    <row r="6" spans="2:20" ht="11.25" customHeight="1">
      <c r="B6" s="141"/>
      <c r="C6" s="141"/>
      <c r="D6" s="141"/>
      <c r="E6" s="142"/>
      <c r="F6" s="142" t="s">
        <v>179</v>
      </c>
      <c r="G6" s="142"/>
      <c r="H6" s="142" t="s">
        <v>251</v>
      </c>
      <c r="I6" s="142" t="s">
        <v>265</v>
      </c>
      <c r="J6" s="142"/>
      <c r="K6" s="142"/>
      <c r="L6" s="142"/>
      <c r="M6" s="142" t="s">
        <v>252</v>
      </c>
      <c r="N6" s="511"/>
      <c r="O6" s="512"/>
      <c r="P6" s="512"/>
      <c r="Q6" s="512"/>
      <c r="R6" s="513"/>
      <c r="S6" s="142" t="s">
        <v>192</v>
      </c>
      <c r="T6" s="142" t="s">
        <v>187</v>
      </c>
    </row>
    <row r="7" spans="2:20" ht="11.25" customHeight="1">
      <c r="B7" s="141"/>
      <c r="C7" s="141"/>
      <c r="D7" s="141"/>
      <c r="E7" s="142"/>
      <c r="F7" s="144"/>
      <c r="G7" s="142" t="s">
        <v>253</v>
      </c>
      <c r="H7" s="144"/>
      <c r="I7" s="144"/>
      <c r="J7" s="142"/>
      <c r="K7" s="142" t="s">
        <v>209</v>
      </c>
      <c r="L7" s="142" t="s">
        <v>360</v>
      </c>
      <c r="M7" s="142"/>
      <c r="N7" s="143"/>
      <c r="O7" s="143"/>
      <c r="P7" s="143"/>
      <c r="Q7" s="143"/>
      <c r="R7" s="143"/>
      <c r="S7" s="142"/>
      <c r="T7" s="142"/>
    </row>
    <row r="8" spans="2:20" ht="11.25" customHeight="1">
      <c r="B8" s="505" t="s">
        <v>266</v>
      </c>
      <c r="C8" s="505"/>
      <c r="D8" s="506"/>
      <c r="E8" s="142" t="s">
        <v>267</v>
      </c>
      <c r="F8" s="142" t="s">
        <v>254</v>
      </c>
      <c r="G8" s="142"/>
      <c r="H8" s="142" t="s">
        <v>291</v>
      </c>
      <c r="I8" s="142" t="s">
        <v>268</v>
      </c>
      <c r="J8" s="142" t="s">
        <v>184</v>
      </c>
      <c r="K8" s="142"/>
      <c r="L8" s="142"/>
      <c r="M8" s="142" t="s">
        <v>185</v>
      </c>
      <c r="N8" s="142"/>
      <c r="O8" s="142"/>
      <c r="P8" s="142"/>
      <c r="Q8" s="142"/>
      <c r="R8" s="317"/>
      <c r="S8" s="142" t="s">
        <v>255</v>
      </c>
      <c r="T8" s="144"/>
    </row>
    <row r="9" spans="2:20" ht="11.25" customHeight="1">
      <c r="B9" s="141"/>
      <c r="C9" s="141"/>
      <c r="D9" s="141"/>
      <c r="E9" s="142"/>
      <c r="F9" s="144"/>
      <c r="G9" s="142" t="s">
        <v>256</v>
      </c>
      <c r="H9" s="144"/>
      <c r="I9" s="142"/>
      <c r="J9" s="142"/>
      <c r="K9" s="144" t="s">
        <v>213</v>
      </c>
      <c r="L9" s="142" t="s">
        <v>361</v>
      </c>
      <c r="M9" s="142"/>
      <c r="N9" s="142" t="s">
        <v>436</v>
      </c>
      <c r="O9" s="37" t="s">
        <v>189</v>
      </c>
      <c r="P9" s="37" t="s">
        <v>190</v>
      </c>
      <c r="Q9" s="37" t="s">
        <v>191</v>
      </c>
      <c r="R9" s="164" t="s">
        <v>216</v>
      </c>
      <c r="S9" s="142" t="s">
        <v>257</v>
      </c>
      <c r="T9" s="142"/>
    </row>
    <row r="10" spans="2:20" ht="11.25" customHeight="1">
      <c r="B10" s="141"/>
      <c r="C10" s="141"/>
      <c r="D10" s="141"/>
      <c r="E10" s="142"/>
      <c r="F10" s="142" t="s">
        <v>181</v>
      </c>
      <c r="G10" s="142"/>
      <c r="H10" s="142" t="s">
        <v>258</v>
      </c>
      <c r="I10" s="142" t="s">
        <v>215</v>
      </c>
      <c r="J10" s="142"/>
      <c r="K10" s="142"/>
      <c r="L10" s="142"/>
      <c r="M10" s="142" t="s">
        <v>181</v>
      </c>
      <c r="N10" s="142"/>
      <c r="O10" s="142" t="s">
        <v>435</v>
      </c>
      <c r="P10" s="142" t="s">
        <v>435</v>
      </c>
      <c r="Q10" s="142" t="s">
        <v>435</v>
      </c>
      <c r="R10" s="142" t="s">
        <v>435</v>
      </c>
      <c r="S10" s="142"/>
      <c r="T10" s="144"/>
    </row>
    <row r="11" spans="2:20" ht="11.25" customHeight="1">
      <c r="B11" s="141"/>
      <c r="C11" s="141"/>
      <c r="D11" s="141"/>
      <c r="E11" s="142"/>
      <c r="F11" s="142"/>
      <c r="G11" s="142" t="s">
        <v>259</v>
      </c>
      <c r="H11" s="144"/>
      <c r="I11" s="144"/>
      <c r="J11" s="142"/>
      <c r="K11" s="142"/>
      <c r="L11" s="142"/>
      <c r="M11" s="142"/>
      <c r="N11" s="142"/>
      <c r="O11" s="142"/>
      <c r="P11" s="142"/>
      <c r="Q11" s="142"/>
      <c r="R11" s="142"/>
      <c r="S11" s="142" t="s">
        <v>195</v>
      </c>
      <c r="T11" s="142" t="s">
        <v>195</v>
      </c>
    </row>
    <row r="12" spans="2:20" ht="15" customHeight="1">
      <c r="B12" s="145"/>
      <c r="C12" s="146"/>
      <c r="D12" s="146"/>
      <c r="E12" s="318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20"/>
      <c r="T12" s="320"/>
    </row>
    <row r="13" spans="2:20" ht="15" customHeight="1">
      <c r="B13" s="141"/>
      <c r="C13" s="84"/>
      <c r="D13" s="84" t="s">
        <v>8</v>
      </c>
      <c r="E13" s="321">
        <f>SUM(F13:L13)</f>
        <v>92</v>
      </c>
      <c r="F13" s="322">
        <f>F14+F15</f>
        <v>88</v>
      </c>
      <c r="G13" s="322">
        <f aca="true" t="shared" si="0" ref="G13:R13">G14+G15</f>
        <v>0</v>
      </c>
      <c r="H13" s="322">
        <f>H14+H15</f>
        <v>0</v>
      </c>
      <c r="I13" s="322">
        <f t="shared" si="0"/>
        <v>0</v>
      </c>
      <c r="J13" s="322">
        <f t="shared" si="0"/>
        <v>0</v>
      </c>
      <c r="K13" s="322">
        <f t="shared" si="0"/>
        <v>4</v>
      </c>
      <c r="L13" s="322">
        <f t="shared" si="0"/>
        <v>0</v>
      </c>
      <c r="M13" s="322">
        <f>M14+M15</f>
        <v>2</v>
      </c>
      <c r="N13" s="322">
        <f t="shared" si="0"/>
        <v>0</v>
      </c>
      <c r="O13" s="322">
        <f t="shared" si="0"/>
        <v>0</v>
      </c>
      <c r="P13" s="322">
        <f>P14+P15</f>
        <v>0</v>
      </c>
      <c r="Q13" s="322">
        <f t="shared" si="0"/>
        <v>0</v>
      </c>
      <c r="R13" s="322">
        <f t="shared" si="0"/>
        <v>0</v>
      </c>
      <c r="S13" s="284">
        <f>IF($E13=0,0,$F13/$E13*100)</f>
        <v>95.65217391304348</v>
      </c>
      <c r="T13" s="284">
        <f>IF($E13=0,0,SUM($J13,$N13)/$E13*100)</f>
        <v>0</v>
      </c>
    </row>
    <row r="14" spans="2:20" ht="15" customHeight="1">
      <c r="B14" s="141"/>
      <c r="C14" s="84" t="s">
        <v>8</v>
      </c>
      <c r="D14" s="84" t="s">
        <v>26</v>
      </c>
      <c r="E14" s="321">
        <f>SUM(F14:L14)</f>
        <v>63</v>
      </c>
      <c r="F14" s="322">
        <f>F18+F22+F26+F30+F34</f>
        <v>59</v>
      </c>
      <c r="G14" s="322">
        <f aca="true" t="shared" si="1" ref="G14:R14">G18+G22+G26+G30+G34</f>
        <v>0</v>
      </c>
      <c r="H14" s="322">
        <f t="shared" si="1"/>
        <v>0</v>
      </c>
      <c r="I14" s="322">
        <f>I18+I22+I26+I30+I34</f>
        <v>0</v>
      </c>
      <c r="J14" s="322">
        <f t="shared" si="1"/>
        <v>0</v>
      </c>
      <c r="K14" s="322">
        <f t="shared" si="1"/>
        <v>4</v>
      </c>
      <c r="L14" s="322">
        <f t="shared" si="1"/>
        <v>0</v>
      </c>
      <c r="M14" s="322">
        <f t="shared" si="1"/>
        <v>2</v>
      </c>
      <c r="N14" s="322">
        <f t="shared" si="1"/>
        <v>0</v>
      </c>
      <c r="O14" s="322">
        <f t="shared" si="1"/>
        <v>0</v>
      </c>
      <c r="P14" s="322">
        <f t="shared" si="1"/>
        <v>0</v>
      </c>
      <c r="Q14" s="322">
        <f t="shared" si="1"/>
        <v>0</v>
      </c>
      <c r="R14" s="322">
        <f t="shared" si="1"/>
        <v>0</v>
      </c>
      <c r="S14" s="284">
        <f>IF($E14=0,0,$F14/$E14*100)</f>
        <v>93.65079365079364</v>
      </c>
      <c r="T14" s="284">
        <f>IF($E14=0,0,SUM($J14,$N14)/$E14*100)</f>
        <v>0</v>
      </c>
    </row>
    <row r="15" spans="2:20" ht="15" customHeight="1">
      <c r="B15" s="141"/>
      <c r="C15" s="84"/>
      <c r="D15" s="84" t="s">
        <v>27</v>
      </c>
      <c r="E15" s="321">
        <f>SUM(F15:L15)</f>
        <v>29</v>
      </c>
      <c r="F15" s="322">
        <f>F19+F23+F27+F31+F35</f>
        <v>29</v>
      </c>
      <c r="G15" s="322">
        <f>G19+G23+G27+G31+G35</f>
        <v>0</v>
      </c>
      <c r="H15" s="322">
        <f aca="true" t="shared" si="2" ref="H15:R15">H19+H23+H27+H31+H35</f>
        <v>0</v>
      </c>
      <c r="I15" s="322">
        <f t="shared" si="2"/>
        <v>0</v>
      </c>
      <c r="J15" s="322">
        <f t="shared" si="2"/>
        <v>0</v>
      </c>
      <c r="K15" s="322">
        <f t="shared" si="2"/>
        <v>0</v>
      </c>
      <c r="L15" s="322">
        <f t="shared" si="2"/>
        <v>0</v>
      </c>
      <c r="M15" s="322">
        <f t="shared" si="2"/>
        <v>0</v>
      </c>
      <c r="N15" s="322">
        <f t="shared" si="2"/>
        <v>0</v>
      </c>
      <c r="O15" s="322">
        <f t="shared" si="2"/>
        <v>0</v>
      </c>
      <c r="P15" s="322">
        <f t="shared" si="2"/>
        <v>0</v>
      </c>
      <c r="Q15" s="322">
        <f t="shared" si="2"/>
        <v>0</v>
      </c>
      <c r="R15" s="322">
        <f t="shared" si="2"/>
        <v>0</v>
      </c>
      <c r="S15" s="284">
        <f>IF($E15=0,0,$F15/$E15*100)</f>
        <v>100</v>
      </c>
      <c r="T15" s="284">
        <f>IF($E15=0,0,SUM($J15,$N15)/$E15*100)</f>
        <v>0</v>
      </c>
    </row>
    <row r="16" spans="2:20" ht="6.75" customHeight="1">
      <c r="B16" s="507" t="s">
        <v>285</v>
      </c>
      <c r="C16" s="84"/>
      <c r="D16" s="84"/>
      <c r="E16" s="323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5"/>
      <c r="T16" s="325"/>
    </row>
    <row r="17" spans="2:20" ht="15" customHeight="1">
      <c r="B17" s="507"/>
      <c r="C17" s="501" t="s">
        <v>301</v>
      </c>
      <c r="D17" s="84" t="s">
        <v>8</v>
      </c>
      <c r="E17" s="321">
        <f>SUM(F17:L17)</f>
        <v>1</v>
      </c>
      <c r="F17" s="322">
        <f>F18+F19</f>
        <v>1</v>
      </c>
      <c r="G17" s="322">
        <f aca="true" t="shared" si="3" ref="G17:R17">G18+G19</f>
        <v>0</v>
      </c>
      <c r="H17" s="322">
        <f t="shared" si="3"/>
        <v>0</v>
      </c>
      <c r="I17" s="322">
        <f t="shared" si="3"/>
        <v>0</v>
      </c>
      <c r="J17" s="322">
        <f t="shared" si="3"/>
        <v>0</v>
      </c>
      <c r="K17" s="322">
        <f t="shared" si="3"/>
        <v>0</v>
      </c>
      <c r="L17" s="322">
        <f t="shared" si="3"/>
        <v>0</v>
      </c>
      <c r="M17" s="322">
        <f>M18+M19</f>
        <v>0</v>
      </c>
      <c r="N17" s="322">
        <f t="shared" si="3"/>
        <v>0</v>
      </c>
      <c r="O17" s="322">
        <f t="shared" si="3"/>
        <v>0</v>
      </c>
      <c r="P17" s="322">
        <f t="shared" si="3"/>
        <v>0</v>
      </c>
      <c r="Q17" s="322">
        <f t="shared" si="3"/>
        <v>0</v>
      </c>
      <c r="R17" s="322">
        <f t="shared" si="3"/>
        <v>0</v>
      </c>
      <c r="S17" s="284">
        <f>IF($E17=0,0,$F17/$E17*100)</f>
        <v>100</v>
      </c>
      <c r="T17" s="284">
        <f>IF($E17=0,0,SUM($J17,$N17)/$E17*100)</f>
        <v>0</v>
      </c>
    </row>
    <row r="18" spans="2:20" ht="15" customHeight="1">
      <c r="B18" s="507"/>
      <c r="C18" s="501"/>
      <c r="D18" s="84" t="s">
        <v>26</v>
      </c>
      <c r="E18" s="321">
        <f>SUM(F18:L18)</f>
        <v>1</v>
      </c>
      <c r="F18" s="535">
        <v>1</v>
      </c>
      <c r="G18" s="535">
        <v>0</v>
      </c>
      <c r="H18" s="535">
        <v>0</v>
      </c>
      <c r="I18" s="535">
        <v>0</v>
      </c>
      <c r="J18" s="535">
        <v>0</v>
      </c>
      <c r="K18" s="535">
        <v>0</v>
      </c>
      <c r="L18" s="535">
        <v>0</v>
      </c>
      <c r="M18" s="535">
        <v>0</v>
      </c>
      <c r="N18" s="535">
        <v>0</v>
      </c>
      <c r="O18" s="535">
        <v>0</v>
      </c>
      <c r="P18" s="535">
        <v>0</v>
      </c>
      <c r="Q18" s="535">
        <v>0</v>
      </c>
      <c r="R18" s="535">
        <v>0</v>
      </c>
      <c r="S18" s="284">
        <f>IF($E18=0,0,$F18/$E18*100)</f>
        <v>100</v>
      </c>
      <c r="T18" s="284">
        <f>IF($E18=0,0,SUM($J18,$N18)/$E18*100)</f>
        <v>0</v>
      </c>
    </row>
    <row r="19" spans="2:23" ht="15" customHeight="1">
      <c r="B19" s="507"/>
      <c r="C19" s="501"/>
      <c r="D19" s="84" t="s">
        <v>27</v>
      </c>
      <c r="E19" s="321">
        <f>SUM(F19:L19)</f>
        <v>0</v>
      </c>
      <c r="F19" s="535">
        <v>0</v>
      </c>
      <c r="G19" s="535">
        <v>0</v>
      </c>
      <c r="H19" s="535">
        <v>0</v>
      </c>
      <c r="I19" s="535">
        <v>0</v>
      </c>
      <c r="J19" s="535">
        <v>0</v>
      </c>
      <c r="K19" s="535">
        <v>0</v>
      </c>
      <c r="L19" s="535">
        <v>0</v>
      </c>
      <c r="M19" s="535">
        <v>0</v>
      </c>
      <c r="N19" s="535">
        <v>0</v>
      </c>
      <c r="O19" s="535">
        <v>0</v>
      </c>
      <c r="P19" s="535">
        <v>0</v>
      </c>
      <c r="Q19" s="535">
        <v>0</v>
      </c>
      <c r="R19" s="535">
        <v>0</v>
      </c>
      <c r="S19" s="284">
        <f>IF($E19=0,0,$F19/$E19*100)</f>
        <v>0</v>
      </c>
      <c r="T19" s="284">
        <f>IF($E19=0,0,SUM($J19,$N19)/$E19*100)</f>
        <v>0</v>
      </c>
      <c r="V19" s="148"/>
      <c r="W19" s="148"/>
    </row>
    <row r="20" spans="2:20" ht="6.75" customHeight="1">
      <c r="B20" s="507"/>
      <c r="C20" s="84"/>
      <c r="D20" s="84"/>
      <c r="E20" s="323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5"/>
      <c r="T20" s="325"/>
    </row>
    <row r="21" spans="2:20" ht="15" customHeight="1">
      <c r="B21" s="507"/>
      <c r="C21" s="501" t="s">
        <v>302</v>
      </c>
      <c r="D21" s="84" t="s">
        <v>8</v>
      </c>
      <c r="E21" s="321">
        <f>SUM(F21:L21)</f>
        <v>2</v>
      </c>
      <c r="F21" s="322">
        <f aca="true" t="shared" si="4" ref="F21:R21">F22+F23</f>
        <v>2</v>
      </c>
      <c r="G21" s="322">
        <f t="shared" si="4"/>
        <v>0</v>
      </c>
      <c r="H21" s="322">
        <f t="shared" si="4"/>
        <v>0</v>
      </c>
      <c r="I21" s="322">
        <f t="shared" si="4"/>
        <v>0</v>
      </c>
      <c r="J21" s="322">
        <f t="shared" si="4"/>
        <v>0</v>
      </c>
      <c r="K21" s="322">
        <f t="shared" si="4"/>
        <v>0</v>
      </c>
      <c r="L21" s="322">
        <f t="shared" si="4"/>
        <v>0</v>
      </c>
      <c r="M21" s="322">
        <f t="shared" si="4"/>
        <v>0</v>
      </c>
      <c r="N21" s="322">
        <f t="shared" si="4"/>
        <v>0</v>
      </c>
      <c r="O21" s="322">
        <f t="shared" si="4"/>
        <v>0</v>
      </c>
      <c r="P21" s="322">
        <f t="shared" si="4"/>
        <v>0</v>
      </c>
      <c r="Q21" s="322">
        <f t="shared" si="4"/>
        <v>0</v>
      </c>
      <c r="R21" s="322">
        <f t="shared" si="4"/>
        <v>0</v>
      </c>
      <c r="S21" s="284">
        <f>IF($E21=0,0,$F21/$E21*100)</f>
        <v>100</v>
      </c>
      <c r="T21" s="284">
        <f>IF($E21=0,0,SUM($J21,$N21)/$E21*100)</f>
        <v>0</v>
      </c>
    </row>
    <row r="22" spans="2:20" ht="15" customHeight="1">
      <c r="B22" s="507"/>
      <c r="C22" s="501"/>
      <c r="D22" s="84" t="s">
        <v>26</v>
      </c>
      <c r="E22" s="321">
        <f>SUM(F22:L22)</f>
        <v>0</v>
      </c>
      <c r="F22" s="535">
        <v>0</v>
      </c>
      <c r="G22" s="535">
        <v>0</v>
      </c>
      <c r="H22" s="535">
        <v>0</v>
      </c>
      <c r="I22" s="535">
        <v>0</v>
      </c>
      <c r="J22" s="535">
        <v>0</v>
      </c>
      <c r="K22" s="535">
        <v>0</v>
      </c>
      <c r="L22" s="535">
        <v>0</v>
      </c>
      <c r="M22" s="535">
        <v>0</v>
      </c>
      <c r="N22" s="535">
        <v>0</v>
      </c>
      <c r="O22" s="535">
        <v>0</v>
      </c>
      <c r="P22" s="535">
        <v>0</v>
      </c>
      <c r="Q22" s="535">
        <v>0</v>
      </c>
      <c r="R22" s="535">
        <v>0</v>
      </c>
      <c r="S22" s="284">
        <f>IF($E22=0,0,$F22/$E22*100)</f>
        <v>0</v>
      </c>
      <c r="T22" s="284">
        <f>IF($E22=0,0,SUM($J22,$N22)/$E22*100)</f>
        <v>0</v>
      </c>
    </row>
    <row r="23" spans="2:20" ht="15" customHeight="1">
      <c r="B23" s="507"/>
      <c r="C23" s="501"/>
      <c r="D23" s="84" t="s">
        <v>27</v>
      </c>
      <c r="E23" s="321">
        <f>SUM(F23:L23)</f>
        <v>2</v>
      </c>
      <c r="F23" s="535">
        <v>2</v>
      </c>
      <c r="G23" s="535">
        <v>0</v>
      </c>
      <c r="H23" s="535">
        <v>0</v>
      </c>
      <c r="I23" s="535">
        <v>0</v>
      </c>
      <c r="J23" s="535">
        <v>0</v>
      </c>
      <c r="K23" s="535">
        <v>0</v>
      </c>
      <c r="L23" s="535">
        <v>0</v>
      </c>
      <c r="M23" s="535">
        <v>0</v>
      </c>
      <c r="N23" s="535">
        <v>0</v>
      </c>
      <c r="O23" s="535">
        <v>0</v>
      </c>
      <c r="P23" s="535">
        <v>0</v>
      </c>
      <c r="Q23" s="535">
        <v>0</v>
      </c>
      <c r="R23" s="535">
        <v>0</v>
      </c>
      <c r="S23" s="284">
        <f>IF($E23=0,0,$F23/$E23*100)</f>
        <v>100</v>
      </c>
      <c r="T23" s="284">
        <f>IF($E23=0,0,SUM($J23,$N23)/$E23*100)</f>
        <v>0</v>
      </c>
    </row>
    <row r="24" spans="2:20" ht="6.75" customHeight="1">
      <c r="B24" s="507"/>
      <c r="C24" s="84"/>
      <c r="D24" s="84"/>
      <c r="E24" s="323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5"/>
      <c r="T24" s="325"/>
    </row>
    <row r="25" spans="2:20" ht="15" customHeight="1">
      <c r="B25" s="507"/>
      <c r="C25" s="501" t="s">
        <v>51</v>
      </c>
      <c r="D25" s="84" t="s">
        <v>8</v>
      </c>
      <c r="E25" s="321">
        <f>SUM(F25:L25)</f>
        <v>69</v>
      </c>
      <c r="F25" s="322">
        <f>F26+F27</f>
        <v>65</v>
      </c>
      <c r="G25" s="322">
        <f aca="true" t="shared" si="5" ref="G25:R25">G26+G27</f>
        <v>0</v>
      </c>
      <c r="H25" s="322">
        <f t="shared" si="5"/>
        <v>0</v>
      </c>
      <c r="I25" s="322">
        <f t="shared" si="5"/>
        <v>0</v>
      </c>
      <c r="J25" s="322">
        <f t="shared" si="5"/>
        <v>0</v>
      </c>
      <c r="K25" s="322">
        <f>K26+K27</f>
        <v>4</v>
      </c>
      <c r="L25" s="322">
        <f t="shared" si="5"/>
        <v>0</v>
      </c>
      <c r="M25" s="322">
        <f t="shared" si="5"/>
        <v>2</v>
      </c>
      <c r="N25" s="322">
        <f t="shared" si="5"/>
        <v>0</v>
      </c>
      <c r="O25" s="322">
        <f t="shared" si="5"/>
        <v>0</v>
      </c>
      <c r="P25" s="322">
        <f t="shared" si="5"/>
        <v>0</v>
      </c>
      <c r="Q25" s="322">
        <f t="shared" si="5"/>
        <v>0</v>
      </c>
      <c r="R25" s="322">
        <f t="shared" si="5"/>
        <v>0</v>
      </c>
      <c r="S25" s="284">
        <f>IF($E25=0,0,$F25/$E25*100)</f>
        <v>94.20289855072464</v>
      </c>
      <c r="T25" s="284">
        <f>IF($E25=0,0,SUM($J25,$N25)/$E25*100)</f>
        <v>0</v>
      </c>
    </row>
    <row r="26" spans="2:20" ht="15" customHeight="1">
      <c r="B26" s="507"/>
      <c r="C26" s="501"/>
      <c r="D26" s="84" t="s">
        <v>26</v>
      </c>
      <c r="E26" s="321">
        <f>SUM(F26:L26)</f>
        <v>52</v>
      </c>
      <c r="F26" s="535">
        <v>48</v>
      </c>
      <c r="G26" s="535">
        <v>0</v>
      </c>
      <c r="H26" s="535">
        <v>0</v>
      </c>
      <c r="I26" s="535">
        <v>0</v>
      </c>
      <c r="J26" s="535">
        <v>0</v>
      </c>
      <c r="K26" s="535">
        <v>4</v>
      </c>
      <c r="L26" s="535">
        <v>0</v>
      </c>
      <c r="M26" s="535">
        <v>2</v>
      </c>
      <c r="N26" s="535">
        <v>0</v>
      </c>
      <c r="O26" s="535">
        <v>0</v>
      </c>
      <c r="P26" s="535">
        <v>0</v>
      </c>
      <c r="Q26" s="535">
        <v>0</v>
      </c>
      <c r="R26" s="535">
        <v>0</v>
      </c>
      <c r="S26" s="284">
        <f>IF($E26=0,0,$F26/$E26*100)</f>
        <v>92.3076923076923</v>
      </c>
      <c r="T26" s="284">
        <f>IF($E26=0,0,SUM($J26,$N26)/$E26*100)</f>
        <v>0</v>
      </c>
    </row>
    <row r="27" spans="2:20" ht="15" customHeight="1">
      <c r="B27" s="507"/>
      <c r="C27" s="501"/>
      <c r="D27" s="84" t="s">
        <v>27</v>
      </c>
      <c r="E27" s="321">
        <f>SUM(F27:L27)</f>
        <v>17</v>
      </c>
      <c r="F27" s="535">
        <v>17</v>
      </c>
      <c r="G27" s="535">
        <v>0</v>
      </c>
      <c r="H27" s="535">
        <v>0</v>
      </c>
      <c r="I27" s="535">
        <v>0</v>
      </c>
      <c r="J27" s="535">
        <v>0</v>
      </c>
      <c r="K27" s="535">
        <v>0</v>
      </c>
      <c r="L27" s="535">
        <v>0</v>
      </c>
      <c r="M27" s="535">
        <v>0</v>
      </c>
      <c r="N27" s="535">
        <v>0</v>
      </c>
      <c r="O27" s="535">
        <v>0</v>
      </c>
      <c r="P27" s="535">
        <v>0</v>
      </c>
      <c r="Q27" s="535">
        <v>0</v>
      </c>
      <c r="R27" s="535">
        <v>0</v>
      </c>
      <c r="S27" s="284">
        <f>IF($E27=0,0,$F27/$E27*100)</f>
        <v>100</v>
      </c>
      <c r="T27" s="284">
        <f>IF($E27=0,0,SUM($J27,$N27)/$E27*100)</f>
        <v>0</v>
      </c>
    </row>
    <row r="28" spans="2:20" ht="6.75" customHeight="1">
      <c r="B28" s="507"/>
      <c r="C28" s="84"/>
      <c r="D28" s="84"/>
      <c r="E28" s="323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5"/>
      <c r="T28" s="325"/>
    </row>
    <row r="29" spans="2:20" ht="15" customHeight="1">
      <c r="B29" s="507"/>
      <c r="C29" s="501" t="s">
        <v>304</v>
      </c>
      <c r="D29" s="84" t="s">
        <v>8</v>
      </c>
      <c r="E29" s="321">
        <f>SUM(F29:L29)</f>
        <v>17</v>
      </c>
      <c r="F29" s="322">
        <f aca="true" t="shared" si="6" ref="F29:R29">F30+F31</f>
        <v>17</v>
      </c>
      <c r="G29" s="322">
        <f t="shared" si="6"/>
        <v>0</v>
      </c>
      <c r="H29" s="322">
        <f t="shared" si="6"/>
        <v>0</v>
      </c>
      <c r="I29" s="322">
        <f t="shared" si="6"/>
        <v>0</v>
      </c>
      <c r="J29" s="322">
        <f t="shared" si="6"/>
        <v>0</v>
      </c>
      <c r="K29" s="322">
        <f t="shared" si="6"/>
        <v>0</v>
      </c>
      <c r="L29" s="322">
        <f t="shared" si="6"/>
        <v>0</v>
      </c>
      <c r="M29" s="322">
        <f t="shared" si="6"/>
        <v>0</v>
      </c>
      <c r="N29" s="322">
        <f t="shared" si="6"/>
        <v>0</v>
      </c>
      <c r="O29" s="322">
        <f t="shared" si="6"/>
        <v>0</v>
      </c>
      <c r="P29" s="322">
        <f t="shared" si="6"/>
        <v>0</v>
      </c>
      <c r="Q29" s="322">
        <f t="shared" si="6"/>
        <v>0</v>
      </c>
      <c r="R29" s="322">
        <f t="shared" si="6"/>
        <v>0</v>
      </c>
      <c r="S29" s="284">
        <f>IF($E29=0,0,$F29/$E29*100)</f>
        <v>100</v>
      </c>
      <c r="T29" s="284">
        <f>IF($E29=0,0,SUM($J29,$N29)/$E29*100)</f>
        <v>0</v>
      </c>
    </row>
    <row r="30" spans="2:20" ht="15" customHeight="1">
      <c r="B30" s="507"/>
      <c r="C30" s="501"/>
      <c r="D30" s="84" t="s">
        <v>26</v>
      </c>
      <c r="E30" s="321">
        <f>SUM(F30:L30)</f>
        <v>10</v>
      </c>
      <c r="F30" s="535">
        <v>10</v>
      </c>
      <c r="G30" s="535">
        <v>0</v>
      </c>
      <c r="H30" s="535">
        <v>0</v>
      </c>
      <c r="I30" s="535">
        <v>0</v>
      </c>
      <c r="J30" s="535">
        <v>0</v>
      </c>
      <c r="K30" s="535">
        <v>0</v>
      </c>
      <c r="L30" s="535">
        <v>0</v>
      </c>
      <c r="M30" s="535">
        <v>0</v>
      </c>
      <c r="N30" s="535">
        <v>0</v>
      </c>
      <c r="O30" s="535">
        <v>0</v>
      </c>
      <c r="P30" s="535">
        <v>0</v>
      </c>
      <c r="Q30" s="535">
        <v>0</v>
      </c>
      <c r="R30" s="535">
        <v>0</v>
      </c>
      <c r="S30" s="284">
        <f>IF($E30=0,0,$F30/$E30*100)</f>
        <v>100</v>
      </c>
      <c r="T30" s="284">
        <f>IF($E30=0,0,SUM($J30,$N30)/$E30*100)</f>
        <v>0</v>
      </c>
    </row>
    <row r="31" spans="2:20" ht="15" customHeight="1">
      <c r="B31" s="507"/>
      <c r="C31" s="501"/>
      <c r="D31" s="84" t="s">
        <v>27</v>
      </c>
      <c r="E31" s="321">
        <f>SUM(F31:L31)</f>
        <v>7</v>
      </c>
      <c r="F31" s="535">
        <v>7</v>
      </c>
      <c r="G31" s="535">
        <v>0</v>
      </c>
      <c r="H31" s="535">
        <v>0</v>
      </c>
      <c r="I31" s="535">
        <v>0</v>
      </c>
      <c r="J31" s="535">
        <v>0</v>
      </c>
      <c r="K31" s="535">
        <v>0</v>
      </c>
      <c r="L31" s="535">
        <v>0</v>
      </c>
      <c r="M31" s="535">
        <v>0</v>
      </c>
      <c r="N31" s="535">
        <v>0</v>
      </c>
      <c r="O31" s="535">
        <v>0</v>
      </c>
      <c r="P31" s="535">
        <v>0</v>
      </c>
      <c r="Q31" s="535">
        <v>0</v>
      </c>
      <c r="R31" s="535">
        <v>0</v>
      </c>
      <c r="S31" s="284">
        <f>IF($E31=0,0,$F31/$E31*100)</f>
        <v>100</v>
      </c>
      <c r="T31" s="284">
        <f>IF($E31=0,0,SUM($J31,$N31)/$E31*100)</f>
        <v>0</v>
      </c>
    </row>
    <row r="32" spans="2:20" ht="6.75" customHeight="1">
      <c r="B32" s="507"/>
      <c r="C32" s="84"/>
      <c r="D32" s="84"/>
      <c r="E32" s="323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5"/>
      <c r="T32" s="325"/>
    </row>
    <row r="33" spans="2:20" ht="15" customHeight="1">
      <c r="B33" s="141"/>
      <c r="C33" s="501" t="s">
        <v>303</v>
      </c>
      <c r="D33" s="84" t="s">
        <v>8</v>
      </c>
      <c r="E33" s="321">
        <f>SUM(F33:L33)</f>
        <v>3</v>
      </c>
      <c r="F33" s="322">
        <f aca="true" t="shared" si="7" ref="F33:R33">F34+F35</f>
        <v>3</v>
      </c>
      <c r="G33" s="322">
        <f t="shared" si="7"/>
        <v>0</v>
      </c>
      <c r="H33" s="322">
        <f t="shared" si="7"/>
        <v>0</v>
      </c>
      <c r="I33" s="322">
        <f t="shared" si="7"/>
        <v>0</v>
      </c>
      <c r="J33" s="322">
        <f t="shared" si="7"/>
        <v>0</v>
      </c>
      <c r="K33" s="322">
        <f t="shared" si="7"/>
        <v>0</v>
      </c>
      <c r="L33" s="322">
        <f t="shared" si="7"/>
        <v>0</v>
      </c>
      <c r="M33" s="322">
        <f t="shared" si="7"/>
        <v>0</v>
      </c>
      <c r="N33" s="322">
        <f t="shared" si="7"/>
        <v>0</v>
      </c>
      <c r="O33" s="322">
        <f t="shared" si="7"/>
        <v>0</v>
      </c>
      <c r="P33" s="322">
        <f t="shared" si="7"/>
        <v>0</v>
      </c>
      <c r="Q33" s="322">
        <f t="shared" si="7"/>
        <v>0</v>
      </c>
      <c r="R33" s="322">
        <f t="shared" si="7"/>
        <v>0</v>
      </c>
      <c r="S33" s="284">
        <f>IF($E33=0,0,$F33/$E33*100)</f>
        <v>100</v>
      </c>
      <c r="T33" s="284">
        <f>IF($E33=0,0,SUM($J33,$N33)/$E33*100)</f>
        <v>0</v>
      </c>
    </row>
    <row r="34" spans="2:20" ht="15" customHeight="1">
      <c r="B34" s="141"/>
      <c r="C34" s="501"/>
      <c r="D34" s="84" t="s">
        <v>26</v>
      </c>
      <c r="E34" s="321">
        <f>SUM(F34:L34)</f>
        <v>0</v>
      </c>
      <c r="F34" s="535">
        <v>0</v>
      </c>
      <c r="G34" s="535">
        <v>0</v>
      </c>
      <c r="H34" s="535">
        <v>0</v>
      </c>
      <c r="I34" s="535">
        <v>0</v>
      </c>
      <c r="J34" s="535">
        <v>0</v>
      </c>
      <c r="K34" s="535">
        <v>0</v>
      </c>
      <c r="L34" s="535">
        <v>0</v>
      </c>
      <c r="M34" s="535">
        <v>0</v>
      </c>
      <c r="N34" s="535">
        <v>0</v>
      </c>
      <c r="O34" s="535">
        <v>0</v>
      </c>
      <c r="P34" s="535">
        <v>0</v>
      </c>
      <c r="Q34" s="535">
        <v>0</v>
      </c>
      <c r="R34" s="535">
        <v>0</v>
      </c>
      <c r="S34" s="284">
        <f>IF($E34=0,0,$F34/$E34*100)</f>
        <v>0</v>
      </c>
      <c r="T34" s="284">
        <f>IF($E34=0,0,SUM($J34,$N34)/$E34*100)</f>
        <v>0</v>
      </c>
    </row>
    <row r="35" spans="2:20" ht="15" customHeight="1">
      <c r="B35" s="141"/>
      <c r="C35" s="501"/>
      <c r="D35" s="84" t="s">
        <v>27</v>
      </c>
      <c r="E35" s="321">
        <f>SUM(F35:L35)</f>
        <v>3</v>
      </c>
      <c r="F35" s="535">
        <v>3</v>
      </c>
      <c r="G35" s="535">
        <v>0</v>
      </c>
      <c r="H35" s="535">
        <v>0</v>
      </c>
      <c r="I35" s="535">
        <v>0</v>
      </c>
      <c r="J35" s="535">
        <v>0</v>
      </c>
      <c r="K35" s="535">
        <v>0</v>
      </c>
      <c r="L35" s="535">
        <v>0</v>
      </c>
      <c r="M35" s="535">
        <v>0</v>
      </c>
      <c r="N35" s="535">
        <v>0</v>
      </c>
      <c r="O35" s="535">
        <v>0</v>
      </c>
      <c r="P35" s="535">
        <v>0</v>
      </c>
      <c r="Q35" s="535">
        <v>0</v>
      </c>
      <c r="R35" s="535">
        <v>0</v>
      </c>
      <c r="S35" s="284">
        <f>IF($E35=0,0,$F35/$E35*100)</f>
        <v>100</v>
      </c>
      <c r="T35" s="284">
        <f>IF($E35=0,0,SUM($J35,$N35)/$E35*100)</f>
        <v>0</v>
      </c>
    </row>
    <row r="36" spans="2:20" ht="15" customHeight="1">
      <c r="B36" s="141"/>
      <c r="C36" s="84"/>
      <c r="D36" s="84"/>
      <c r="E36" s="323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5"/>
      <c r="T36" s="325"/>
    </row>
    <row r="37" spans="2:20" ht="15" customHeight="1">
      <c r="B37" s="141"/>
      <c r="C37" s="84"/>
      <c r="D37" s="84" t="s">
        <v>8</v>
      </c>
      <c r="E37" s="321">
        <f>SUM(F37:L37)</f>
        <v>151</v>
      </c>
      <c r="F37" s="322">
        <f aca="true" t="shared" si="8" ref="F37:R37">F38+F39</f>
        <v>2</v>
      </c>
      <c r="G37" s="322">
        <f t="shared" si="8"/>
        <v>1</v>
      </c>
      <c r="H37" s="322">
        <f t="shared" si="8"/>
        <v>0</v>
      </c>
      <c r="I37" s="322">
        <f t="shared" si="8"/>
        <v>0</v>
      </c>
      <c r="J37" s="322">
        <f t="shared" si="8"/>
        <v>40</v>
      </c>
      <c r="K37" s="322">
        <f t="shared" si="8"/>
        <v>108</v>
      </c>
      <c r="L37" s="322">
        <f t="shared" si="8"/>
        <v>0</v>
      </c>
      <c r="M37" s="326" t="s">
        <v>353</v>
      </c>
      <c r="N37" s="322">
        <f t="shared" si="8"/>
        <v>0</v>
      </c>
      <c r="O37" s="322">
        <f t="shared" si="8"/>
        <v>0</v>
      </c>
      <c r="P37" s="322">
        <f t="shared" si="8"/>
        <v>0</v>
      </c>
      <c r="Q37" s="322">
        <f t="shared" si="8"/>
        <v>0</v>
      </c>
      <c r="R37" s="322">
        <f t="shared" si="8"/>
        <v>0</v>
      </c>
      <c r="S37" s="284">
        <f>IF($E37=0,0,$F37/$E37*100)</f>
        <v>1.3245033112582782</v>
      </c>
      <c r="T37" s="284">
        <f>IF($E37=0,0,SUM($J37,$N37)/$E37*100)</f>
        <v>26.490066225165563</v>
      </c>
    </row>
    <row r="38" spans="2:20" ht="15" customHeight="1">
      <c r="B38" s="141"/>
      <c r="C38" s="84" t="s">
        <v>8</v>
      </c>
      <c r="D38" s="84" t="s">
        <v>26</v>
      </c>
      <c r="E38" s="321">
        <f>SUM(F38:L38)</f>
        <v>101</v>
      </c>
      <c r="F38" s="322">
        <f>F42+F46+F50+F54+F58</f>
        <v>0</v>
      </c>
      <c r="G38" s="322">
        <f aca="true" t="shared" si="9" ref="G38:R38">G42+G46+G50+G54+G58</f>
        <v>1</v>
      </c>
      <c r="H38" s="322">
        <f t="shared" si="9"/>
        <v>0</v>
      </c>
      <c r="I38" s="322">
        <f t="shared" si="9"/>
        <v>0</v>
      </c>
      <c r="J38" s="322">
        <f t="shared" si="9"/>
        <v>24</v>
      </c>
      <c r="K38" s="322">
        <f t="shared" si="9"/>
        <v>76</v>
      </c>
      <c r="L38" s="322">
        <f t="shared" si="9"/>
        <v>0</v>
      </c>
      <c r="M38" s="326" t="s">
        <v>354</v>
      </c>
      <c r="N38" s="322">
        <f t="shared" si="9"/>
        <v>0</v>
      </c>
      <c r="O38" s="322">
        <f t="shared" si="9"/>
        <v>0</v>
      </c>
      <c r="P38" s="322">
        <f t="shared" si="9"/>
        <v>0</v>
      </c>
      <c r="Q38" s="322">
        <f t="shared" si="9"/>
        <v>0</v>
      </c>
      <c r="R38" s="322">
        <f t="shared" si="9"/>
        <v>0</v>
      </c>
      <c r="S38" s="284">
        <f>IF($E38=0,0,$F38/$E38*100)</f>
        <v>0</v>
      </c>
      <c r="T38" s="284">
        <f>IF($E38=0,0,SUM($J38,$N38)/$E38*100)</f>
        <v>23.762376237623762</v>
      </c>
    </row>
    <row r="39" spans="2:20" ht="15" customHeight="1">
      <c r="B39" s="141"/>
      <c r="C39" s="84"/>
      <c r="D39" s="84" t="s">
        <v>27</v>
      </c>
      <c r="E39" s="321">
        <f>SUM(F39:L39)</f>
        <v>50</v>
      </c>
      <c r="F39" s="322">
        <f>F43+F47+F51+F55+F59</f>
        <v>2</v>
      </c>
      <c r="G39" s="322">
        <f aca="true" t="shared" si="10" ref="G39:R39">G43+G47+G51+G55+G59</f>
        <v>0</v>
      </c>
      <c r="H39" s="322">
        <f t="shared" si="10"/>
        <v>0</v>
      </c>
      <c r="I39" s="322">
        <f t="shared" si="10"/>
        <v>0</v>
      </c>
      <c r="J39" s="322">
        <f>J43+J47+J51+J55+J59</f>
        <v>16</v>
      </c>
      <c r="K39" s="322">
        <f t="shared" si="10"/>
        <v>32</v>
      </c>
      <c r="L39" s="322">
        <f t="shared" si="10"/>
        <v>0</v>
      </c>
      <c r="M39" s="326" t="s">
        <v>353</v>
      </c>
      <c r="N39" s="322">
        <f>N43+N47+N51+N55+N59</f>
        <v>0</v>
      </c>
      <c r="O39" s="322">
        <f t="shared" si="10"/>
        <v>0</v>
      </c>
      <c r="P39" s="322">
        <f t="shared" si="10"/>
        <v>0</v>
      </c>
      <c r="Q39" s="322">
        <f t="shared" si="10"/>
        <v>0</v>
      </c>
      <c r="R39" s="322">
        <f t="shared" si="10"/>
        <v>0</v>
      </c>
      <c r="S39" s="284">
        <f>IF($E39=0,0,$F39/$E39*100)</f>
        <v>4</v>
      </c>
      <c r="T39" s="284">
        <f>IF($E39=0,0,SUM($J39,$N39)/$E39*100)</f>
        <v>32</v>
      </c>
    </row>
    <row r="40" spans="2:20" ht="6.75" customHeight="1">
      <c r="B40" s="507" t="s">
        <v>305</v>
      </c>
      <c r="C40" s="84"/>
      <c r="D40" s="84"/>
      <c r="E40" s="323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5"/>
      <c r="T40" s="325"/>
    </row>
    <row r="41" spans="2:20" ht="15" customHeight="1">
      <c r="B41" s="507"/>
      <c r="C41" s="501" t="s">
        <v>301</v>
      </c>
      <c r="D41" s="84" t="s">
        <v>8</v>
      </c>
      <c r="E41" s="321">
        <f>SUM(F41:L41)</f>
        <v>1</v>
      </c>
      <c r="F41" s="322">
        <f aca="true" t="shared" si="11" ref="F41:R41">F42+F43</f>
        <v>0</v>
      </c>
      <c r="G41" s="322">
        <f t="shared" si="11"/>
        <v>0</v>
      </c>
      <c r="H41" s="322">
        <f t="shared" si="11"/>
        <v>0</v>
      </c>
      <c r="I41" s="322">
        <f t="shared" si="11"/>
        <v>0</v>
      </c>
      <c r="J41" s="322">
        <f t="shared" si="11"/>
        <v>0</v>
      </c>
      <c r="K41" s="322">
        <f t="shared" si="11"/>
        <v>1</v>
      </c>
      <c r="L41" s="322">
        <f t="shared" si="11"/>
        <v>0</v>
      </c>
      <c r="M41" s="326" t="s">
        <v>353</v>
      </c>
      <c r="N41" s="322">
        <f t="shared" si="11"/>
        <v>0</v>
      </c>
      <c r="O41" s="322">
        <f t="shared" si="11"/>
        <v>0</v>
      </c>
      <c r="P41" s="322">
        <f t="shared" si="11"/>
        <v>0</v>
      </c>
      <c r="Q41" s="322">
        <f t="shared" si="11"/>
        <v>0</v>
      </c>
      <c r="R41" s="322">
        <f t="shared" si="11"/>
        <v>0</v>
      </c>
      <c r="S41" s="284">
        <f>IF($E41=0,0,$F41/$E41*100)</f>
        <v>0</v>
      </c>
      <c r="T41" s="284">
        <f>IF($E41=0,0,SUM($J41,$N41)/$E41*100)</f>
        <v>0</v>
      </c>
    </row>
    <row r="42" spans="2:20" ht="15" customHeight="1">
      <c r="B42" s="507"/>
      <c r="C42" s="501"/>
      <c r="D42" s="84" t="s">
        <v>26</v>
      </c>
      <c r="E42" s="321">
        <f>SUM(F42:L42)</f>
        <v>1</v>
      </c>
      <c r="F42" s="535">
        <v>0</v>
      </c>
      <c r="G42" s="535">
        <v>0</v>
      </c>
      <c r="H42" s="535">
        <v>0</v>
      </c>
      <c r="I42" s="535">
        <v>0</v>
      </c>
      <c r="J42" s="535">
        <v>0</v>
      </c>
      <c r="K42" s="535">
        <v>1</v>
      </c>
      <c r="L42" s="535">
        <v>0</v>
      </c>
      <c r="M42" s="326" t="s">
        <v>353</v>
      </c>
      <c r="N42" s="535">
        <v>0</v>
      </c>
      <c r="O42" s="535">
        <v>0</v>
      </c>
      <c r="P42" s="535">
        <v>0</v>
      </c>
      <c r="Q42" s="535">
        <v>0</v>
      </c>
      <c r="R42" s="535">
        <v>0</v>
      </c>
      <c r="S42" s="284">
        <f>IF($E42=0,0,$F42/$E42*100)</f>
        <v>0</v>
      </c>
      <c r="T42" s="284">
        <f>IF($E42=0,0,SUM($J42,$N42)/$E42*100)</f>
        <v>0</v>
      </c>
    </row>
    <row r="43" spans="2:20" ht="15" customHeight="1">
      <c r="B43" s="507"/>
      <c r="C43" s="501"/>
      <c r="D43" s="84" t="s">
        <v>27</v>
      </c>
      <c r="E43" s="321">
        <f>SUM(F43:L43)</f>
        <v>0</v>
      </c>
      <c r="F43" s="535">
        <v>0</v>
      </c>
      <c r="G43" s="535">
        <v>0</v>
      </c>
      <c r="H43" s="535">
        <v>0</v>
      </c>
      <c r="I43" s="535">
        <v>0</v>
      </c>
      <c r="J43" s="535">
        <v>0</v>
      </c>
      <c r="K43" s="535">
        <v>0</v>
      </c>
      <c r="L43" s="535">
        <v>0</v>
      </c>
      <c r="M43" s="326" t="s">
        <v>353</v>
      </c>
      <c r="N43" s="535">
        <v>0</v>
      </c>
      <c r="O43" s="535">
        <v>0</v>
      </c>
      <c r="P43" s="535">
        <v>0</v>
      </c>
      <c r="Q43" s="535">
        <v>0</v>
      </c>
      <c r="R43" s="535">
        <v>0</v>
      </c>
      <c r="S43" s="284">
        <f>IF($E43=0,0,$F43/$E43*100)</f>
        <v>0</v>
      </c>
      <c r="T43" s="284">
        <f>IF($E43=0,0,SUM($J43,$N43)/$E43*100)</f>
        <v>0</v>
      </c>
    </row>
    <row r="44" spans="2:20" ht="6.75" customHeight="1">
      <c r="B44" s="507"/>
      <c r="C44" s="84"/>
      <c r="D44" s="84"/>
      <c r="E44" s="323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5"/>
      <c r="T44" s="325"/>
    </row>
    <row r="45" spans="2:20" ht="15" customHeight="1">
      <c r="B45" s="507"/>
      <c r="C45" s="501" t="s">
        <v>302</v>
      </c>
      <c r="D45" s="84" t="s">
        <v>8</v>
      </c>
      <c r="E45" s="321">
        <f>SUM(F45:L45)</f>
        <v>4</v>
      </c>
      <c r="F45" s="322">
        <f aca="true" t="shared" si="12" ref="F45:R45">F46+F47</f>
        <v>2</v>
      </c>
      <c r="G45" s="322">
        <f t="shared" si="12"/>
        <v>0</v>
      </c>
      <c r="H45" s="322">
        <f t="shared" si="12"/>
        <v>0</v>
      </c>
      <c r="I45" s="322">
        <f t="shared" si="12"/>
        <v>0</v>
      </c>
      <c r="J45" s="322">
        <f t="shared" si="12"/>
        <v>2</v>
      </c>
      <c r="K45" s="322">
        <f t="shared" si="12"/>
        <v>0</v>
      </c>
      <c r="L45" s="322">
        <f t="shared" si="12"/>
        <v>0</v>
      </c>
      <c r="M45" s="326" t="s">
        <v>353</v>
      </c>
      <c r="N45" s="322">
        <f t="shared" si="12"/>
        <v>0</v>
      </c>
      <c r="O45" s="322">
        <f t="shared" si="12"/>
        <v>0</v>
      </c>
      <c r="P45" s="322">
        <f t="shared" si="12"/>
        <v>0</v>
      </c>
      <c r="Q45" s="322">
        <f t="shared" si="12"/>
        <v>0</v>
      </c>
      <c r="R45" s="322">
        <f t="shared" si="12"/>
        <v>0</v>
      </c>
      <c r="S45" s="284">
        <f>IF($E45=0,0,$F45/$E45*100)</f>
        <v>50</v>
      </c>
      <c r="T45" s="284">
        <f>IF($E45=0,0,SUM($J45,$N45)/$E45*100)</f>
        <v>50</v>
      </c>
    </row>
    <row r="46" spans="2:20" ht="15" customHeight="1">
      <c r="B46" s="507"/>
      <c r="C46" s="501"/>
      <c r="D46" s="84" t="s">
        <v>26</v>
      </c>
      <c r="E46" s="321">
        <f>SUM(F46:L46)</f>
        <v>2</v>
      </c>
      <c r="F46" s="535">
        <v>0</v>
      </c>
      <c r="G46" s="535">
        <v>0</v>
      </c>
      <c r="H46" s="535">
        <v>0</v>
      </c>
      <c r="I46" s="535">
        <v>0</v>
      </c>
      <c r="J46" s="535">
        <v>2</v>
      </c>
      <c r="K46" s="535">
        <v>0</v>
      </c>
      <c r="L46" s="535">
        <v>0</v>
      </c>
      <c r="M46" s="326" t="s">
        <v>353</v>
      </c>
      <c r="N46" s="535">
        <v>0</v>
      </c>
      <c r="O46" s="535">
        <v>0</v>
      </c>
      <c r="P46" s="535">
        <v>0</v>
      </c>
      <c r="Q46" s="535">
        <v>0</v>
      </c>
      <c r="R46" s="535">
        <v>0</v>
      </c>
      <c r="S46" s="284">
        <f>IF($E46=0,0,$F46/$E46*100)</f>
        <v>0</v>
      </c>
      <c r="T46" s="284">
        <f>IF($E46=0,0,SUM($J46,$N46)/$E46*100)</f>
        <v>100</v>
      </c>
    </row>
    <row r="47" spans="2:20" ht="15" customHeight="1">
      <c r="B47" s="507"/>
      <c r="C47" s="501"/>
      <c r="D47" s="84" t="s">
        <v>27</v>
      </c>
      <c r="E47" s="321">
        <f>SUM(F47:L47)</f>
        <v>2</v>
      </c>
      <c r="F47" s="535">
        <v>2</v>
      </c>
      <c r="G47" s="535">
        <v>0</v>
      </c>
      <c r="H47" s="535">
        <v>0</v>
      </c>
      <c r="I47" s="535">
        <v>0</v>
      </c>
      <c r="J47" s="535">
        <v>0</v>
      </c>
      <c r="K47" s="535">
        <v>0</v>
      </c>
      <c r="L47" s="535">
        <v>0</v>
      </c>
      <c r="M47" s="326" t="s">
        <v>353</v>
      </c>
      <c r="N47" s="535">
        <v>0</v>
      </c>
      <c r="O47" s="535">
        <v>0</v>
      </c>
      <c r="P47" s="535">
        <v>0</v>
      </c>
      <c r="Q47" s="535">
        <v>0</v>
      </c>
      <c r="R47" s="535">
        <v>0</v>
      </c>
      <c r="S47" s="284">
        <f>IF($E47=0,0,$F47/$E47*100)</f>
        <v>100</v>
      </c>
      <c r="T47" s="284">
        <f>IF($E47=0,0,SUM($J47,$N47)/$E47*100)</f>
        <v>0</v>
      </c>
    </row>
    <row r="48" spans="2:20" ht="6.75" customHeight="1">
      <c r="B48" s="507"/>
      <c r="C48" s="84"/>
      <c r="D48" s="84"/>
      <c r="E48" s="323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5"/>
      <c r="T48" s="325"/>
    </row>
    <row r="49" spans="2:20" ht="15" customHeight="1">
      <c r="B49" s="507"/>
      <c r="C49" s="501" t="s">
        <v>51</v>
      </c>
      <c r="D49" s="84" t="s">
        <v>8</v>
      </c>
      <c r="E49" s="321">
        <f>SUM(F49:L49)</f>
        <v>129</v>
      </c>
      <c r="F49" s="322">
        <f aca="true" t="shared" si="13" ref="F49:R49">F50+F51</f>
        <v>0</v>
      </c>
      <c r="G49" s="322">
        <f t="shared" si="13"/>
        <v>0</v>
      </c>
      <c r="H49" s="322">
        <f t="shared" si="13"/>
        <v>0</v>
      </c>
      <c r="I49" s="322">
        <f t="shared" si="13"/>
        <v>0</v>
      </c>
      <c r="J49" s="322">
        <f t="shared" si="13"/>
        <v>35</v>
      </c>
      <c r="K49" s="322">
        <f t="shared" si="13"/>
        <v>94</v>
      </c>
      <c r="L49" s="322">
        <f t="shared" si="13"/>
        <v>0</v>
      </c>
      <c r="M49" s="326" t="s">
        <v>353</v>
      </c>
      <c r="N49" s="322">
        <f t="shared" si="13"/>
        <v>0</v>
      </c>
      <c r="O49" s="322">
        <f t="shared" si="13"/>
        <v>0</v>
      </c>
      <c r="P49" s="322">
        <f t="shared" si="13"/>
        <v>0</v>
      </c>
      <c r="Q49" s="322">
        <f t="shared" si="13"/>
        <v>0</v>
      </c>
      <c r="R49" s="322">
        <f t="shared" si="13"/>
        <v>0</v>
      </c>
      <c r="S49" s="284">
        <f>IF($E49=0,0,$F49/$E49*100)</f>
        <v>0</v>
      </c>
      <c r="T49" s="284">
        <f>IF($E49=0,0,SUM($J49,$N49)/$E49*100)</f>
        <v>27.131782945736433</v>
      </c>
    </row>
    <row r="50" spans="2:20" ht="15" customHeight="1">
      <c r="B50" s="507"/>
      <c r="C50" s="501"/>
      <c r="D50" s="84" t="s">
        <v>26</v>
      </c>
      <c r="E50" s="321">
        <f>SUM(F50:L50)</f>
        <v>89</v>
      </c>
      <c r="F50" s="535">
        <v>0</v>
      </c>
      <c r="G50" s="535">
        <v>0</v>
      </c>
      <c r="H50" s="535">
        <v>0</v>
      </c>
      <c r="I50" s="535">
        <v>0</v>
      </c>
      <c r="J50" s="535">
        <v>20</v>
      </c>
      <c r="K50" s="535">
        <v>69</v>
      </c>
      <c r="L50" s="535">
        <v>0</v>
      </c>
      <c r="M50" s="326" t="s">
        <v>353</v>
      </c>
      <c r="N50" s="535">
        <v>0</v>
      </c>
      <c r="O50" s="535">
        <v>0</v>
      </c>
      <c r="P50" s="535">
        <v>0</v>
      </c>
      <c r="Q50" s="535">
        <v>0</v>
      </c>
      <c r="R50" s="535">
        <v>0</v>
      </c>
      <c r="S50" s="284">
        <f>IF($E50=0,0,$F50/$E50*100)</f>
        <v>0</v>
      </c>
      <c r="T50" s="284">
        <f>IF($E50=0,0,SUM($J50,$N50)/$E50*100)</f>
        <v>22.47191011235955</v>
      </c>
    </row>
    <row r="51" spans="2:20" ht="15" customHeight="1">
      <c r="B51" s="507"/>
      <c r="C51" s="501"/>
      <c r="D51" s="84" t="s">
        <v>27</v>
      </c>
      <c r="E51" s="321">
        <f>SUM(F51:L51)</f>
        <v>40</v>
      </c>
      <c r="F51" s="535">
        <v>0</v>
      </c>
      <c r="G51" s="535">
        <v>0</v>
      </c>
      <c r="H51" s="535">
        <v>0</v>
      </c>
      <c r="I51" s="535">
        <v>0</v>
      </c>
      <c r="J51" s="535">
        <v>15</v>
      </c>
      <c r="K51" s="535">
        <v>25</v>
      </c>
      <c r="L51" s="535">
        <v>0</v>
      </c>
      <c r="M51" s="326" t="s">
        <v>353</v>
      </c>
      <c r="N51" s="535">
        <v>0</v>
      </c>
      <c r="O51" s="535">
        <v>0</v>
      </c>
      <c r="P51" s="535">
        <v>0</v>
      </c>
      <c r="Q51" s="535">
        <v>0</v>
      </c>
      <c r="R51" s="535">
        <v>0</v>
      </c>
      <c r="S51" s="284">
        <f>IF($E51=0,0,$F51/$E51*100)</f>
        <v>0</v>
      </c>
      <c r="T51" s="284">
        <f>IF($E51=0,0,SUM($J51,$N51)/$E51*100)</f>
        <v>37.5</v>
      </c>
    </row>
    <row r="52" spans="2:20" ht="6.75" customHeight="1">
      <c r="B52" s="507"/>
      <c r="C52" s="84"/>
      <c r="D52" s="84"/>
      <c r="E52" s="323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5"/>
      <c r="T52" s="325"/>
    </row>
    <row r="53" spans="2:20" ht="15" customHeight="1">
      <c r="B53" s="507"/>
      <c r="C53" s="501" t="s">
        <v>304</v>
      </c>
      <c r="D53" s="84" t="s">
        <v>8</v>
      </c>
      <c r="E53" s="321">
        <f>SUM(F53:L53)</f>
        <v>11</v>
      </c>
      <c r="F53" s="322">
        <f aca="true" t="shared" si="14" ref="F53:R53">F54+F55</f>
        <v>0</v>
      </c>
      <c r="G53" s="322">
        <f t="shared" si="14"/>
        <v>0</v>
      </c>
      <c r="H53" s="322">
        <f t="shared" si="14"/>
        <v>0</v>
      </c>
      <c r="I53" s="322">
        <f t="shared" si="14"/>
        <v>0</v>
      </c>
      <c r="J53" s="322">
        <f t="shared" si="14"/>
        <v>3</v>
      </c>
      <c r="K53" s="322">
        <f t="shared" si="14"/>
        <v>8</v>
      </c>
      <c r="L53" s="322">
        <f t="shared" si="14"/>
        <v>0</v>
      </c>
      <c r="M53" s="326" t="s">
        <v>353</v>
      </c>
      <c r="N53" s="322">
        <f t="shared" si="14"/>
        <v>0</v>
      </c>
      <c r="O53" s="322">
        <f t="shared" si="14"/>
        <v>0</v>
      </c>
      <c r="P53" s="322">
        <f t="shared" si="14"/>
        <v>0</v>
      </c>
      <c r="Q53" s="322">
        <f t="shared" si="14"/>
        <v>0</v>
      </c>
      <c r="R53" s="322">
        <f t="shared" si="14"/>
        <v>0</v>
      </c>
      <c r="S53" s="284">
        <f>IF($E53=0,0,$F53/$E53*100)</f>
        <v>0</v>
      </c>
      <c r="T53" s="284">
        <f>IF($E53=0,0,SUM($J53,$N53)/$E53*100)</f>
        <v>27.27272727272727</v>
      </c>
    </row>
    <row r="54" spans="2:20" ht="15" customHeight="1">
      <c r="B54" s="507"/>
      <c r="C54" s="501"/>
      <c r="D54" s="84" t="s">
        <v>26</v>
      </c>
      <c r="E54" s="321">
        <f>SUM(F54:L54)</f>
        <v>5</v>
      </c>
      <c r="F54" s="535">
        <v>0</v>
      </c>
      <c r="G54" s="535">
        <v>0</v>
      </c>
      <c r="H54" s="535">
        <v>0</v>
      </c>
      <c r="I54" s="535">
        <v>0</v>
      </c>
      <c r="J54" s="535">
        <v>2</v>
      </c>
      <c r="K54" s="535">
        <v>3</v>
      </c>
      <c r="L54" s="535">
        <v>0</v>
      </c>
      <c r="M54" s="326" t="s">
        <v>353</v>
      </c>
      <c r="N54" s="535">
        <v>0</v>
      </c>
      <c r="O54" s="535">
        <v>0</v>
      </c>
      <c r="P54" s="535">
        <v>0</v>
      </c>
      <c r="Q54" s="535">
        <v>0</v>
      </c>
      <c r="R54" s="535">
        <v>0</v>
      </c>
      <c r="S54" s="284">
        <f>IF($E54=0,0,$F54/$E54*100)</f>
        <v>0</v>
      </c>
      <c r="T54" s="284">
        <f>IF($E54=0,0,SUM($J54,$N54)/$E54*100)</f>
        <v>40</v>
      </c>
    </row>
    <row r="55" spans="2:20" ht="15" customHeight="1">
      <c r="B55" s="507"/>
      <c r="C55" s="501"/>
      <c r="D55" s="84" t="s">
        <v>27</v>
      </c>
      <c r="E55" s="321">
        <f>SUM(F55:L55)</f>
        <v>6</v>
      </c>
      <c r="F55" s="535">
        <v>0</v>
      </c>
      <c r="G55" s="535">
        <v>0</v>
      </c>
      <c r="H55" s="535">
        <v>0</v>
      </c>
      <c r="I55" s="535">
        <v>0</v>
      </c>
      <c r="J55" s="535">
        <v>1</v>
      </c>
      <c r="K55" s="535">
        <v>5</v>
      </c>
      <c r="L55" s="535">
        <v>0</v>
      </c>
      <c r="M55" s="326" t="s">
        <v>353</v>
      </c>
      <c r="N55" s="535">
        <v>0</v>
      </c>
      <c r="O55" s="535">
        <v>0</v>
      </c>
      <c r="P55" s="535">
        <v>0</v>
      </c>
      <c r="Q55" s="535">
        <v>0</v>
      </c>
      <c r="R55" s="535">
        <v>0</v>
      </c>
      <c r="S55" s="284">
        <f>IF($E55=0,0,$F55/$E55*100)</f>
        <v>0</v>
      </c>
      <c r="T55" s="284">
        <f>IF($E55=0,0,SUM($J55,$N55)/$E55*100)</f>
        <v>16.666666666666664</v>
      </c>
    </row>
    <row r="56" spans="2:20" ht="6.75" customHeight="1">
      <c r="B56" s="507"/>
      <c r="C56" s="84"/>
      <c r="D56" s="84"/>
      <c r="E56" s="323"/>
      <c r="F56" s="324"/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5"/>
      <c r="T56" s="325"/>
    </row>
    <row r="57" spans="2:20" ht="15" customHeight="1">
      <c r="B57" s="141"/>
      <c r="C57" s="501" t="s">
        <v>303</v>
      </c>
      <c r="D57" s="84" t="s">
        <v>8</v>
      </c>
      <c r="E57" s="321">
        <f>SUM(F57:L57)</f>
        <v>6</v>
      </c>
      <c r="F57" s="322">
        <f aca="true" t="shared" si="15" ref="F57:R57">F58+F59</f>
        <v>0</v>
      </c>
      <c r="G57" s="322">
        <f t="shared" si="15"/>
        <v>1</v>
      </c>
      <c r="H57" s="322">
        <f t="shared" si="15"/>
        <v>0</v>
      </c>
      <c r="I57" s="322">
        <f t="shared" si="15"/>
        <v>0</v>
      </c>
      <c r="J57" s="322">
        <f t="shared" si="15"/>
        <v>0</v>
      </c>
      <c r="K57" s="322">
        <f t="shared" si="15"/>
        <v>5</v>
      </c>
      <c r="L57" s="322">
        <f t="shared" si="15"/>
        <v>0</v>
      </c>
      <c r="M57" s="326" t="s">
        <v>353</v>
      </c>
      <c r="N57" s="322">
        <f t="shared" si="15"/>
        <v>0</v>
      </c>
      <c r="O57" s="322">
        <f t="shared" si="15"/>
        <v>0</v>
      </c>
      <c r="P57" s="322">
        <f t="shared" si="15"/>
        <v>0</v>
      </c>
      <c r="Q57" s="322">
        <f t="shared" si="15"/>
        <v>0</v>
      </c>
      <c r="R57" s="322">
        <f t="shared" si="15"/>
        <v>0</v>
      </c>
      <c r="S57" s="284">
        <f>IF($E57=0,0,$F57/$E57*100)</f>
        <v>0</v>
      </c>
      <c r="T57" s="284">
        <f>IF($E57=0,0,SUM($J57,$N57)/$E57*100)</f>
        <v>0</v>
      </c>
    </row>
    <row r="58" spans="2:20" ht="15" customHeight="1">
      <c r="B58" s="141"/>
      <c r="C58" s="501"/>
      <c r="D58" s="84" t="s">
        <v>26</v>
      </c>
      <c r="E58" s="321">
        <f>SUM(F58:L58)</f>
        <v>4</v>
      </c>
      <c r="F58" s="535">
        <v>0</v>
      </c>
      <c r="G58" s="535">
        <v>1</v>
      </c>
      <c r="H58" s="535">
        <v>0</v>
      </c>
      <c r="I58" s="535">
        <v>0</v>
      </c>
      <c r="J58" s="535">
        <v>0</v>
      </c>
      <c r="K58" s="535">
        <v>3</v>
      </c>
      <c r="L58" s="535">
        <v>0</v>
      </c>
      <c r="M58" s="326" t="s">
        <v>353</v>
      </c>
      <c r="N58" s="535">
        <v>0</v>
      </c>
      <c r="O58" s="535">
        <v>0</v>
      </c>
      <c r="P58" s="535">
        <v>0</v>
      </c>
      <c r="Q58" s="535">
        <v>0</v>
      </c>
      <c r="R58" s="535">
        <v>0</v>
      </c>
      <c r="S58" s="284">
        <f>IF($E58=0,0,$F58/$E58*100)</f>
        <v>0</v>
      </c>
      <c r="T58" s="284">
        <f>IF($E58=0,0,SUM($J58,$N58)/$E58*100)</f>
        <v>0</v>
      </c>
    </row>
    <row r="59" spans="2:20" ht="15" customHeight="1">
      <c r="B59" s="141"/>
      <c r="C59" s="501"/>
      <c r="D59" s="84" t="s">
        <v>27</v>
      </c>
      <c r="E59" s="321">
        <f>SUM(F59:L59)</f>
        <v>2</v>
      </c>
      <c r="F59" s="535">
        <v>0</v>
      </c>
      <c r="G59" s="535">
        <v>0</v>
      </c>
      <c r="H59" s="535">
        <v>0</v>
      </c>
      <c r="I59" s="535">
        <v>0</v>
      </c>
      <c r="J59" s="535">
        <v>0</v>
      </c>
      <c r="K59" s="535">
        <v>2</v>
      </c>
      <c r="L59" s="535">
        <v>0</v>
      </c>
      <c r="M59" s="326" t="s">
        <v>353</v>
      </c>
      <c r="N59" s="535">
        <v>0</v>
      </c>
      <c r="O59" s="535">
        <v>0</v>
      </c>
      <c r="P59" s="535">
        <v>0</v>
      </c>
      <c r="Q59" s="535">
        <v>0</v>
      </c>
      <c r="R59" s="535">
        <v>0</v>
      </c>
      <c r="S59" s="284">
        <f>IF($E59=0,0,$F59/$E59*100)</f>
        <v>0</v>
      </c>
      <c r="T59" s="284">
        <f>IF($E59=0,0,SUM($J59,$N59)/$E59*100)</f>
        <v>0</v>
      </c>
    </row>
    <row r="60" spans="2:20" ht="15" customHeight="1" thickBot="1">
      <c r="B60" s="147"/>
      <c r="C60" s="91"/>
      <c r="D60" s="91"/>
      <c r="E60" s="327"/>
      <c r="F60" s="328"/>
      <c r="G60" s="328"/>
      <c r="H60" s="328"/>
      <c r="I60" s="328"/>
      <c r="J60" s="328"/>
      <c r="K60" s="328"/>
      <c r="L60" s="328"/>
      <c r="M60" s="328"/>
      <c r="N60" s="328"/>
      <c r="O60" s="328"/>
      <c r="P60" s="328"/>
      <c r="Q60" s="328"/>
      <c r="R60" s="328"/>
      <c r="S60" s="329"/>
      <c r="T60" s="329"/>
    </row>
  </sheetData>
  <sheetProtection/>
  <mergeCells count="15">
    <mergeCell ref="C21:C23"/>
    <mergeCell ref="C41:C43"/>
    <mergeCell ref="C45:C47"/>
    <mergeCell ref="C49:C51"/>
    <mergeCell ref="C33:C35"/>
    <mergeCell ref="C57:C59"/>
    <mergeCell ref="M4:R4"/>
    <mergeCell ref="C53:C55"/>
    <mergeCell ref="B8:D8"/>
    <mergeCell ref="B16:B32"/>
    <mergeCell ref="N5:R6"/>
    <mergeCell ref="C17:C19"/>
    <mergeCell ref="C29:C31"/>
    <mergeCell ref="C25:C27"/>
    <mergeCell ref="B40:B56"/>
  </mergeCells>
  <printOptions/>
  <pageMargins left="0.8661417322834646" right="0" top="0.984251968503937" bottom="0.984251968503937" header="0.7086614173228347" footer="0.7086614173228347"/>
  <pageSetup orientation="portrait" paperSize="9" scale="90" r:id="rId2"/>
  <headerFooter alignWithMargins="0">
    <oddFooter>&amp;C&amp;P / &amp;N ページ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7"/>
  <sheetViews>
    <sheetView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11.00390625" defaultRowHeight="12.75" customHeight="1"/>
  <cols>
    <col min="1" max="1" width="0.5" style="54" customWidth="1"/>
    <col min="2" max="2" width="12.625" style="2" customWidth="1"/>
    <col min="3" max="8" width="11.625" style="2" customWidth="1"/>
    <col min="9" max="9" width="6.00390625" style="2" customWidth="1"/>
    <col min="10" max="16384" width="11.00390625" style="2" customWidth="1"/>
  </cols>
  <sheetData>
    <row r="1" ht="4.5" customHeight="1"/>
    <row r="2" spans="2:12" ht="12.75" customHeight="1">
      <c r="B2" s="116" t="s">
        <v>329</v>
      </c>
      <c r="C2" s="116"/>
      <c r="D2" s="116"/>
      <c r="E2" s="116"/>
      <c r="F2" s="116"/>
      <c r="G2" s="116"/>
      <c r="H2" s="116"/>
      <c r="I2" s="23"/>
      <c r="J2" s="23"/>
      <c r="K2" s="23"/>
      <c r="L2" s="23"/>
    </row>
    <row r="3" ht="4.5" customHeight="1" thickBot="1">
      <c r="A3" s="2"/>
    </row>
    <row r="4" spans="1:8" s="159" customFormat="1" ht="12.75" customHeight="1">
      <c r="A4" s="36"/>
      <c r="B4" s="367" t="s">
        <v>22</v>
      </c>
      <c r="C4" s="360" t="s">
        <v>40</v>
      </c>
      <c r="D4" s="361"/>
      <c r="E4" s="366"/>
      <c r="F4" s="360" t="s">
        <v>41</v>
      </c>
      <c r="G4" s="361"/>
      <c r="H4" s="361"/>
    </row>
    <row r="5" spans="2:8" s="159" customFormat="1" ht="12.75" customHeight="1">
      <c r="B5" s="368"/>
      <c r="C5" s="103" t="s">
        <v>8</v>
      </c>
      <c r="D5" s="103" t="s">
        <v>23</v>
      </c>
      <c r="E5" s="103" t="s">
        <v>24</v>
      </c>
      <c r="F5" s="103" t="s">
        <v>8</v>
      </c>
      <c r="G5" s="103" t="s">
        <v>23</v>
      </c>
      <c r="H5" s="103" t="s">
        <v>24</v>
      </c>
    </row>
    <row r="6" spans="2:8" s="159" customFormat="1" ht="4.5" customHeight="1">
      <c r="B6" s="184"/>
      <c r="C6" s="185"/>
      <c r="D6" s="186"/>
      <c r="E6" s="186"/>
      <c r="F6" s="186"/>
      <c r="G6" s="186"/>
      <c r="H6" s="186"/>
    </row>
    <row r="7" spans="2:9" s="36" customFormat="1" ht="13.5" customHeight="1">
      <c r="B7" s="187" t="s">
        <v>406</v>
      </c>
      <c r="C7" s="155">
        <f aca="true" t="shared" si="0" ref="C7:H7">SUM(C11:C35)</f>
        <v>222</v>
      </c>
      <c r="D7" s="155">
        <f t="shared" si="0"/>
        <v>216</v>
      </c>
      <c r="E7" s="155">
        <f t="shared" si="0"/>
        <v>6</v>
      </c>
      <c r="F7" s="155">
        <f t="shared" si="0"/>
        <v>93</v>
      </c>
      <c r="G7" s="155">
        <f t="shared" si="0"/>
        <v>90</v>
      </c>
      <c r="H7" s="183">
        <f t="shared" si="0"/>
        <v>3</v>
      </c>
      <c r="I7" s="188"/>
    </row>
    <row r="8" spans="2:9" s="36" customFormat="1" ht="12.75" customHeight="1">
      <c r="B8" s="153" t="s">
        <v>407</v>
      </c>
      <c r="C8" s="169">
        <f>D8+E8</f>
        <v>1</v>
      </c>
      <c r="D8" s="169">
        <v>1</v>
      </c>
      <c r="E8" s="169">
        <v>0</v>
      </c>
      <c r="F8" s="169">
        <f>G8+H8</f>
        <v>1</v>
      </c>
      <c r="G8" s="169">
        <v>1</v>
      </c>
      <c r="H8" s="169">
        <v>0</v>
      </c>
      <c r="I8" s="188"/>
    </row>
    <row r="9" spans="2:9" s="36" customFormat="1" ht="12.75" customHeight="1">
      <c r="B9" s="153" t="s">
        <v>408</v>
      </c>
      <c r="C9" s="169">
        <f>D9+E9</f>
        <v>2</v>
      </c>
      <c r="D9" s="169">
        <v>2</v>
      </c>
      <c r="E9" s="169">
        <v>0</v>
      </c>
      <c r="F9" s="169">
        <f>G9+H9</f>
        <v>2</v>
      </c>
      <c r="G9" s="169">
        <v>2</v>
      </c>
      <c r="H9" s="169">
        <v>0</v>
      </c>
      <c r="I9" s="188"/>
    </row>
    <row r="10" spans="2:8" s="36" customFormat="1" ht="4.5" customHeight="1">
      <c r="B10" s="153"/>
      <c r="C10" s="170"/>
      <c r="D10" s="170"/>
      <c r="E10" s="170"/>
      <c r="F10" s="170"/>
      <c r="G10" s="170"/>
      <c r="H10" s="170"/>
    </row>
    <row r="11" spans="2:8" s="36" customFormat="1" ht="13.5" customHeight="1">
      <c r="B11" s="153" t="s">
        <v>405</v>
      </c>
      <c r="C11" s="169">
        <v>35</v>
      </c>
      <c r="D11" s="169">
        <v>34</v>
      </c>
      <c r="E11" s="169">
        <v>1</v>
      </c>
      <c r="F11" s="169">
        <v>19</v>
      </c>
      <c r="G11" s="169">
        <v>19</v>
      </c>
      <c r="H11" s="169">
        <v>0</v>
      </c>
    </row>
    <row r="12" spans="2:8" s="36" customFormat="1" ht="12.75" customHeight="1">
      <c r="B12" s="153" t="s">
        <v>404</v>
      </c>
      <c r="C12" s="169">
        <v>17</v>
      </c>
      <c r="D12" s="169">
        <v>17</v>
      </c>
      <c r="E12" s="169">
        <v>0</v>
      </c>
      <c r="F12" s="169">
        <v>6</v>
      </c>
      <c r="G12" s="169">
        <v>5</v>
      </c>
      <c r="H12" s="169">
        <v>1</v>
      </c>
    </row>
    <row r="13" spans="2:8" s="36" customFormat="1" ht="12.75" customHeight="1">
      <c r="B13" s="153" t="s">
        <v>403</v>
      </c>
      <c r="C13" s="169">
        <v>11</v>
      </c>
      <c r="D13" s="169">
        <v>11</v>
      </c>
      <c r="E13" s="169">
        <v>0</v>
      </c>
      <c r="F13" s="169">
        <v>3</v>
      </c>
      <c r="G13" s="169">
        <v>3</v>
      </c>
      <c r="H13" s="169">
        <v>0</v>
      </c>
    </row>
    <row r="14" spans="2:8" s="36" customFormat="1" ht="12.75" customHeight="1">
      <c r="B14" s="153" t="s">
        <v>402</v>
      </c>
      <c r="C14" s="169">
        <v>26</v>
      </c>
      <c r="D14" s="169">
        <v>26</v>
      </c>
      <c r="E14" s="169">
        <v>0</v>
      </c>
      <c r="F14" s="169">
        <v>11</v>
      </c>
      <c r="G14" s="169">
        <v>11</v>
      </c>
      <c r="H14" s="169">
        <v>0</v>
      </c>
    </row>
    <row r="15" spans="2:8" s="36" customFormat="1" ht="12.75" customHeight="1">
      <c r="B15" s="153" t="s">
        <v>401</v>
      </c>
      <c r="C15" s="169">
        <v>17</v>
      </c>
      <c r="D15" s="169">
        <v>17</v>
      </c>
      <c r="E15" s="169">
        <v>0</v>
      </c>
      <c r="F15" s="169">
        <v>6</v>
      </c>
      <c r="G15" s="169">
        <v>6</v>
      </c>
      <c r="H15" s="169">
        <v>0</v>
      </c>
    </row>
    <row r="16" spans="2:8" s="36" customFormat="1" ht="12.75" customHeight="1">
      <c r="B16" s="153" t="s">
        <v>400</v>
      </c>
      <c r="C16" s="169">
        <v>11</v>
      </c>
      <c r="D16" s="169">
        <v>11</v>
      </c>
      <c r="E16" s="169">
        <v>0</v>
      </c>
      <c r="F16" s="169">
        <v>4</v>
      </c>
      <c r="G16" s="169">
        <v>4</v>
      </c>
      <c r="H16" s="169">
        <v>0</v>
      </c>
    </row>
    <row r="17" spans="2:8" s="36" customFormat="1" ht="12.75" customHeight="1">
      <c r="B17" s="153" t="s">
        <v>399</v>
      </c>
      <c r="C17" s="169">
        <v>13</v>
      </c>
      <c r="D17" s="169">
        <v>13</v>
      </c>
      <c r="E17" s="169">
        <v>0</v>
      </c>
      <c r="F17" s="169">
        <v>7</v>
      </c>
      <c r="G17" s="169">
        <v>7</v>
      </c>
      <c r="H17" s="169">
        <v>0</v>
      </c>
    </row>
    <row r="18" spans="2:8" s="36" customFormat="1" ht="12.75" customHeight="1">
      <c r="B18" s="153" t="s">
        <v>398</v>
      </c>
      <c r="C18" s="169">
        <v>22</v>
      </c>
      <c r="D18" s="169">
        <v>21</v>
      </c>
      <c r="E18" s="169">
        <v>1</v>
      </c>
      <c r="F18" s="169">
        <v>6</v>
      </c>
      <c r="G18" s="169">
        <v>6</v>
      </c>
      <c r="H18" s="169">
        <v>0</v>
      </c>
    </row>
    <row r="19" spans="2:8" s="36" customFormat="1" ht="4.5" customHeight="1">
      <c r="B19" s="153"/>
      <c r="C19" s="169"/>
      <c r="D19" s="169"/>
      <c r="E19" s="172"/>
      <c r="F19" s="169"/>
      <c r="G19" s="169"/>
      <c r="H19" s="172"/>
    </row>
    <row r="20" spans="2:8" s="36" customFormat="1" ht="12.75" customHeight="1">
      <c r="B20" s="153" t="s">
        <v>397</v>
      </c>
      <c r="C20" s="169">
        <v>2</v>
      </c>
      <c r="D20" s="169">
        <v>2</v>
      </c>
      <c r="E20" s="169">
        <v>0</v>
      </c>
      <c r="F20" s="169">
        <v>1</v>
      </c>
      <c r="G20" s="169">
        <v>1</v>
      </c>
      <c r="H20" s="169">
        <v>0</v>
      </c>
    </row>
    <row r="21" spans="2:8" s="36" customFormat="1" ht="13.5" customHeight="1">
      <c r="B21" s="153" t="s">
        <v>396</v>
      </c>
      <c r="C21" s="169">
        <v>1</v>
      </c>
      <c r="D21" s="169">
        <v>1</v>
      </c>
      <c r="E21" s="169">
        <v>0</v>
      </c>
      <c r="F21" s="169">
        <v>1</v>
      </c>
      <c r="G21" s="169">
        <v>1</v>
      </c>
      <c r="H21" s="169">
        <v>0</v>
      </c>
    </row>
    <row r="22" spans="2:8" s="36" customFormat="1" ht="12.75" customHeight="1">
      <c r="B22" s="153" t="s">
        <v>25</v>
      </c>
      <c r="C22" s="169">
        <v>1</v>
      </c>
      <c r="D22" s="169">
        <v>1</v>
      </c>
      <c r="E22" s="169">
        <v>0</v>
      </c>
      <c r="F22" s="169">
        <v>1</v>
      </c>
      <c r="G22" s="169">
        <v>1</v>
      </c>
      <c r="H22" s="169">
        <v>0</v>
      </c>
    </row>
    <row r="23" spans="2:8" s="36" customFormat="1" ht="12.75" customHeight="1">
      <c r="B23" s="153" t="s">
        <v>395</v>
      </c>
      <c r="C23" s="169">
        <v>6</v>
      </c>
      <c r="D23" s="169">
        <v>5</v>
      </c>
      <c r="E23" s="169">
        <v>1</v>
      </c>
      <c r="F23" s="169">
        <v>2</v>
      </c>
      <c r="G23" s="169">
        <v>2</v>
      </c>
      <c r="H23" s="169">
        <v>0</v>
      </c>
    </row>
    <row r="24" spans="2:8" s="36" customFormat="1" ht="12.75" customHeight="1">
      <c r="B24" s="153" t="s">
        <v>394</v>
      </c>
      <c r="C24" s="169">
        <v>8</v>
      </c>
      <c r="D24" s="169">
        <v>7</v>
      </c>
      <c r="E24" s="169">
        <v>1</v>
      </c>
      <c r="F24" s="169">
        <v>3</v>
      </c>
      <c r="G24" s="169">
        <v>3</v>
      </c>
      <c r="H24" s="169">
        <v>0</v>
      </c>
    </row>
    <row r="25" spans="2:8" s="36" customFormat="1" ht="13.5" customHeight="1">
      <c r="B25" s="153" t="s">
        <v>393</v>
      </c>
      <c r="C25" s="169">
        <v>7</v>
      </c>
      <c r="D25" s="169">
        <v>7</v>
      </c>
      <c r="E25" s="169">
        <v>0</v>
      </c>
      <c r="F25" s="169">
        <v>4</v>
      </c>
      <c r="G25" s="169">
        <v>4</v>
      </c>
      <c r="H25" s="169">
        <v>0</v>
      </c>
    </row>
    <row r="26" spans="2:8" s="36" customFormat="1" ht="12.75" customHeight="1">
      <c r="B26" s="153" t="s">
        <v>392</v>
      </c>
      <c r="C26" s="169">
        <v>1</v>
      </c>
      <c r="D26" s="169">
        <v>1</v>
      </c>
      <c r="E26" s="169">
        <v>0</v>
      </c>
      <c r="F26" s="169">
        <v>1</v>
      </c>
      <c r="G26" s="169">
        <v>1</v>
      </c>
      <c r="H26" s="169">
        <v>0</v>
      </c>
    </row>
    <row r="27" spans="2:8" s="36" customFormat="1" ht="12.75" customHeight="1">
      <c r="B27" s="153" t="s">
        <v>391</v>
      </c>
      <c r="C27" s="169">
        <v>5</v>
      </c>
      <c r="D27" s="169">
        <v>5</v>
      </c>
      <c r="E27" s="169">
        <v>0</v>
      </c>
      <c r="F27" s="169">
        <v>4</v>
      </c>
      <c r="G27" s="169">
        <v>2</v>
      </c>
      <c r="H27" s="169">
        <v>2</v>
      </c>
    </row>
    <row r="28" spans="2:8" s="36" customFormat="1" ht="13.5" customHeight="1">
      <c r="B28" s="153" t="s">
        <v>390</v>
      </c>
      <c r="C28" s="169">
        <v>3</v>
      </c>
      <c r="D28" s="169">
        <v>3</v>
      </c>
      <c r="E28" s="169">
        <v>0</v>
      </c>
      <c r="F28" s="169">
        <v>2</v>
      </c>
      <c r="G28" s="169">
        <v>2</v>
      </c>
      <c r="H28" s="169">
        <v>0</v>
      </c>
    </row>
    <row r="29" spans="2:8" s="36" customFormat="1" ht="12.75" customHeight="1">
      <c r="B29" s="153" t="s">
        <v>389</v>
      </c>
      <c r="C29" s="169">
        <v>3</v>
      </c>
      <c r="D29" s="169">
        <v>3</v>
      </c>
      <c r="E29" s="169">
        <v>0</v>
      </c>
      <c r="F29" s="169">
        <v>1</v>
      </c>
      <c r="G29" s="169">
        <v>1</v>
      </c>
      <c r="H29" s="169">
        <v>0</v>
      </c>
    </row>
    <row r="30" spans="2:8" s="36" customFormat="1" ht="12.75" customHeight="1">
      <c r="B30" s="153" t="s">
        <v>388</v>
      </c>
      <c r="C30" s="169">
        <v>3</v>
      </c>
      <c r="D30" s="169">
        <v>3</v>
      </c>
      <c r="E30" s="169">
        <v>0</v>
      </c>
      <c r="F30" s="169">
        <v>1</v>
      </c>
      <c r="G30" s="169">
        <v>1</v>
      </c>
      <c r="H30" s="169">
        <v>0</v>
      </c>
    </row>
    <row r="31" spans="2:8" s="36" customFormat="1" ht="12.75" customHeight="1">
      <c r="B31" s="153" t="s">
        <v>387</v>
      </c>
      <c r="C31" s="169">
        <v>4</v>
      </c>
      <c r="D31" s="169">
        <v>4</v>
      </c>
      <c r="E31" s="169">
        <v>0</v>
      </c>
      <c r="F31" s="169">
        <v>2</v>
      </c>
      <c r="G31" s="169">
        <v>2</v>
      </c>
      <c r="H31" s="169">
        <v>0</v>
      </c>
    </row>
    <row r="32" spans="2:8" s="36" customFormat="1" ht="13.5" customHeight="1">
      <c r="B32" s="153" t="s">
        <v>386</v>
      </c>
      <c r="C32" s="169">
        <v>4</v>
      </c>
      <c r="D32" s="169">
        <v>3</v>
      </c>
      <c r="E32" s="169">
        <v>1</v>
      </c>
      <c r="F32" s="169">
        <v>1</v>
      </c>
      <c r="G32" s="169">
        <v>1</v>
      </c>
      <c r="H32" s="169">
        <v>0</v>
      </c>
    </row>
    <row r="33" spans="2:8" s="36" customFormat="1" ht="12.75" customHeight="1">
      <c r="B33" s="153" t="s">
        <v>385</v>
      </c>
      <c r="C33" s="169">
        <v>4</v>
      </c>
      <c r="D33" s="169">
        <v>4</v>
      </c>
      <c r="E33" s="169">
        <v>0</v>
      </c>
      <c r="F33" s="169">
        <v>1</v>
      </c>
      <c r="G33" s="169">
        <v>1</v>
      </c>
      <c r="H33" s="169">
        <v>0</v>
      </c>
    </row>
    <row r="34" spans="2:8" s="36" customFormat="1" ht="12.75" customHeight="1">
      <c r="B34" s="153" t="s">
        <v>384</v>
      </c>
      <c r="C34" s="169">
        <v>11</v>
      </c>
      <c r="D34" s="169">
        <v>10</v>
      </c>
      <c r="E34" s="169">
        <v>1</v>
      </c>
      <c r="F34" s="169">
        <v>4</v>
      </c>
      <c r="G34" s="169">
        <v>4</v>
      </c>
      <c r="H34" s="169">
        <v>0</v>
      </c>
    </row>
    <row r="35" spans="2:8" s="36" customFormat="1" ht="12.75" customHeight="1">
      <c r="B35" s="153" t="s">
        <v>280</v>
      </c>
      <c r="C35" s="169">
        <v>7</v>
      </c>
      <c r="D35" s="169">
        <v>7</v>
      </c>
      <c r="E35" s="169">
        <v>0</v>
      </c>
      <c r="F35" s="169">
        <v>2</v>
      </c>
      <c r="G35" s="169">
        <v>2</v>
      </c>
      <c r="H35" s="169">
        <v>0</v>
      </c>
    </row>
    <row r="36" spans="1:8" ht="4.5" customHeight="1" thickBot="1">
      <c r="A36" s="36"/>
      <c r="B36" s="154"/>
      <c r="C36" s="3"/>
      <c r="D36" s="3"/>
      <c r="E36" s="25"/>
      <c r="F36" s="3"/>
      <c r="G36" s="3"/>
      <c r="H36" s="25"/>
    </row>
    <row r="37" ht="11.25">
      <c r="A37" s="2"/>
    </row>
    <row r="38" ht="11.25"/>
    <row r="39" ht="11.25"/>
    <row r="40" ht="11.25"/>
    <row r="41" ht="11.25"/>
    <row r="42" ht="11.25"/>
  </sheetData>
  <sheetProtection/>
  <mergeCells count="3">
    <mergeCell ref="C4:E4"/>
    <mergeCell ref="F4:H4"/>
    <mergeCell ref="B4:B5"/>
  </mergeCells>
  <printOptions/>
  <pageMargins left="0.8661417322834646" right="0.3937007874015748" top="0.8661417322834646" bottom="0.7874015748031497" header="0.5905511811023623" footer="0.5118110236220472"/>
  <pageSetup fitToHeight="1" fitToWidth="1" orientation="landscape" paperSize="9" r:id="rId1"/>
  <headerFooter alignWithMargins="0"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7"/>
  <sheetViews>
    <sheetView zoomScaleSheetLayoutView="85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9.00390625" defaultRowHeight="12.75"/>
  <cols>
    <col min="1" max="1" width="0.5" style="54" customWidth="1"/>
    <col min="2" max="2" width="12.625" style="2" customWidth="1"/>
    <col min="3" max="14" width="8.625" style="2" customWidth="1"/>
    <col min="15" max="16384" width="9.00390625" style="2" customWidth="1"/>
  </cols>
  <sheetData>
    <row r="1" ht="4.5" customHeight="1"/>
    <row r="2" spans="2:16" ht="13.5">
      <c r="B2" s="23" t="s">
        <v>338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ht="4.5" customHeight="1" thickBot="1">
      <c r="A3" s="2"/>
    </row>
    <row r="4" spans="1:14" s="9" customFormat="1" ht="13.5" customHeight="1">
      <c r="A4" s="36"/>
      <c r="B4" s="26"/>
      <c r="C4" s="371" t="s">
        <v>42</v>
      </c>
      <c r="D4" s="514"/>
      <c r="E4" s="514"/>
      <c r="F4" s="514"/>
      <c r="G4" s="514"/>
      <c r="H4" s="515"/>
      <c r="I4" s="370" t="s">
        <v>43</v>
      </c>
      <c r="J4" s="516"/>
      <c r="K4" s="516"/>
      <c r="L4" s="516"/>
      <c r="M4" s="516"/>
      <c r="N4" s="516"/>
    </row>
    <row r="5" spans="1:14" s="9" customFormat="1" ht="13.5" customHeight="1">
      <c r="A5" s="159"/>
      <c r="B5" s="27" t="s">
        <v>22</v>
      </c>
      <c r="C5" s="369" t="s">
        <v>44</v>
      </c>
      <c r="D5" s="517"/>
      <c r="E5" s="518"/>
      <c r="F5" s="369" t="s">
        <v>45</v>
      </c>
      <c r="G5" s="517"/>
      <c r="H5" s="518"/>
      <c r="I5" s="369" t="s">
        <v>44</v>
      </c>
      <c r="J5" s="517"/>
      <c r="K5" s="518"/>
      <c r="L5" s="369" t="s">
        <v>46</v>
      </c>
      <c r="M5" s="517"/>
      <c r="N5" s="517"/>
    </row>
    <row r="6" spans="1:14" s="9" customFormat="1" ht="13.5" customHeight="1">
      <c r="A6" s="159"/>
      <c r="B6" s="27"/>
      <c r="C6" s="333" t="s">
        <v>445</v>
      </c>
      <c r="D6" s="333" t="s">
        <v>26</v>
      </c>
      <c r="E6" s="333" t="s">
        <v>27</v>
      </c>
      <c r="F6" s="330" t="s">
        <v>445</v>
      </c>
      <c r="G6" s="330" t="s">
        <v>26</v>
      </c>
      <c r="H6" s="334" t="s">
        <v>27</v>
      </c>
      <c r="I6" s="28"/>
      <c r="J6" s="28" t="s">
        <v>26</v>
      </c>
      <c r="K6" s="28" t="s">
        <v>27</v>
      </c>
      <c r="L6" s="28"/>
      <c r="M6" s="28" t="s">
        <v>26</v>
      </c>
      <c r="N6" s="28" t="s">
        <v>27</v>
      </c>
    </row>
    <row r="7" spans="1:14" ht="4.5" customHeight="1">
      <c r="A7" s="36"/>
      <c r="B7" s="97"/>
      <c r="C7" s="331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2:14" s="36" customFormat="1" ht="13.5" customHeight="1">
      <c r="B8" s="187" t="s">
        <v>406</v>
      </c>
      <c r="C8" s="332">
        <f aca="true" t="shared" si="0" ref="C8:N8">SUM(C12:C36)</f>
        <v>3162</v>
      </c>
      <c r="D8" s="332">
        <f>SUM(D12:D36)</f>
        <v>1016</v>
      </c>
      <c r="E8" s="332">
        <f t="shared" si="0"/>
        <v>2146</v>
      </c>
      <c r="F8" s="332">
        <f t="shared" si="0"/>
        <v>762</v>
      </c>
      <c r="G8" s="332">
        <f t="shared" si="0"/>
        <v>149</v>
      </c>
      <c r="H8" s="332">
        <f>SUM(H12:H36)</f>
        <v>613</v>
      </c>
      <c r="I8" s="332">
        <f t="shared" si="0"/>
        <v>1884</v>
      </c>
      <c r="J8" s="332">
        <f t="shared" si="0"/>
        <v>919</v>
      </c>
      <c r="K8" s="332">
        <f t="shared" si="0"/>
        <v>965</v>
      </c>
      <c r="L8" s="332">
        <f t="shared" si="0"/>
        <v>321</v>
      </c>
      <c r="M8" s="332">
        <f t="shared" si="0"/>
        <v>78</v>
      </c>
      <c r="N8" s="332">
        <f t="shared" si="0"/>
        <v>243</v>
      </c>
    </row>
    <row r="9" spans="2:14" s="36" customFormat="1" ht="13.5" customHeight="1">
      <c r="B9" s="153" t="s">
        <v>407</v>
      </c>
      <c r="C9" s="152">
        <f>D9+E9</f>
        <v>27</v>
      </c>
      <c r="D9" s="169">
        <v>14</v>
      </c>
      <c r="E9" s="169">
        <v>13</v>
      </c>
      <c r="F9" s="152">
        <f>G9+H9</f>
        <v>3</v>
      </c>
      <c r="G9" s="169">
        <v>3</v>
      </c>
      <c r="H9" s="169">
        <v>0</v>
      </c>
      <c r="I9" s="169">
        <f>J9+K9</f>
        <v>25</v>
      </c>
      <c r="J9" s="169">
        <v>10</v>
      </c>
      <c r="K9" s="169">
        <v>15</v>
      </c>
      <c r="L9" s="169">
        <f>M9+N9</f>
        <v>1</v>
      </c>
      <c r="M9" s="169">
        <v>0</v>
      </c>
      <c r="N9" s="169">
        <v>1</v>
      </c>
    </row>
    <row r="10" spans="2:14" s="36" customFormat="1" ht="13.5" customHeight="1">
      <c r="B10" s="153" t="s">
        <v>408</v>
      </c>
      <c r="C10" s="152">
        <f>D10+E10</f>
        <v>31</v>
      </c>
      <c r="D10" s="169">
        <v>13</v>
      </c>
      <c r="E10" s="169">
        <v>18</v>
      </c>
      <c r="F10" s="152">
        <f>G10+H10</f>
        <v>13</v>
      </c>
      <c r="G10" s="169">
        <v>6</v>
      </c>
      <c r="H10" s="169">
        <v>7</v>
      </c>
      <c r="I10" s="169">
        <f>J10+K10</f>
        <v>30</v>
      </c>
      <c r="J10" s="169">
        <v>21</v>
      </c>
      <c r="K10" s="169">
        <v>9</v>
      </c>
      <c r="L10" s="169">
        <f>M10+N10</f>
        <v>4</v>
      </c>
      <c r="M10" s="169">
        <v>1</v>
      </c>
      <c r="N10" s="169">
        <v>3</v>
      </c>
    </row>
    <row r="11" spans="2:14" s="36" customFormat="1" ht="4.5" customHeight="1">
      <c r="B11" s="153"/>
      <c r="C11" s="152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</row>
    <row r="12" spans="2:14" s="36" customFormat="1" ht="13.5" customHeight="1">
      <c r="B12" s="153" t="s">
        <v>405</v>
      </c>
      <c r="C12" s="152">
        <f>D12+E12</f>
        <v>866</v>
      </c>
      <c r="D12" s="169">
        <v>275</v>
      </c>
      <c r="E12" s="169">
        <v>591</v>
      </c>
      <c r="F12" s="169">
        <f>G12+H12</f>
        <v>226</v>
      </c>
      <c r="G12" s="169">
        <v>63</v>
      </c>
      <c r="H12" s="169">
        <v>163</v>
      </c>
      <c r="I12" s="169">
        <f>J12+K12</f>
        <v>558</v>
      </c>
      <c r="J12" s="169">
        <v>258</v>
      </c>
      <c r="K12" s="169">
        <v>300</v>
      </c>
      <c r="L12" s="169">
        <f>M12+N12</f>
        <v>122</v>
      </c>
      <c r="M12" s="169">
        <v>29</v>
      </c>
      <c r="N12" s="169">
        <v>93</v>
      </c>
    </row>
    <row r="13" spans="2:14" s="36" customFormat="1" ht="13.5" customHeight="1">
      <c r="B13" s="153" t="s">
        <v>404</v>
      </c>
      <c r="C13" s="152">
        <f aca="true" t="shared" si="1" ref="C13:C36">D13+E13</f>
        <v>255</v>
      </c>
      <c r="D13" s="169">
        <v>80</v>
      </c>
      <c r="E13" s="169">
        <v>175</v>
      </c>
      <c r="F13" s="169">
        <f aca="true" t="shared" si="2" ref="F13:F36">G13+H13</f>
        <v>91</v>
      </c>
      <c r="G13" s="169">
        <v>14</v>
      </c>
      <c r="H13" s="169">
        <v>77</v>
      </c>
      <c r="I13" s="169">
        <f aca="true" t="shared" si="3" ref="I13:I36">J13+K13</f>
        <v>137</v>
      </c>
      <c r="J13" s="169">
        <v>69</v>
      </c>
      <c r="K13" s="169">
        <v>68</v>
      </c>
      <c r="L13" s="169">
        <f aca="true" t="shared" si="4" ref="L13:L36">M13+N13</f>
        <v>31</v>
      </c>
      <c r="M13" s="169">
        <v>4</v>
      </c>
      <c r="N13" s="169">
        <v>27</v>
      </c>
    </row>
    <row r="14" spans="2:14" s="36" customFormat="1" ht="13.5" customHeight="1">
      <c r="B14" s="153" t="s">
        <v>403</v>
      </c>
      <c r="C14" s="152">
        <f t="shared" si="1"/>
        <v>176</v>
      </c>
      <c r="D14" s="169">
        <v>53</v>
      </c>
      <c r="E14" s="169">
        <v>123</v>
      </c>
      <c r="F14" s="169">
        <f t="shared" si="2"/>
        <v>50</v>
      </c>
      <c r="G14" s="169">
        <v>6</v>
      </c>
      <c r="H14" s="169">
        <v>44</v>
      </c>
      <c r="I14" s="169">
        <f t="shared" si="3"/>
        <v>87</v>
      </c>
      <c r="J14" s="169">
        <v>46</v>
      </c>
      <c r="K14" s="169">
        <v>41</v>
      </c>
      <c r="L14" s="169">
        <f t="shared" si="4"/>
        <v>10</v>
      </c>
      <c r="M14" s="169">
        <v>2</v>
      </c>
      <c r="N14" s="169">
        <v>8</v>
      </c>
    </row>
    <row r="15" spans="2:14" s="36" customFormat="1" ht="13.5" customHeight="1">
      <c r="B15" s="153" t="s">
        <v>402</v>
      </c>
      <c r="C15" s="152">
        <f t="shared" si="1"/>
        <v>330</v>
      </c>
      <c r="D15" s="169">
        <v>94</v>
      </c>
      <c r="E15" s="169">
        <v>236</v>
      </c>
      <c r="F15" s="169">
        <f t="shared" si="2"/>
        <v>76</v>
      </c>
      <c r="G15" s="169">
        <v>9</v>
      </c>
      <c r="H15" s="169">
        <v>67</v>
      </c>
      <c r="I15" s="169">
        <f t="shared" si="3"/>
        <v>209</v>
      </c>
      <c r="J15" s="169">
        <v>100</v>
      </c>
      <c r="K15" s="169">
        <v>109</v>
      </c>
      <c r="L15" s="169">
        <f t="shared" si="4"/>
        <v>35</v>
      </c>
      <c r="M15" s="169">
        <v>7</v>
      </c>
      <c r="N15" s="169">
        <v>28</v>
      </c>
    </row>
    <row r="16" spans="2:14" s="36" customFormat="1" ht="13.5" customHeight="1">
      <c r="B16" s="153" t="s">
        <v>401</v>
      </c>
      <c r="C16" s="152">
        <f t="shared" si="1"/>
        <v>201</v>
      </c>
      <c r="D16" s="169">
        <v>79</v>
      </c>
      <c r="E16" s="169">
        <v>122</v>
      </c>
      <c r="F16" s="169">
        <f t="shared" si="2"/>
        <v>45</v>
      </c>
      <c r="G16" s="169">
        <v>9</v>
      </c>
      <c r="H16" s="169">
        <v>36</v>
      </c>
      <c r="I16" s="169">
        <f t="shared" si="3"/>
        <v>102</v>
      </c>
      <c r="J16" s="169">
        <v>54</v>
      </c>
      <c r="K16" s="169">
        <v>48</v>
      </c>
      <c r="L16" s="169">
        <f t="shared" si="4"/>
        <v>12</v>
      </c>
      <c r="M16" s="169">
        <v>2</v>
      </c>
      <c r="N16" s="169">
        <v>10</v>
      </c>
    </row>
    <row r="17" spans="2:14" s="36" customFormat="1" ht="13.5" customHeight="1">
      <c r="B17" s="153" t="s">
        <v>400</v>
      </c>
      <c r="C17" s="152">
        <f t="shared" si="1"/>
        <v>157</v>
      </c>
      <c r="D17" s="169">
        <v>52</v>
      </c>
      <c r="E17" s="169">
        <v>105</v>
      </c>
      <c r="F17" s="169">
        <f t="shared" si="2"/>
        <v>32</v>
      </c>
      <c r="G17" s="169">
        <v>4</v>
      </c>
      <c r="H17" s="169">
        <v>28</v>
      </c>
      <c r="I17" s="169">
        <f t="shared" si="3"/>
        <v>91</v>
      </c>
      <c r="J17" s="169">
        <v>42</v>
      </c>
      <c r="K17" s="169">
        <v>49</v>
      </c>
      <c r="L17" s="169">
        <f t="shared" si="4"/>
        <v>8</v>
      </c>
      <c r="M17" s="169">
        <v>5</v>
      </c>
      <c r="N17" s="169">
        <v>3</v>
      </c>
    </row>
    <row r="18" spans="2:14" s="36" customFormat="1" ht="13.5" customHeight="1">
      <c r="B18" s="153" t="s">
        <v>399</v>
      </c>
      <c r="C18" s="152">
        <f t="shared" si="1"/>
        <v>163</v>
      </c>
      <c r="D18" s="169">
        <v>58</v>
      </c>
      <c r="E18" s="169">
        <v>105</v>
      </c>
      <c r="F18" s="169">
        <f t="shared" si="2"/>
        <v>38</v>
      </c>
      <c r="G18" s="169">
        <v>3</v>
      </c>
      <c r="H18" s="169">
        <v>35</v>
      </c>
      <c r="I18" s="169">
        <f t="shared" si="3"/>
        <v>100</v>
      </c>
      <c r="J18" s="169">
        <v>47</v>
      </c>
      <c r="K18" s="169">
        <v>53</v>
      </c>
      <c r="L18" s="169">
        <f t="shared" si="4"/>
        <v>13</v>
      </c>
      <c r="M18" s="169">
        <v>5</v>
      </c>
      <c r="N18" s="169">
        <v>8</v>
      </c>
    </row>
    <row r="19" spans="2:14" s="36" customFormat="1" ht="13.5" customHeight="1">
      <c r="B19" s="153" t="s">
        <v>398</v>
      </c>
      <c r="C19" s="152">
        <f t="shared" si="1"/>
        <v>172</v>
      </c>
      <c r="D19" s="169">
        <v>67</v>
      </c>
      <c r="E19" s="169">
        <v>105</v>
      </c>
      <c r="F19" s="169">
        <f t="shared" si="2"/>
        <v>23</v>
      </c>
      <c r="G19" s="169">
        <v>4</v>
      </c>
      <c r="H19" s="169">
        <v>19</v>
      </c>
      <c r="I19" s="169">
        <f t="shared" si="3"/>
        <v>83</v>
      </c>
      <c r="J19" s="169">
        <v>43</v>
      </c>
      <c r="K19" s="169">
        <v>40</v>
      </c>
      <c r="L19" s="169">
        <f t="shared" si="4"/>
        <v>7</v>
      </c>
      <c r="M19" s="169">
        <v>2</v>
      </c>
      <c r="N19" s="169">
        <v>5</v>
      </c>
    </row>
    <row r="20" spans="2:14" s="36" customFormat="1" ht="4.5" customHeight="1">
      <c r="B20" s="153"/>
      <c r="C20" s="152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</row>
    <row r="21" spans="2:14" s="36" customFormat="1" ht="13.5" customHeight="1">
      <c r="B21" s="153" t="s">
        <v>397</v>
      </c>
      <c r="C21" s="152">
        <f t="shared" si="1"/>
        <v>26</v>
      </c>
      <c r="D21" s="169">
        <v>9</v>
      </c>
      <c r="E21" s="169">
        <v>17</v>
      </c>
      <c r="F21" s="169">
        <f t="shared" si="2"/>
        <v>4</v>
      </c>
      <c r="G21" s="169">
        <v>0</v>
      </c>
      <c r="H21" s="169">
        <v>4</v>
      </c>
      <c r="I21" s="169">
        <f t="shared" si="3"/>
        <v>15</v>
      </c>
      <c r="J21" s="169">
        <v>7</v>
      </c>
      <c r="K21" s="169">
        <v>8</v>
      </c>
      <c r="L21" s="169">
        <f t="shared" si="4"/>
        <v>3</v>
      </c>
      <c r="M21" s="169">
        <v>0</v>
      </c>
      <c r="N21" s="169">
        <v>3</v>
      </c>
    </row>
    <row r="22" spans="2:14" s="36" customFormat="1" ht="13.5" customHeight="1">
      <c r="B22" s="153" t="s">
        <v>396</v>
      </c>
      <c r="C22" s="152">
        <f t="shared" si="1"/>
        <v>14</v>
      </c>
      <c r="D22" s="169">
        <v>4</v>
      </c>
      <c r="E22" s="169">
        <v>10</v>
      </c>
      <c r="F22" s="169">
        <f t="shared" si="2"/>
        <v>2</v>
      </c>
      <c r="G22" s="169">
        <v>1</v>
      </c>
      <c r="H22" s="169">
        <v>1</v>
      </c>
      <c r="I22" s="169">
        <f t="shared" si="3"/>
        <v>10</v>
      </c>
      <c r="J22" s="169">
        <v>5</v>
      </c>
      <c r="K22" s="169">
        <v>5</v>
      </c>
      <c r="L22" s="169">
        <f t="shared" si="4"/>
        <v>2</v>
      </c>
      <c r="M22" s="169">
        <v>0</v>
      </c>
      <c r="N22" s="169">
        <v>2</v>
      </c>
    </row>
    <row r="23" spans="2:14" s="36" customFormat="1" ht="13.5" customHeight="1">
      <c r="B23" s="153" t="s">
        <v>25</v>
      </c>
      <c r="C23" s="152">
        <f t="shared" si="1"/>
        <v>13</v>
      </c>
      <c r="D23" s="169">
        <v>3</v>
      </c>
      <c r="E23" s="169">
        <v>10</v>
      </c>
      <c r="F23" s="169">
        <f t="shared" si="2"/>
        <v>1</v>
      </c>
      <c r="G23" s="169">
        <v>1</v>
      </c>
      <c r="H23" s="169">
        <v>0</v>
      </c>
      <c r="I23" s="169">
        <f t="shared" si="3"/>
        <v>13</v>
      </c>
      <c r="J23" s="169">
        <v>5</v>
      </c>
      <c r="K23" s="169">
        <v>8</v>
      </c>
      <c r="L23" s="169">
        <f t="shared" si="4"/>
        <v>2</v>
      </c>
      <c r="M23" s="169">
        <v>1</v>
      </c>
      <c r="N23" s="169">
        <v>1</v>
      </c>
    </row>
    <row r="24" spans="2:14" s="36" customFormat="1" ht="13.5" customHeight="1">
      <c r="B24" s="153" t="s">
        <v>395</v>
      </c>
      <c r="C24" s="152">
        <f t="shared" si="1"/>
        <v>103</v>
      </c>
      <c r="D24" s="169">
        <v>32</v>
      </c>
      <c r="E24" s="169">
        <v>71</v>
      </c>
      <c r="F24" s="169">
        <f t="shared" si="2"/>
        <v>22</v>
      </c>
      <c r="G24" s="169">
        <v>5</v>
      </c>
      <c r="H24" s="169">
        <v>17</v>
      </c>
      <c r="I24" s="169">
        <f t="shared" si="3"/>
        <v>57</v>
      </c>
      <c r="J24" s="169">
        <v>32</v>
      </c>
      <c r="K24" s="169">
        <v>25</v>
      </c>
      <c r="L24" s="169">
        <f t="shared" si="4"/>
        <v>9</v>
      </c>
      <c r="M24" s="169">
        <v>2</v>
      </c>
      <c r="N24" s="169">
        <v>7</v>
      </c>
    </row>
    <row r="25" spans="2:14" s="36" customFormat="1" ht="13.5" customHeight="1">
      <c r="B25" s="153" t="s">
        <v>394</v>
      </c>
      <c r="C25" s="152">
        <f t="shared" si="1"/>
        <v>22</v>
      </c>
      <c r="D25" s="169">
        <v>7</v>
      </c>
      <c r="E25" s="169">
        <v>15</v>
      </c>
      <c r="F25" s="169">
        <f t="shared" si="2"/>
        <v>6</v>
      </c>
      <c r="G25" s="169">
        <v>1</v>
      </c>
      <c r="H25" s="169">
        <v>5</v>
      </c>
      <c r="I25" s="169">
        <f t="shared" si="3"/>
        <v>26</v>
      </c>
      <c r="J25" s="169">
        <v>14</v>
      </c>
      <c r="K25" s="169">
        <v>12</v>
      </c>
      <c r="L25" s="169">
        <f t="shared" si="4"/>
        <v>5</v>
      </c>
      <c r="M25" s="169">
        <v>0</v>
      </c>
      <c r="N25" s="169">
        <v>5</v>
      </c>
    </row>
    <row r="26" spans="2:14" s="36" customFormat="1" ht="13.5" customHeight="1">
      <c r="B26" s="153" t="s">
        <v>393</v>
      </c>
      <c r="C26" s="152">
        <f t="shared" si="1"/>
        <v>51</v>
      </c>
      <c r="D26" s="169">
        <v>19</v>
      </c>
      <c r="E26" s="169">
        <v>32</v>
      </c>
      <c r="F26" s="169">
        <f t="shared" si="2"/>
        <v>14</v>
      </c>
      <c r="G26" s="169">
        <v>2</v>
      </c>
      <c r="H26" s="169">
        <v>12</v>
      </c>
      <c r="I26" s="169">
        <f t="shared" si="3"/>
        <v>44</v>
      </c>
      <c r="J26" s="169">
        <v>22</v>
      </c>
      <c r="K26" s="169">
        <v>22</v>
      </c>
      <c r="L26" s="169">
        <f t="shared" si="4"/>
        <v>8</v>
      </c>
      <c r="M26" s="169">
        <v>3</v>
      </c>
      <c r="N26" s="169">
        <v>5</v>
      </c>
    </row>
    <row r="27" spans="2:14" s="36" customFormat="1" ht="13.5" customHeight="1">
      <c r="B27" s="153" t="s">
        <v>392</v>
      </c>
      <c r="C27" s="152">
        <f t="shared" si="1"/>
        <v>17</v>
      </c>
      <c r="D27" s="169">
        <v>4</v>
      </c>
      <c r="E27" s="169">
        <v>13</v>
      </c>
      <c r="F27" s="169">
        <f t="shared" si="2"/>
        <v>5</v>
      </c>
      <c r="G27" s="169">
        <v>0</v>
      </c>
      <c r="H27" s="169">
        <v>5</v>
      </c>
      <c r="I27" s="169">
        <f t="shared" si="3"/>
        <v>14</v>
      </c>
      <c r="J27" s="169">
        <v>9</v>
      </c>
      <c r="K27" s="169">
        <v>5</v>
      </c>
      <c r="L27" s="169">
        <f t="shared" si="4"/>
        <v>4</v>
      </c>
      <c r="M27" s="169">
        <v>2</v>
      </c>
      <c r="N27" s="169">
        <v>2</v>
      </c>
    </row>
    <row r="28" spans="2:14" s="36" customFormat="1" ht="13.5" customHeight="1">
      <c r="B28" s="153" t="s">
        <v>391</v>
      </c>
      <c r="C28" s="152">
        <f t="shared" si="1"/>
        <v>38</v>
      </c>
      <c r="D28" s="169">
        <v>13</v>
      </c>
      <c r="E28" s="169">
        <v>25</v>
      </c>
      <c r="F28" s="169">
        <f t="shared" si="2"/>
        <v>16</v>
      </c>
      <c r="G28" s="169">
        <v>4</v>
      </c>
      <c r="H28" s="169">
        <v>12</v>
      </c>
      <c r="I28" s="169">
        <f t="shared" si="3"/>
        <v>28</v>
      </c>
      <c r="J28" s="169">
        <v>12</v>
      </c>
      <c r="K28" s="169">
        <v>16</v>
      </c>
      <c r="L28" s="169">
        <f t="shared" si="4"/>
        <v>11</v>
      </c>
      <c r="M28" s="169">
        <v>6</v>
      </c>
      <c r="N28" s="169">
        <v>5</v>
      </c>
    </row>
    <row r="29" spans="2:14" s="36" customFormat="1" ht="13.5" customHeight="1">
      <c r="B29" s="153" t="s">
        <v>390</v>
      </c>
      <c r="C29" s="152">
        <f t="shared" si="1"/>
        <v>44</v>
      </c>
      <c r="D29" s="169">
        <v>19</v>
      </c>
      <c r="E29" s="169">
        <v>25</v>
      </c>
      <c r="F29" s="169">
        <f t="shared" si="2"/>
        <v>15</v>
      </c>
      <c r="G29" s="169">
        <v>3</v>
      </c>
      <c r="H29" s="169">
        <v>12</v>
      </c>
      <c r="I29" s="169">
        <f t="shared" si="3"/>
        <v>31</v>
      </c>
      <c r="J29" s="169">
        <v>18</v>
      </c>
      <c r="K29" s="169">
        <v>13</v>
      </c>
      <c r="L29" s="169">
        <f t="shared" si="4"/>
        <v>7</v>
      </c>
      <c r="M29" s="169">
        <v>1</v>
      </c>
      <c r="N29" s="169">
        <v>6</v>
      </c>
    </row>
    <row r="30" spans="2:14" s="36" customFormat="1" ht="13.5" customHeight="1">
      <c r="B30" s="153" t="s">
        <v>389</v>
      </c>
      <c r="C30" s="152">
        <f t="shared" si="1"/>
        <v>65</v>
      </c>
      <c r="D30" s="169">
        <v>16</v>
      </c>
      <c r="E30" s="169">
        <v>49</v>
      </c>
      <c r="F30" s="169">
        <f t="shared" si="2"/>
        <v>9</v>
      </c>
      <c r="G30" s="169">
        <v>3</v>
      </c>
      <c r="H30" s="169">
        <v>6</v>
      </c>
      <c r="I30" s="169">
        <f t="shared" si="3"/>
        <v>31</v>
      </c>
      <c r="J30" s="169">
        <v>14</v>
      </c>
      <c r="K30" s="169">
        <v>17</v>
      </c>
      <c r="L30" s="169">
        <f t="shared" si="4"/>
        <v>3</v>
      </c>
      <c r="M30" s="169">
        <v>1</v>
      </c>
      <c r="N30" s="169">
        <v>2</v>
      </c>
    </row>
    <row r="31" spans="2:14" s="36" customFormat="1" ht="13.5" customHeight="1">
      <c r="B31" s="153" t="s">
        <v>388</v>
      </c>
      <c r="C31" s="152">
        <f t="shared" si="1"/>
        <v>92</v>
      </c>
      <c r="D31" s="169">
        <v>22</v>
      </c>
      <c r="E31" s="169">
        <v>70</v>
      </c>
      <c r="F31" s="169">
        <f t="shared" si="2"/>
        <v>16</v>
      </c>
      <c r="G31" s="169">
        <v>5</v>
      </c>
      <c r="H31" s="169">
        <v>11</v>
      </c>
      <c r="I31" s="169">
        <f t="shared" si="3"/>
        <v>43</v>
      </c>
      <c r="J31" s="169">
        <v>18</v>
      </c>
      <c r="K31" s="169">
        <v>25</v>
      </c>
      <c r="L31" s="169">
        <f t="shared" si="4"/>
        <v>5</v>
      </c>
      <c r="M31" s="169">
        <v>2</v>
      </c>
      <c r="N31" s="169">
        <v>3</v>
      </c>
    </row>
    <row r="32" spans="2:14" s="36" customFormat="1" ht="13.5" customHeight="1">
      <c r="B32" s="153" t="s">
        <v>387</v>
      </c>
      <c r="C32" s="152">
        <f t="shared" si="1"/>
        <v>133</v>
      </c>
      <c r="D32" s="169">
        <v>31</v>
      </c>
      <c r="E32" s="169">
        <v>102</v>
      </c>
      <c r="F32" s="169">
        <f t="shared" si="2"/>
        <v>30</v>
      </c>
      <c r="G32" s="169">
        <v>5</v>
      </c>
      <c r="H32" s="169">
        <v>25</v>
      </c>
      <c r="I32" s="169">
        <f t="shared" si="3"/>
        <v>79</v>
      </c>
      <c r="J32" s="169">
        <v>42</v>
      </c>
      <c r="K32" s="169">
        <v>37</v>
      </c>
      <c r="L32" s="169">
        <f t="shared" si="4"/>
        <v>7</v>
      </c>
      <c r="M32" s="169">
        <v>1</v>
      </c>
      <c r="N32" s="169">
        <v>6</v>
      </c>
    </row>
    <row r="33" spans="2:14" s="36" customFormat="1" ht="13.5" customHeight="1">
      <c r="B33" s="153" t="s">
        <v>386</v>
      </c>
      <c r="C33" s="152">
        <f t="shared" si="1"/>
        <v>57</v>
      </c>
      <c r="D33" s="169">
        <v>19</v>
      </c>
      <c r="E33" s="169">
        <v>38</v>
      </c>
      <c r="F33" s="169">
        <f t="shared" si="2"/>
        <v>6</v>
      </c>
      <c r="G33" s="169">
        <v>2</v>
      </c>
      <c r="H33" s="169">
        <v>4</v>
      </c>
      <c r="I33" s="169">
        <f t="shared" si="3"/>
        <v>28</v>
      </c>
      <c r="J33" s="169">
        <v>18</v>
      </c>
      <c r="K33" s="169">
        <v>10</v>
      </c>
      <c r="L33" s="169">
        <f t="shared" si="4"/>
        <v>3</v>
      </c>
      <c r="M33" s="169">
        <v>0</v>
      </c>
      <c r="N33" s="169">
        <v>3</v>
      </c>
    </row>
    <row r="34" spans="2:14" s="36" customFormat="1" ht="13.5" customHeight="1">
      <c r="B34" s="153" t="s">
        <v>385</v>
      </c>
      <c r="C34" s="152">
        <f t="shared" si="1"/>
        <v>58</v>
      </c>
      <c r="D34" s="169">
        <v>21</v>
      </c>
      <c r="E34" s="169">
        <v>37</v>
      </c>
      <c r="F34" s="169">
        <f t="shared" si="2"/>
        <v>11</v>
      </c>
      <c r="G34" s="169">
        <v>0</v>
      </c>
      <c r="H34" s="169">
        <v>11</v>
      </c>
      <c r="I34" s="169">
        <f t="shared" si="3"/>
        <v>26</v>
      </c>
      <c r="J34" s="169">
        <v>13</v>
      </c>
      <c r="K34" s="169">
        <v>13</v>
      </c>
      <c r="L34" s="169">
        <f t="shared" si="4"/>
        <v>3</v>
      </c>
      <c r="M34" s="169">
        <v>1</v>
      </c>
      <c r="N34" s="169">
        <v>2</v>
      </c>
    </row>
    <row r="35" spans="2:14" s="36" customFormat="1" ht="13.5" customHeight="1">
      <c r="B35" s="153" t="s">
        <v>384</v>
      </c>
      <c r="C35" s="152">
        <f t="shared" si="1"/>
        <v>46</v>
      </c>
      <c r="D35" s="169">
        <v>18</v>
      </c>
      <c r="E35" s="169">
        <v>28</v>
      </c>
      <c r="F35" s="169">
        <f t="shared" si="2"/>
        <v>11</v>
      </c>
      <c r="G35" s="169">
        <v>2</v>
      </c>
      <c r="H35" s="169">
        <v>9</v>
      </c>
      <c r="I35" s="169">
        <f t="shared" si="3"/>
        <v>32</v>
      </c>
      <c r="J35" s="169">
        <v>14</v>
      </c>
      <c r="K35" s="169">
        <v>18</v>
      </c>
      <c r="L35" s="169">
        <f t="shared" si="4"/>
        <v>6</v>
      </c>
      <c r="M35" s="169">
        <v>2</v>
      </c>
      <c r="N35" s="169">
        <v>4</v>
      </c>
    </row>
    <row r="36" spans="2:14" s="36" customFormat="1" ht="13.5" customHeight="1">
      <c r="B36" s="153" t="s">
        <v>280</v>
      </c>
      <c r="C36" s="152">
        <f t="shared" si="1"/>
        <v>63</v>
      </c>
      <c r="D36" s="169">
        <v>21</v>
      </c>
      <c r="E36" s="169">
        <v>42</v>
      </c>
      <c r="F36" s="169">
        <f t="shared" si="2"/>
        <v>13</v>
      </c>
      <c r="G36" s="169">
        <v>3</v>
      </c>
      <c r="H36" s="169">
        <v>10</v>
      </c>
      <c r="I36" s="169">
        <f t="shared" si="3"/>
        <v>40</v>
      </c>
      <c r="J36" s="169">
        <v>17</v>
      </c>
      <c r="K36" s="169">
        <v>23</v>
      </c>
      <c r="L36" s="169">
        <f t="shared" si="4"/>
        <v>5</v>
      </c>
      <c r="M36" s="169">
        <v>0</v>
      </c>
      <c r="N36" s="169">
        <v>5</v>
      </c>
    </row>
    <row r="37" spans="1:14" ht="4.5" customHeight="1" thickBot="1">
      <c r="A37" s="2"/>
      <c r="B37" s="98"/>
      <c r="C37" s="30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3"/>
    </row>
  </sheetData>
  <sheetProtection/>
  <mergeCells count="6">
    <mergeCell ref="L5:N5"/>
    <mergeCell ref="I5:K5"/>
    <mergeCell ref="I4:N4"/>
    <mergeCell ref="F5:H5"/>
    <mergeCell ref="C4:H4"/>
    <mergeCell ref="C5:E5"/>
  </mergeCells>
  <printOptions/>
  <pageMargins left="0.8661417322834646" right="0.3937007874015748" top="0.8661417322834646" bottom="0.7874015748031497" header="0.5905511811023623" footer="0.5118110236220472"/>
  <pageSetup fitToHeight="1" fitToWidth="1" horizontalDpi="600" verticalDpi="600" orientation="landscape" paperSize="9" r:id="rId1"/>
  <headerFooter alignWithMargins="0"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T37"/>
  <sheetViews>
    <sheetView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9.00390625" defaultRowHeight="12.75"/>
  <cols>
    <col min="1" max="1" width="0.5" style="54" customWidth="1"/>
    <col min="2" max="2" width="11.625" style="2" customWidth="1"/>
    <col min="3" max="3" width="9.625" style="2" bestFit="1" customWidth="1"/>
    <col min="4" max="11" width="9.125" style="2" bestFit="1" customWidth="1"/>
    <col min="12" max="12" width="9.625" style="2" customWidth="1"/>
    <col min="13" max="17" width="9.125" style="2" bestFit="1" customWidth="1"/>
    <col min="18" max="20" width="9.125" style="2" customWidth="1"/>
    <col min="21" max="16384" width="9.00390625" style="2" customWidth="1"/>
  </cols>
  <sheetData>
    <row r="1" ht="4.5" customHeight="1"/>
    <row r="2" spans="2:20" ht="13.5">
      <c r="B2" s="23" t="s">
        <v>339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11" ht="4.5" customHeight="1" thickBot="1">
      <c r="A3" s="2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7" s="159" customFormat="1" ht="13.5" customHeight="1">
      <c r="A4" s="36"/>
      <c r="B4" s="377" t="s">
        <v>22</v>
      </c>
      <c r="C4" s="372" t="s">
        <v>326</v>
      </c>
      <c r="D4" s="373"/>
      <c r="E4" s="373"/>
      <c r="F4" s="373"/>
      <c r="G4" s="373"/>
      <c r="H4" s="373"/>
      <c r="I4" s="373"/>
      <c r="J4" s="373"/>
      <c r="K4" s="373"/>
      <c r="L4" s="372" t="s">
        <v>327</v>
      </c>
      <c r="M4" s="373"/>
      <c r="N4" s="373"/>
      <c r="O4" s="373"/>
      <c r="P4" s="373"/>
      <c r="Q4" s="373"/>
    </row>
    <row r="5" spans="2:17" s="159" customFormat="1" ht="13.5" customHeight="1">
      <c r="B5" s="378"/>
      <c r="C5" s="190"/>
      <c r="D5" s="191"/>
      <c r="E5" s="375" t="s">
        <v>47</v>
      </c>
      <c r="F5" s="375"/>
      <c r="G5" s="375"/>
      <c r="H5" s="191"/>
      <c r="I5" s="191"/>
      <c r="J5" s="374" t="s">
        <v>48</v>
      </c>
      <c r="K5" s="375"/>
      <c r="L5" s="374" t="s">
        <v>47</v>
      </c>
      <c r="M5" s="375"/>
      <c r="N5" s="375"/>
      <c r="O5" s="376"/>
      <c r="P5" s="374" t="s">
        <v>48</v>
      </c>
      <c r="Q5" s="375"/>
    </row>
    <row r="6" spans="2:17" s="159" customFormat="1" ht="13.5" customHeight="1">
      <c r="B6" s="379"/>
      <c r="C6" s="192" t="s">
        <v>8</v>
      </c>
      <c r="D6" s="192" t="s">
        <v>28</v>
      </c>
      <c r="E6" s="192" t="s">
        <v>29</v>
      </c>
      <c r="F6" s="192" t="s">
        <v>30</v>
      </c>
      <c r="G6" s="192" t="s">
        <v>31</v>
      </c>
      <c r="H6" s="192" t="s">
        <v>32</v>
      </c>
      <c r="I6" s="192" t="s">
        <v>33</v>
      </c>
      <c r="J6" s="192" t="s">
        <v>8</v>
      </c>
      <c r="K6" s="192" t="s">
        <v>34</v>
      </c>
      <c r="L6" s="192" t="s">
        <v>8</v>
      </c>
      <c r="M6" s="192" t="s">
        <v>28</v>
      </c>
      <c r="N6" s="192" t="s">
        <v>29</v>
      </c>
      <c r="O6" s="192" t="s">
        <v>30</v>
      </c>
      <c r="P6" s="192" t="s">
        <v>8</v>
      </c>
      <c r="Q6" s="192" t="s">
        <v>34</v>
      </c>
    </row>
    <row r="7" spans="1:17" s="159" customFormat="1" ht="4.5" customHeight="1">
      <c r="A7" s="36"/>
      <c r="B7" s="193"/>
      <c r="C7" s="194"/>
      <c r="D7" s="195"/>
      <c r="E7" s="195"/>
      <c r="F7" s="195"/>
      <c r="G7" s="195"/>
      <c r="H7" s="195"/>
      <c r="I7" s="195"/>
      <c r="J7" s="195"/>
      <c r="K7" s="195"/>
      <c r="L7" s="194"/>
      <c r="M7" s="195"/>
      <c r="N7" s="195"/>
      <c r="O7" s="195"/>
      <c r="P7" s="195"/>
      <c r="Q7" s="195"/>
    </row>
    <row r="8" spans="2:17" s="36" customFormat="1" ht="13.5" customHeight="1">
      <c r="B8" s="157" t="s">
        <v>406</v>
      </c>
      <c r="C8" s="196">
        <f>SUM(D8:I8)</f>
        <v>1540</v>
      </c>
      <c r="D8" s="197">
        <f aca="true" t="shared" si="0" ref="D8:I8">SUM(D12:D36)</f>
        <v>249</v>
      </c>
      <c r="E8" s="197">
        <f t="shared" si="0"/>
        <v>254</v>
      </c>
      <c r="F8" s="197">
        <f t="shared" si="0"/>
        <v>247</v>
      </c>
      <c r="G8" s="197">
        <f t="shared" si="0"/>
        <v>257</v>
      </c>
      <c r="H8" s="197">
        <f t="shared" si="0"/>
        <v>262</v>
      </c>
      <c r="I8" s="197">
        <f t="shared" si="0"/>
        <v>271</v>
      </c>
      <c r="J8" s="197">
        <f>SUM(K8)</f>
        <v>58</v>
      </c>
      <c r="K8" s="197">
        <f>SUM(K12:K36)</f>
        <v>58</v>
      </c>
      <c r="L8" s="196">
        <f>SUM(M8:O8)</f>
        <v>684</v>
      </c>
      <c r="M8" s="197">
        <f>SUM(M12:M36)</f>
        <v>232</v>
      </c>
      <c r="N8" s="197">
        <f>SUM(N12:N36)</f>
        <v>221</v>
      </c>
      <c r="O8" s="197">
        <f>SUM(O12:O36)</f>
        <v>231</v>
      </c>
      <c r="P8" s="197">
        <f>SUM(Q8)</f>
        <v>2</v>
      </c>
      <c r="Q8" s="197">
        <f>SUM(Q12:Q36)</f>
        <v>2</v>
      </c>
    </row>
    <row r="9" spans="2:17" s="36" customFormat="1" ht="13.5" customHeight="1">
      <c r="B9" s="110" t="s">
        <v>407</v>
      </c>
      <c r="C9" s="198">
        <f>SUM(D9:I9)</f>
        <v>18</v>
      </c>
      <c r="D9" s="169">
        <v>3</v>
      </c>
      <c r="E9" s="169">
        <v>3</v>
      </c>
      <c r="F9" s="169">
        <v>3</v>
      </c>
      <c r="G9" s="169">
        <v>3</v>
      </c>
      <c r="H9" s="169">
        <v>3</v>
      </c>
      <c r="I9" s="169">
        <v>3</v>
      </c>
      <c r="J9" s="169">
        <v>0</v>
      </c>
      <c r="K9" s="169">
        <v>0</v>
      </c>
      <c r="L9" s="198">
        <f>SUM(M9:O9)</f>
        <v>12</v>
      </c>
      <c r="M9" s="169">
        <v>4</v>
      </c>
      <c r="N9" s="169">
        <v>4</v>
      </c>
      <c r="O9" s="169">
        <v>4</v>
      </c>
      <c r="P9" s="169">
        <v>0</v>
      </c>
      <c r="Q9" s="169">
        <v>0</v>
      </c>
    </row>
    <row r="10" spans="2:17" s="36" customFormat="1" ht="13.5" customHeight="1">
      <c r="B10" s="110" t="s">
        <v>408</v>
      </c>
      <c r="C10" s="198">
        <f>SUM(D10:I10)</f>
        <v>18</v>
      </c>
      <c r="D10" s="169">
        <v>3</v>
      </c>
      <c r="E10" s="169">
        <v>3</v>
      </c>
      <c r="F10" s="169">
        <v>3</v>
      </c>
      <c r="G10" s="169">
        <v>3</v>
      </c>
      <c r="H10" s="169">
        <v>3</v>
      </c>
      <c r="I10" s="169">
        <v>3</v>
      </c>
      <c r="J10" s="169">
        <v>0</v>
      </c>
      <c r="K10" s="169">
        <v>0</v>
      </c>
      <c r="L10" s="198">
        <f>SUM(M10:O10)</f>
        <v>17</v>
      </c>
      <c r="M10" s="169">
        <v>5</v>
      </c>
      <c r="N10" s="169">
        <v>6</v>
      </c>
      <c r="O10" s="169">
        <v>6</v>
      </c>
      <c r="P10" s="169">
        <v>0</v>
      </c>
      <c r="Q10" s="169">
        <v>0</v>
      </c>
    </row>
    <row r="11" spans="2:17" s="36" customFormat="1" ht="4.5" customHeight="1">
      <c r="B11" s="110"/>
      <c r="C11" s="199"/>
      <c r="D11" s="200"/>
      <c r="E11" s="200"/>
      <c r="F11" s="200"/>
      <c r="G11" s="200"/>
      <c r="H11" s="200"/>
      <c r="I11" s="200"/>
      <c r="J11" s="200"/>
      <c r="K11" s="200"/>
      <c r="L11" s="199"/>
      <c r="M11" s="200"/>
      <c r="N11" s="200"/>
      <c r="O11" s="200"/>
      <c r="P11" s="200"/>
      <c r="Q11" s="200"/>
    </row>
    <row r="12" spans="2:17" s="36" customFormat="1" ht="13.5" customHeight="1">
      <c r="B12" s="36" t="s">
        <v>405</v>
      </c>
      <c r="C12" s="198">
        <f aca="true" t="shared" si="1" ref="C12:C19">SUM(D12:I12)</f>
        <v>458</v>
      </c>
      <c r="D12" s="169">
        <v>71</v>
      </c>
      <c r="E12" s="169">
        <v>78</v>
      </c>
      <c r="F12" s="169">
        <v>72</v>
      </c>
      <c r="G12" s="169">
        <v>80</v>
      </c>
      <c r="H12" s="169">
        <v>77</v>
      </c>
      <c r="I12" s="169">
        <v>80</v>
      </c>
      <c r="J12" s="169">
        <v>1</v>
      </c>
      <c r="K12" s="169">
        <v>1</v>
      </c>
      <c r="L12" s="198">
        <f aca="true" t="shared" si="2" ref="L12:L19">SUM(M12:O12)</f>
        <v>221</v>
      </c>
      <c r="M12" s="169">
        <v>75</v>
      </c>
      <c r="N12" s="169">
        <v>74</v>
      </c>
      <c r="O12" s="169">
        <v>72</v>
      </c>
      <c r="P12" s="169">
        <v>0</v>
      </c>
      <c r="Q12" s="169">
        <v>0</v>
      </c>
    </row>
    <row r="13" spans="2:17" s="36" customFormat="1" ht="13.5" customHeight="1">
      <c r="B13" s="36" t="s">
        <v>404</v>
      </c>
      <c r="C13" s="198">
        <f t="shared" si="1"/>
        <v>117</v>
      </c>
      <c r="D13" s="169">
        <v>18</v>
      </c>
      <c r="E13" s="169">
        <v>18</v>
      </c>
      <c r="F13" s="169">
        <v>19</v>
      </c>
      <c r="G13" s="169">
        <v>18</v>
      </c>
      <c r="H13" s="169">
        <v>21</v>
      </c>
      <c r="I13" s="169">
        <v>23</v>
      </c>
      <c r="J13" s="169">
        <v>6</v>
      </c>
      <c r="K13" s="169">
        <v>6</v>
      </c>
      <c r="L13" s="198">
        <f t="shared" si="2"/>
        <v>48</v>
      </c>
      <c r="M13" s="169">
        <v>16</v>
      </c>
      <c r="N13" s="169">
        <v>15</v>
      </c>
      <c r="O13" s="169">
        <v>17</v>
      </c>
      <c r="P13" s="169">
        <v>1</v>
      </c>
      <c r="Q13" s="169">
        <v>1</v>
      </c>
    </row>
    <row r="14" spans="2:17" s="36" customFormat="1" ht="13.5" customHeight="1">
      <c r="B14" s="36" t="s">
        <v>403</v>
      </c>
      <c r="C14" s="198">
        <f t="shared" si="1"/>
        <v>88</v>
      </c>
      <c r="D14" s="169">
        <v>14</v>
      </c>
      <c r="E14" s="169">
        <v>14</v>
      </c>
      <c r="F14" s="169">
        <v>15</v>
      </c>
      <c r="G14" s="169">
        <v>14</v>
      </c>
      <c r="H14" s="169">
        <v>15</v>
      </c>
      <c r="I14" s="169">
        <v>16</v>
      </c>
      <c r="J14" s="169">
        <v>0</v>
      </c>
      <c r="K14" s="169">
        <v>0</v>
      </c>
      <c r="L14" s="198">
        <f t="shared" si="2"/>
        <v>29</v>
      </c>
      <c r="M14" s="169">
        <v>10</v>
      </c>
      <c r="N14" s="169">
        <v>9</v>
      </c>
      <c r="O14" s="169">
        <v>10</v>
      </c>
      <c r="P14" s="169">
        <v>0</v>
      </c>
      <c r="Q14" s="169">
        <v>0</v>
      </c>
    </row>
    <row r="15" spans="2:17" s="36" customFormat="1" ht="13.5" customHeight="1">
      <c r="B15" s="36" t="s">
        <v>402</v>
      </c>
      <c r="C15" s="198">
        <f t="shared" si="1"/>
        <v>158</v>
      </c>
      <c r="D15" s="169">
        <v>27</v>
      </c>
      <c r="E15" s="169">
        <v>26</v>
      </c>
      <c r="F15" s="169">
        <v>24</v>
      </c>
      <c r="G15" s="169">
        <v>26</v>
      </c>
      <c r="H15" s="169">
        <v>27</v>
      </c>
      <c r="I15" s="169">
        <v>28</v>
      </c>
      <c r="J15" s="169">
        <v>12</v>
      </c>
      <c r="K15" s="169">
        <v>12</v>
      </c>
      <c r="L15" s="198">
        <f t="shared" si="2"/>
        <v>77</v>
      </c>
      <c r="M15" s="169">
        <v>27</v>
      </c>
      <c r="N15" s="169">
        <v>24</v>
      </c>
      <c r="O15" s="169">
        <v>26</v>
      </c>
      <c r="P15" s="169">
        <v>0</v>
      </c>
      <c r="Q15" s="169">
        <v>0</v>
      </c>
    </row>
    <row r="16" spans="2:17" s="36" customFormat="1" ht="13.5" customHeight="1">
      <c r="B16" s="36" t="s">
        <v>401</v>
      </c>
      <c r="C16" s="198">
        <f t="shared" si="1"/>
        <v>98</v>
      </c>
      <c r="D16" s="169">
        <v>17</v>
      </c>
      <c r="E16" s="169">
        <v>17</v>
      </c>
      <c r="F16" s="169">
        <v>16</v>
      </c>
      <c r="G16" s="169">
        <v>16</v>
      </c>
      <c r="H16" s="169">
        <v>16</v>
      </c>
      <c r="I16" s="169">
        <v>16</v>
      </c>
      <c r="J16" s="169">
        <v>2</v>
      </c>
      <c r="K16" s="169">
        <v>2</v>
      </c>
      <c r="L16" s="198">
        <f t="shared" si="2"/>
        <v>39</v>
      </c>
      <c r="M16" s="169">
        <v>13</v>
      </c>
      <c r="N16" s="169">
        <v>13</v>
      </c>
      <c r="O16" s="169">
        <v>13</v>
      </c>
      <c r="P16" s="169">
        <v>0</v>
      </c>
      <c r="Q16" s="169">
        <v>0</v>
      </c>
    </row>
    <row r="17" spans="2:17" s="36" customFormat="1" ht="13.5" customHeight="1">
      <c r="B17" s="36" t="s">
        <v>400</v>
      </c>
      <c r="C17" s="198">
        <f t="shared" si="1"/>
        <v>74</v>
      </c>
      <c r="D17" s="169">
        <v>10</v>
      </c>
      <c r="E17" s="169">
        <v>13</v>
      </c>
      <c r="F17" s="169">
        <v>12</v>
      </c>
      <c r="G17" s="169">
        <v>13</v>
      </c>
      <c r="H17" s="169">
        <v>12</v>
      </c>
      <c r="I17" s="169">
        <v>14</v>
      </c>
      <c r="J17" s="169">
        <v>0</v>
      </c>
      <c r="K17" s="169">
        <v>0</v>
      </c>
      <c r="L17" s="198">
        <f t="shared" si="2"/>
        <v>34</v>
      </c>
      <c r="M17" s="169">
        <v>11</v>
      </c>
      <c r="N17" s="169">
        <v>11</v>
      </c>
      <c r="O17" s="169">
        <v>12</v>
      </c>
      <c r="P17" s="169">
        <v>0</v>
      </c>
      <c r="Q17" s="169">
        <v>0</v>
      </c>
    </row>
    <row r="18" spans="2:17" s="36" customFormat="1" ht="13.5" customHeight="1">
      <c r="B18" s="36" t="s">
        <v>399</v>
      </c>
      <c r="C18" s="198">
        <f t="shared" si="1"/>
        <v>75</v>
      </c>
      <c r="D18" s="169">
        <v>13</v>
      </c>
      <c r="E18" s="169">
        <v>12</v>
      </c>
      <c r="F18" s="169">
        <v>12</v>
      </c>
      <c r="G18" s="169">
        <v>12</v>
      </c>
      <c r="H18" s="169">
        <v>13</v>
      </c>
      <c r="I18" s="169">
        <v>13</v>
      </c>
      <c r="J18" s="169">
        <v>7</v>
      </c>
      <c r="K18" s="169">
        <v>7</v>
      </c>
      <c r="L18" s="198">
        <f t="shared" si="2"/>
        <v>28</v>
      </c>
      <c r="M18" s="169">
        <v>9</v>
      </c>
      <c r="N18" s="169">
        <v>10</v>
      </c>
      <c r="O18" s="169">
        <v>9</v>
      </c>
      <c r="P18" s="169">
        <v>0</v>
      </c>
      <c r="Q18" s="169">
        <v>0</v>
      </c>
    </row>
    <row r="19" spans="2:17" s="36" customFormat="1" ht="13.5" customHeight="1">
      <c r="B19" s="36" t="s">
        <v>398</v>
      </c>
      <c r="C19" s="198">
        <f t="shared" si="1"/>
        <v>79</v>
      </c>
      <c r="D19" s="169">
        <v>14</v>
      </c>
      <c r="E19" s="169">
        <v>12</v>
      </c>
      <c r="F19" s="169">
        <v>13</v>
      </c>
      <c r="G19" s="169">
        <v>12</v>
      </c>
      <c r="H19" s="169">
        <v>14</v>
      </c>
      <c r="I19" s="169">
        <v>14</v>
      </c>
      <c r="J19" s="169">
        <v>11</v>
      </c>
      <c r="K19" s="169">
        <v>11</v>
      </c>
      <c r="L19" s="198">
        <f t="shared" si="2"/>
        <v>28</v>
      </c>
      <c r="M19" s="169">
        <v>9</v>
      </c>
      <c r="N19" s="169">
        <v>9</v>
      </c>
      <c r="O19" s="169">
        <v>10</v>
      </c>
      <c r="P19" s="169">
        <v>0</v>
      </c>
      <c r="Q19" s="169">
        <v>0</v>
      </c>
    </row>
    <row r="20" spans="3:17" s="36" customFormat="1" ht="4.5" customHeight="1">
      <c r="C20" s="198"/>
      <c r="D20" s="189"/>
      <c r="E20" s="189"/>
      <c r="F20" s="189"/>
      <c r="G20" s="189"/>
      <c r="H20" s="189"/>
      <c r="I20" s="189"/>
      <c r="J20" s="189"/>
      <c r="K20" s="189"/>
      <c r="L20" s="198"/>
      <c r="M20" s="189"/>
      <c r="N20" s="189"/>
      <c r="O20" s="189"/>
      <c r="P20" s="189"/>
      <c r="Q20" s="189"/>
    </row>
    <row r="21" spans="2:17" s="36" customFormat="1" ht="13.5" customHeight="1">
      <c r="B21" s="36" t="s">
        <v>397</v>
      </c>
      <c r="C21" s="198">
        <f aca="true" t="shared" si="3" ref="C21:C36">SUM(D21:I21)</f>
        <v>12</v>
      </c>
      <c r="D21" s="169">
        <v>2</v>
      </c>
      <c r="E21" s="169">
        <v>2</v>
      </c>
      <c r="F21" s="169">
        <v>2</v>
      </c>
      <c r="G21" s="169">
        <v>2</v>
      </c>
      <c r="H21" s="169">
        <v>2</v>
      </c>
      <c r="I21" s="169">
        <v>2</v>
      </c>
      <c r="J21" s="169">
        <v>0</v>
      </c>
      <c r="K21" s="169">
        <v>0</v>
      </c>
      <c r="L21" s="198">
        <f aca="true" t="shared" si="4" ref="L21:L36">SUM(M21:O21)</f>
        <v>6</v>
      </c>
      <c r="M21" s="169">
        <v>2</v>
      </c>
      <c r="N21" s="169">
        <v>2</v>
      </c>
      <c r="O21" s="169">
        <v>2</v>
      </c>
      <c r="P21" s="169">
        <v>0</v>
      </c>
      <c r="Q21" s="169">
        <v>0</v>
      </c>
    </row>
    <row r="22" spans="2:17" s="36" customFormat="1" ht="13.5" customHeight="1">
      <c r="B22" s="36" t="s">
        <v>396</v>
      </c>
      <c r="C22" s="198">
        <f t="shared" si="3"/>
        <v>6</v>
      </c>
      <c r="D22" s="169">
        <v>1</v>
      </c>
      <c r="E22" s="169">
        <v>1</v>
      </c>
      <c r="F22" s="169">
        <v>1</v>
      </c>
      <c r="G22" s="169">
        <v>1</v>
      </c>
      <c r="H22" s="169">
        <v>1</v>
      </c>
      <c r="I22" s="169">
        <v>1</v>
      </c>
      <c r="J22" s="169">
        <v>0</v>
      </c>
      <c r="K22" s="169">
        <v>0</v>
      </c>
      <c r="L22" s="198">
        <f t="shared" si="4"/>
        <v>3</v>
      </c>
      <c r="M22" s="169">
        <v>1</v>
      </c>
      <c r="N22" s="169">
        <v>1</v>
      </c>
      <c r="O22" s="169">
        <v>1</v>
      </c>
      <c r="P22" s="169">
        <v>0</v>
      </c>
      <c r="Q22" s="169">
        <v>0</v>
      </c>
    </row>
    <row r="23" spans="2:17" s="36" customFormat="1" ht="13.5" customHeight="1">
      <c r="B23" s="36" t="s">
        <v>25</v>
      </c>
      <c r="C23" s="198">
        <f t="shared" si="3"/>
        <v>6</v>
      </c>
      <c r="D23" s="169">
        <v>1</v>
      </c>
      <c r="E23" s="169">
        <v>1</v>
      </c>
      <c r="F23" s="169">
        <v>1</v>
      </c>
      <c r="G23" s="169">
        <v>1</v>
      </c>
      <c r="H23" s="169">
        <v>1</v>
      </c>
      <c r="I23" s="169">
        <v>1</v>
      </c>
      <c r="J23" s="169">
        <v>0</v>
      </c>
      <c r="K23" s="169">
        <v>0</v>
      </c>
      <c r="L23" s="198">
        <f t="shared" si="4"/>
        <v>3</v>
      </c>
      <c r="M23" s="169">
        <v>1</v>
      </c>
      <c r="N23" s="169">
        <v>1</v>
      </c>
      <c r="O23" s="169">
        <v>1</v>
      </c>
      <c r="P23" s="169">
        <v>0</v>
      </c>
      <c r="Q23" s="169">
        <v>0</v>
      </c>
    </row>
    <row r="24" spans="2:17" s="36" customFormat="1" ht="13.5" customHeight="1">
      <c r="B24" s="36" t="s">
        <v>395</v>
      </c>
      <c r="C24" s="198">
        <f t="shared" si="3"/>
        <v>49</v>
      </c>
      <c r="D24" s="169">
        <v>8</v>
      </c>
      <c r="E24" s="169">
        <v>8</v>
      </c>
      <c r="F24" s="169">
        <v>8</v>
      </c>
      <c r="G24" s="169">
        <v>8</v>
      </c>
      <c r="H24" s="169">
        <v>9</v>
      </c>
      <c r="I24" s="169">
        <v>8</v>
      </c>
      <c r="J24" s="169">
        <v>0</v>
      </c>
      <c r="K24" s="169">
        <v>0</v>
      </c>
      <c r="L24" s="198">
        <f t="shared" si="4"/>
        <v>23</v>
      </c>
      <c r="M24" s="169">
        <v>9</v>
      </c>
      <c r="N24" s="169">
        <v>7</v>
      </c>
      <c r="O24" s="169">
        <v>7</v>
      </c>
      <c r="P24" s="169">
        <v>0</v>
      </c>
      <c r="Q24" s="169">
        <v>0</v>
      </c>
    </row>
    <row r="25" spans="2:17" s="36" customFormat="1" ht="13.5" customHeight="1">
      <c r="B25" s="36" t="s">
        <v>394</v>
      </c>
      <c r="C25" s="198">
        <f t="shared" si="3"/>
        <v>12</v>
      </c>
      <c r="D25" s="169">
        <v>2</v>
      </c>
      <c r="E25" s="169">
        <v>2</v>
      </c>
      <c r="F25" s="169">
        <v>2</v>
      </c>
      <c r="G25" s="169">
        <v>2</v>
      </c>
      <c r="H25" s="169">
        <v>2</v>
      </c>
      <c r="I25" s="169">
        <v>2</v>
      </c>
      <c r="J25" s="169">
        <v>0</v>
      </c>
      <c r="K25" s="169">
        <v>0</v>
      </c>
      <c r="L25" s="198">
        <f t="shared" si="4"/>
        <v>6</v>
      </c>
      <c r="M25" s="169">
        <v>2</v>
      </c>
      <c r="N25" s="169">
        <v>2</v>
      </c>
      <c r="O25" s="169">
        <v>2</v>
      </c>
      <c r="P25" s="169">
        <v>0</v>
      </c>
      <c r="Q25" s="169">
        <v>0</v>
      </c>
    </row>
    <row r="26" spans="2:17" s="36" customFormat="1" ht="13.5" customHeight="1">
      <c r="B26" s="36" t="s">
        <v>393</v>
      </c>
      <c r="C26" s="198">
        <f t="shared" si="3"/>
        <v>13</v>
      </c>
      <c r="D26" s="169">
        <v>2</v>
      </c>
      <c r="E26" s="169">
        <v>2</v>
      </c>
      <c r="F26" s="169">
        <v>3</v>
      </c>
      <c r="G26" s="169">
        <v>2</v>
      </c>
      <c r="H26" s="169">
        <v>2</v>
      </c>
      <c r="I26" s="169">
        <v>2</v>
      </c>
      <c r="J26" s="169">
        <v>11</v>
      </c>
      <c r="K26" s="169">
        <v>11</v>
      </c>
      <c r="L26" s="198">
        <f t="shared" si="4"/>
        <v>12</v>
      </c>
      <c r="M26" s="169">
        <v>4</v>
      </c>
      <c r="N26" s="169">
        <v>4</v>
      </c>
      <c r="O26" s="169">
        <v>4</v>
      </c>
      <c r="P26" s="169">
        <v>0</v>
      </c>
      <c r="Q26" s="169">
        <v>0</v>
      </c>
    </row>
    <row r="27" spans="2:17" s="36" customFormat="1" ht="13.5" customHeight="1">
      <c r="B27" s="36" t="s">
        <v>392</v>
      </c>
      <c r="C27" s="198">
        <f t="shared" si="3"/>
        <v>6</v>
      </c>
      <c r="D27" s="169">
        <v>1</v>
      </c>
      <c r="E27" s="169">
        <v>1</v>
      </c>
      <c r="F27" s="169">
        <v>1</v>
      </c>
      <c r="G27" s="169">
        <v>1</v>
      </c>
      <c r="H27" s="169">
        <v>1</v>
      </c>
      <c r="I27" s="169">
        <v>1</v>
      </c>
      <c r="J27" s="169">
        <v>0</v>
      </c>
      <c r="K27" s="169">
        <v>0</v>
      </c>
      <c r="L27" s="198">
        <f t="shared" si="4"/>
        <v>4</v>
      </c>
      <c r="M27" s="169">
        <v>1</v>
      </c>
      <c r="N27" s="169">
        <v>1</v>
      </c>
      <c r="O27" s="169">
        <v>2</v>
      </c>
      <c r="P27" s="169">
        <v>0</v>
      </c>
      <c r="Q27" s="169">
        <v>0</v>
      </c>
    </row>
    <row r="28" spans="2:17" s="36" customFormat="1" ht="13.5" customHeight="1">
      <c r="B28" s="36" t="s">
        <v>391</v>
      </c>
      <c r="C28" s="198">
        <f t="shared" si="3"/>
        <v>13</v>
      </c>
      <c r="D28" s="169">
        <v>2</v>
      </c>
      <c r="E28" s="169">
        <v>2</v>
      </c>
      <c r="F28" s="169">
        <v>2</v>
      </c>
      <c r="G28" s="169">
        <v>2</v>
      </c>
      <c r="H28" s="169">
        <v>2</v>
      </c>
      <c r="I28" s="169">
        <v>3</v>
      </c>
      <c r="J28" s="169">
        <v>5</v>
      </c>
      <c r="K28" s="169">
        <v>5</v>
      </c>
      <c r="L28" s="198">
        <f t="shared" si="4"/>
        <v>7</v>
      </c>
      <c r="M28" s="169">
        <v>2</v>
      </c>
      <c r="N28" s="169">
        <v>2</v>
      </c>
      <c r="O28" s="169">
        <v>3</v>
      </c>
      <c r="P28" s="169">
        <v>1</v>
      </c>
      <c r="Q28" s="169">
        <v>1</v>
      </c>
    </row>
    <row r="29" spans="2:17" s="36" customFormat="1" ht="13.5" customHeight="1">
      <c r="B29" s="36" t="s">
        <v>390</v>
      </c>
      <c r="C29" s="198">
        <f t="shared" si="3"/>
        <v>21</v>
      </c>
      <c r="D29" s="169">
        <v>3</v>
      </c>
      <c r="E29" s="169">
        <v>4</v>
      </c>
      <c r="F29" s="169">
        <v>3</v>
      </c>
      <c r="G29" s="169">
        <v>3</v>
      </c>
      <c r="H29" s="169">
        <v>4</v>
      </c>
      <c r="I29" s="169">
        <v>4</v>
      </c>
      <c r="J29" s="169">
        <v>0</v>
      </c>
      <c r="K29" s="169">
        <v>0</v>
      </c>
      <c r="L29" s="198">
        <f t="shared" si="4"/>
        <v>10</v>
      </c>
      <c r="M29" s="169">
        <v>3</v>
      </c>
      <c r="N29" s="169">
        <v>3</v>
      </c>
      <c r="O29" s="169">
        <v>4</v>
      </c>
      <c r="P29" s="169">
        <v>0</v>
      </c>
      <c r="Q29" s="169">
        <v>0</v>
      </c>
    </row>
    <row r="30" spans="2:17" s="36" customFormat="1" ht="13.5" customHeight="1">
      <c r="B30" s="36" t="s">
        <v>389</v>
      </c>
      <c r="C30" s="198">
        <f t="shared" si="3"/>
        <v>31</v>
      </c>
      <c r="D30" s="169">
        <v>6</v>
      </c>
      <c r="E30" s="169">
        <v>6</v>
      </c>
      <c r="F30" s="169">
        <v>4</v>
      </c>
      <c r="G30" s="169">
        <v>5</v>
      </c>
      <c r="H30" s="169">
        <v>5</v>
      </c>
      <c r="I30" s="169">
        <v>5</v>
      </c>
      <c r="J30" s="169">
        <v>2</v>
      </c>
      <c r="K30" s="169">
        <v>2</v>
      </c>
      <c r="L30" s="198">
        <f t="shared" si="4"/>
        <v>13</v>
      </c>
      <c r="M30" s="169">
        <v>4</v>
      </c>
      <c r="N30" s="169">
        <v>4</v>
      </c>
      <c r="O30" s="169">
        <v>5</v>
      </c>
      <c r="P30" s="169">
        <v>0</v>
      </c>
      <c r="Q30" s="169">
        <v>0</v>
      </c>
    </row>
    <row r="31" spans="2:17" s="36" customFormat="1" ht="13.5" customHeight="1">
      <c r="B31" s="36" t="s">
        <v>388</v>
      </c>
      <c r="C31" s="198">
        <f t="shared" si="3"/>
        <v>47</v>
      </c>
      <c r="D31" s="169">
        <v>7</v>
      </c>
      <c r="E31" s="169">
        <v>8</v>
      </c>
      <c r="F31" s="169">
        <v>8</v>
      </c>
      <c r="G31" s="169">
        <v>8</v>
      </c>
      <c r="H31" s="169">
        <v>8</v>
      </c>
      <c r="I31" s="169">
        <v>8</v>
      </c>
      <c r="J31" s="169">
        <v>0</v>
      </c>
      <c r="K31" s="169">
        <v>0</v>
      </c>
      <c r="L31" s="198">
        <f t="shared" si="4"/>
        <v>19</v>
      </c>
      <c r="M31" s="169">
        <v>7</v>
      </c>
      <c r="N31" s="169">
        <v>6</v>
      </c>
      <c r="O31" s="169">
        <v>6</v>
      </c>
      <c r="P31" s="169">
        <v>0</v>
      </c>
      <c r="Q31" s="169">
        <v>0</v>
      </c>
    </row>
    <row r="32" spans="2:17" s="36" customFormat="1" ht="13.5" customHeight="1">
      <c r="B32" s="36" t="s">
        <v>387</v>
      </c>
      <c r="C32" s="198">
        <f t="shared" si="3"/>
        <v>72</v>
      </c>
      <c r="D32" s="169">
        <v>13</v>
      </c>
      <c r="E32" s="169">
        <v>11</v>
      </c>
      <c r="F32" s="169">
        <v>11</v>
      </c>
      <c r="G32" s="169">
        <v>12</v>
      </c>
      <c r="H32" s="169">
        <v>13</v>
      </c>
      <c r="I32" s="169">
        <v>12</v>
      </c>
      <c r="J32" s="169">
        <v>0</v>
      </c>
      <c r="K32" s="169">
        <v>0</v>
      </c>
      <c r="L32" s="198">
        <f t="shared" si="4"/>
        <v>30</v>
      </c>
      <c r="M32" s="169">
        <v>11</v>
      </c>
      <c r="N32" s="169">
        <v>9</v>
      </c>
      <c r="O32" s="169">
        <v>10</v>
      </c>
      <c r="P32" s="169">
        <v>0</v>
      </c>
      <c r="Q32" s="169">
        <v>0</v>
      </c>
    </row>
    <row r="33" spans="2:17" s="36" customFormat="1" ht="13.5" customHeight="1">
      <c r="B33" s="36" t="s">
        <v>386</v>
      </c>
      <c r="C33" s="198">
        <f t="shared" si="3"/>
        <v>26</v>
      </c>
      <c r="D33" s="169">
        <v>4</v>
      </c>
      <c r="E33" s="169">
        <v>4</v>
      </c>
      <c r="F33" s="169">
        <v>5</v>
      </c>
      <c r="G33" s="169">
        <v>4</v>
      </c>
      <c r="H33" s="169">
        <v>4</v>
      </c>
      <c r="I33" s="169">
        <v>5</v>
      </c>
      <c r="J33" s="169">
        <v>1</v>
      </c>
      <c r="K33" s="169">
        <v>1</v>
      </c>
      <c r="L33" s="198">
        <f t="shared" si="4"/>
        <v>11</v>
      </c>
      <c r="M33" s="169">
        <v>4</v>
      </c>
      <c r="N33" s="169">
        <v>3</v>
      </c>
      <c r="O33" s="169">
        <v>4</v>
      </c>
      <c r="P33" s="169">
        <v>0</v>
      </c>
      <c r="Q33" s="169">
        <v>0</v>
      </c>
    </row>
    <row r="34" spans="2:17" s="36" customFormat="1" ht="13.5" customHeight="1">
      <c r="B34" s="36" t="s">
        <v>385</v>
      </c>
      <c r="C34" s="198">
        <f t="shared" si="3"/>
        <v>26</v>
      </c>
      <c r="D34" s="169">
        <v>4</v>
      </c>
      <c r="E34" s="169">
        <v>4</v>
      </c>
      <c r="F34" s="169">
        <v>4</v>
      </c>
      <c r="G34" s="169">
        <v>5</v>
      </c>
      <c r="H34" s="169">
        <v>5</v>
      </c>
      <c r="I34" s="169">
        <v>4</v>
      </c>
      <c r="J34" s="169">
        <v>0</v>
      </c>
      <c r="K34" s="169">
        <v>0</v>
      </c>
      <c r="L34" s="198">
        <f t="shared" si="4"/>
        <v>10</v>
      </c>
      <c r="M34" s="169">
        <v>4</v>
      </c>
      <c r="N34" s="169">
        <v>3</v>
      </c>
      <c r="O34" s="169">
        <v>3</v>
      </c>
      <c r="P34" s="169">
        <v>0</v>
      </c>
      <c r="Q34" s="169">
        <v>0</v>
      </c>
    </row>
    <row r="35" spans="2:17" s="36" customFormat="1" ht="13.5" customHeight="1">
      <c r="B35" s="36" t="s">
        <v>384</v>
      </c>
      <c r="C35" s="198">
        <f t="shared" si="3"/>
        <v>22</v>
      </c>
      <c r="D35" s="169">
        <v>4</v>
      </c>
      <c r="E35" s="169">
        <v>3</v>
      </c>
      <c r="F35" s="169">
        <v>4</v>
      </c>
      <c r="G35" s="169">
        <v>4</v>
      </c>
      <c r="H35" s="169">
        <v>3</v>
      </c>
      <c r="I35" s="169">
        <v>4</v>
      </c>
      <c r="J35" s="169">
        <v>0</v>
      </c>
      <c r="K35" s="169">
        <v>0</v>
      </c>
      <c r="L35" s="198">
        <f t="shared" si="4"/>
        <v>8</v>
      </c>
      <c r="M35" s="169">
        <v>2</v>
      </c>
      <c r="N35" s="169">
        <v>3</v>
      </c>
      <c r="O35" s="169">
        <v>3</v>
      </c>
      <c r="P35" s="169">
        <v>0</v>
      </c>
      <c r="Q35" s="169">
        <v>0</v>
      </c>
    </row>
    <row r="36" spans="2:17" s="36" customFormat="1" ht="13.5" customHeight="1">
      <c r="B36" s="152" t="s">
        <v>280</v>
      </c>
      <c r="C36" s="198">
        <f t="shared" si="3"/>
        <v>31</v>
      </c>
      <c r="D36" s="169">
        <v>5</v>
      </c>
      <c r="E36" s="169">
        <v>5</v>
      </c>
      <c r="F36" s="169">
        <v>5</v>
      </c>
      <c r="G36" s="169">
        <v>6</v>
      </c>
      <c r="H36" s="169">
        <v>5</v>
      </c>
      <c r="I36" s="169">
        <v>5</v>
      </c>
      <c r="J36" s="169">
        <v>0</v>
      </c>
      <c r="K36" s="169">
        <v>0</v>
      </c>
      <c r="L36" s="198">
        <f t="shared" si="4"/>
        <v>15</v>
      </c>
      <c r="M36" s="169">
        <v>5</v>
      </c>
      <c r="N36" s="169">
        <v>5</v>
      </c>
      <c r="O36" s="169">
        <v>5</v>
      </c>
      <c r="P36" s="169">
        <v>0</v>
      </c>
      <c r="Q36" s="169">
        <v>0</v>
      </c>
    </row>
    <row r="37" spans="1:17" ht="4.5" customHeight="1" thickBot="1">
      <c r="A37" s="2"/>
      <c r="B37" s="30"/>
      <c r="C37" s="31"/>
      <c r="D37" s="34"/>
      <c r="E37" s="34"/>
      <c r="F37" s="34"/>
      <c r="G37" s="32"/>
      <c r="H37" s="32"/>
      <c r="I37" s="32"/>
      <c r="J37" s="32"/>
      <c r="K37" s="32"/>
      <c r="L37" s="99"/>
      <c r="M37" s="100"/>
      <c r="N37" s="100"/>
      <c r="O37" s="100"/>
      <c r="P37" s="100"/>
      <c r="Q37" s="100"/>
    </row>
  </sheetData>
  <sheetProtection/>
  <mergeCells count="7">
    <mergeCell ref="L4:Q4"/>
    <mergeCell ref="P5:Q5"/>
    <mergeCell ref="L5:O5"/>
    <mergeCell ref="B4:B6"/>
    <mergeCell ref="E5:G5"/>
    <mergeCell ref="J5:K5"/>
    <mergeCell ref="C4:K4"/>
  </mergeCells>
  <printOptions/>
  <pageMargins left="0.8661417322834646" right="0.3937007874015748" top="0.8661417322834646" bottom="0.7874015748031497" header="0.5905511811023623" footer="0.5118110236220472"/>
  <pageSetup orientation="landscape" paperSize="9" scale="90" r:id="rId1"/>
  <headerFooter alignWithMargins="0">
    <oddFooter>&amp;C&amp;P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AH37"/>
  <sheetViews>
    <sheetView zoomScaleSheetLayoutView="55" zoomScalePageLayoutView="0" workbookViewId="0" topLeftCell="A1">
      <pane xSplit="2" ySplit="8" topLeftCell="O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10.00390625" defaultRowHeight="12.75" customHeight="1"/>
  <cols>
    <col min="1" max="1" width="0.5" style="54" customWidth="1"/>
    <col min="2" max="2" width="11.625" style="2" customWidth="1"/>
    <col min="3" max="34" width="7.50390625" style="2" customWidth="1"/>
    <col min="35" max="16384" width="10.00390625" style="2" customWidth="1"/>
  </cols>
  <sheetData>
    <row r="1" ht="4.5" customHeight="1"/>
    <row r="2" spans="2:34" ht="12.75" customHeight="1">
      <c r="B2" s="23" t="s">
        <v>380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</row>
    <row r="3" ht="4.5" customHeight="1" thickBot="1">
      <c r="A3" s="2"/>
    </row>
    <row r="4" spans="1:34" ht="12.75" customHeight="1">
      <c r="A4" s="36"/>
      <c r="B4" s="367" t="s">
        <v>22</v>
      </c>
      <c r="C4" s="384" t="s">
        <v>349</v>
      </c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4" t="s">
        <v>350</v>
      </c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</row>
    <row r="5" spans="1:34" s="36" customFormat="1" ht="12.75" customHeight="1">
      <c r="A5" s="159"/>
      <c r="B5" s="381"/>
      <c r="C5" s="201"/>
      <c r="D5" s="152"/>
      <c r="E5" s="386" t="s">
        <v>49</v>
      </c>
      <c r="F5" s="386"/>
      <c r="G5" s="386"/>
      <c r="H5" s="386"/>
      <c r="I5" s="152"/>
      <c r="J5" s="152"/>
      <c r="K5" s="201"/>
      <c r="L5" s="152"/>
      <c r="M5" s="386" t="s">
        <v>50</v>
      </c>
      <c r="N5" s="386"/>
      <c r="O5" s="386"/>
      <c r="P5" s="386"/>
      <c r="Q5" s="152"/>
      <c r="R5" s="152"/>
      <c r="S5" s="201"/>
      <c r="T5" s="152"/>
      <c r="U5" s="386" t="s">
        <v>49</v>
      </c>
      <c r="V5" s="386"/>
      <c r="W5" s="386"/>
      <c r="X5" s="386"/>
      <c r="Y5" s="152"/>
      <c r="Z5" s="202"/>
      <c r="AA5" s="152"/>
      <c r="AB5" s="152"/>
      <c r="AC5" s="386" t="s">
        <v>328</v>
      </c>
      <c r="AD5" s="386"/>
      <c r="AE5" s="386"/>
      <c r="AF5" s="386"/>
      <c r="AG5" s="152"/>
      <c r="AH5" s="152"/>
    </row>
    <row r="6" spans="1:34" s="36" customFormat="1" ht="12.75" customHeight="1">
      <c r="A6" s="159"/>
      <c r="B6" s="381"/>
      <c r="C6" s="362" t="s">
        <v>8</v>
      </c>
      <c r="D6" s="362" t="s">
        <v>51</v>
      </c>
      <c r="E6" s="103" t="s">
        <v>414</v>
      </c>
      <c r="F6" s="103" t="s">
        <v>35</v>
      </c>
      <c r="G6" s="362" t="s">
        <v>36</v>
      </c>
      <c r="H6" s="362" t="s">
        <v>37</v>
      </c>
      <c r="I6" s="362" t="s">
        <v>38</v>
      </c>
      <c r="J6" s="103" t="s">
        <v>382</v>
      </c>
      <c r="K6" s="362" t="s">
        <v>8</v>
      </c>
      <c r="L6" s="362" t="s">
        <v>51</v>
      </c>
      <c r="M6" s="103" t="s">
        <v>414</v>
      </c>
      <c r="N6" s="103" t="s">
        <v>35</v>
      </c>
      <c r="O6" s="362" t="s">
        <v>36</v>
      </c>
      <c r="P6" s="362" t="s">
        <v>37</v>
      </c>
      <c r="Q6" s="362" t="s">
        <v>38</v>
      </c>
      <c r="R6" s="103" t="s">
        <v>382</v>
      </c>
      <c r="S6" s="362" t="s">
        <v>8</v>
      </c>
      <c r="T6" s="362" t="s">
        <v>51</v>
      </c>
      <c r="U6" s="103" t="s">
        <v>414</v>
      </c>
      <c r="V6" s="103" t="s">
        <v>35</v>
      </c>
      <c r="W6" s="362" t="s">
        <v>36</v>
      </c>
      <c r="X6" s="362" t="s">
        <v>37</v>
      </c>
      <c r="Y6" s="362" t="s">
        <v>38</v>
      </c>
      <c r="Z6" s="103" t="s">
        <v>382</v>
      </c>
      <c r="AA6" s="362" t="s">
        <v>8</v>
      </c>
      <c r="AB6" s="362" t="s">
        <v>51</v>
      </c>
      <c r="AC6" s="103" t="s">
        <v>414</v>
      </c>
      <c r="AD6" s="103" t="s">
        <v>35</v>
      </c>
      <c r="AE6" s="362" t="s">
        <v>36</v>
      </c>
      <c r="AF6" s="362" t="s">
        <v>37</v>
      </c>
      <c r="AG6" s="362" t="s">
        <v>38</v>
      </c>
      <c r="AH6" s="103" t="s">
        <v>382</v>
      </c>
    </row>
    <row r="7" spans="2:34" s="36" customFormat="1" ht="12.75" customHeight="1">
      <c r="B7" s="382"/>
      <c r="C7" s="383"/>
      <c r="D7" s="383"/>
      <c r="E7" s="118" t="s">
        <v>415</v>
      </c>
      <c r="F7" s="118" t="s">
        <v>39</v>
      </c>
      <c r="G7" s="383"/>
      <c r="H7" s="380"/>
      <c r="I7" s="380"/>
      <c r="J7" s="118" t="s">
        <v>383</v>
      </c>
      <c r="K7" s="380"/>
      <c r="L7" s="380"/>
      <c r="M7" s="118" t="s">
        <v>415</v>
      </c>
      <c r="N7" s="118" t="s">
        <v>39</v>
      </c>
      <c r="O7" s="380"/>
      <c r="P7" s="380"/>
      <c r="Q7" s="380"/>
      <c r="R7" s="118" t="s">
        <v>383</v>
      </c>
      <c r="S7" s="383"/>
      <c r="T7" s="383"/>
      <c r="U7" s="118" t="s">
        <v>415</v>
      </c>
      <c r="V7" s="118" t="s">
        <v>39</v>
      </c>
      <c r="W7" s="383"/>
      <c r="X7" s="380"/>
      <c r="Y7" s="380"/>
      <c r="Z7" s="118" t="s">
        <v>383</v>
      </c>
      <c r="AA7" s="380"/>
      <c r="AB7" s="380"/>
      <c r="AC7" s="118" t="s">
        <v>415</v>
      </c>
      <c r="AD7" s="118" t="s">
        <v>39</v>
      </c>
      <c r="AE7" s="380"/>
      <c r="AF7" s="380"/>
      <c r="AG7" s="380"/>
      <c r="AH7" s="118" t="s">
        <v>383</v>
      </c>
    </row>
    <row r="8" spans="2:34" s="36" customFormat="1" ht="4.5" customHeight="1">
      <c r="B8" s="38"/>
      <c r="C8" s="104"/>
      <c r="D8" s="39"/>
      <c r="E8" s="39"/>
      <c r="F8" s="39"/>
      <c r="G8" s="39"/>
      <c r="H8" s="39"/>
      <c r="I8" s="39"/>
      <c r="J8" s="101"/>
      <c r="K8" s="39"/>
      <c r="L8" s="39"/>
      <c r="M8" s="39"/>
      <c r="N8" s="39"/>
      <c r="O8" s="39"/>
      <c r="P8" s="39"/>
      <c r="Q8" s="39"/>
      <c r="R8" s="39"/>
      <c r="S8" s="104"/>
      <c r="T8" s="39"/>
      <c r="U8" s="39"/>
      <c r="V8" s="39"/>
      <c r="W8" s="39"/>
      <c r="X8" s="39"/>
      <c r="Y8" s="39"/>
      <c r="Z8" s="101"/>
      <c r="AA8" s="39"/>
      <c r="AB8" s="39"/>
      <c r="AC8" s="39"/>
      <c r="AD8" s="39"/>
      <c r="AE8" s="39"/>
      <c r="AF8" s="39"/>
      <c r="AG8" s="39"/>
      <c r="AH8" s="39"/>
    </row>
    <row r="9" spans="2:34" s="36" customFormat="1" ht="16.5" customHeight="1">
      <c r="B9" s="151" t="s">
        <v>406</v>
      </c>
      <c r="C9" s="158">
        <f>SUM(D9:J9)</f>
        <v>414</v>
      </c>
      <c r="D9" s="155">
        <f>SUM(D11:D35)</f>
        <v>166</v>
      </c>
      <c r="E9" s="155">
        <f aca="true" t="shared" si="0" ref="E9:J9">SUM(E11:E35)</f>
        <v>32</v>
      </c>
      <c r="F9" s="155">
        <f t="shared" si="0"/>
        <v>16</v>
      </c>
      <c r="G9" s="155">
        <f t="shared" si="0"/>
        <v>10</v>
      </c>
      <c r="H9" s="155">
        <f t="shared" si="0"/>
        <v>18</v>
      </c>
      <c r="I9" s="155">
        <f t="shared" si="0"/>
        <v>0</v>
      </c>
      <c r="J9" s="203">
        <f t="shared" si="0"/>
        <v>172</v>
      </c>
      <c r="K9" s="155">
        <f>SUM(L9:R9)</f>
        <v>1250</v>
      </c>
      <c r="L9" s="155">
        <f>SUM(L11:L35)</f>
        <v>580</v>
      </c>
      <c r="M9" s="155">
        <f aca="true" t="shared" si="1" ref="M9:R9">SUM(M11:M35)</f>
        <v>38</v>
      </c>
      <c r="N9" s="155">
        <f t="shared" si="1"/>
        <v>19</v>
      </c>
      <c r="O9" s="155">
        <f t="shared" si="1"/>
        <v>11</v>
      </c>
      <c r="P9" s="155">
        <f t="shared" si="1"/>
        <v>19</v>
      </c>
      <c r="Q9" s="155">
        <f t="shared" si="1"/>
        <v>0</v>
      </c>
      <c r="R9" s="155">
        <f t="shared" si="1"/>
        <v>583</v>
      </c>
      <c r="S9" s="158">
        <f>SUM(T9:Z9)</f>
        <v>169</v>
      </c>
      <c r="T9" s="155">
        <f aca="true" t="shared" si="2" ref="T9:Z9">SUM(T11:T35)</f>
        <v>77</v>
      </c>
      <c r="U9" s="155">
        <f t="shared" si="2"/>
        <v>12</v>
      </c>
      <c r="V9" s="155">
        <f t="shared" si="2"/>
        <v>7</v>
      </c>
      <c r="W9" s="155">
        <f t="shared" si="2"/>
        <v>2</v>
      </c>
      <c r="X9" s="155">
        <f t="shared" si="2"/>
        <v>8</v>
      </c>
      <c r="Y9" s="155">
        <f t="shared" si="2"/>
        <v>0</v>
      </c>
      <c r="Z9" s="203">
        <f t="shared" si="2"/>
        <v>63</v>
      </c>
      <c r="AA9" s="155">
        <f>SUM(AB9:AH9)</f>
        <v>497</v>
      </c>
      <c r="AB9" s="155">
        <f>SUM(AB11:AB35)</f>
        <v>266</v>
      </c>
      <c r="AC9" s="155">
        <f aca="true" t="shared" si="3" ref="AC9:AH9">SUM(AC11:AC35)</f>
        <v>12</v>
      </c>
      <c r="AD9" s="155">
        <f t="shared" si="3"/>
        <v>7</v>
      </c>
      <c r="AE9" s="155">
        <f t="shared" si="3"/>
        <v>2</v>
      </c>
      <c r="AF9" s="155">
        <f t="shared" si="3"/>
        <v>12</v>
      </c>
      <c r="AG9" s="155">
        <f t="shared" si="3"/>
        <v>0</v>
      </c>
      <c r="AH9" s="155">
        <f t="shared" si="3"/>
        <v>198</v>
      </c>
    </row>
    <row r="10" spans="3:34" s="36" customFormat="1" ht="4.5" customHeight="1">
      <c r="C10" s="168"/>
      <c r="D10" s="169"/>
      <c r="E10" s="169"/>
      <c r="F10" s="169"/>
      <c r="G10" s="169"/>
      <c r="H10" s="169"/>
      <c r="I10" s="169"/>
      <c r="J10" s="204"/>
      <c r="K10" s="169"/>
      <c r="L10" s="169"/>
      <c r="M10" s="169"/>
      <c r="N10" s="169"/>
      <c r="O10" s="169"/>
      <c r="P10" s="169"/>
      <c r="Q10" s="169"/>
      <c r="R10" s="169"/>
      <c r="S10" s="168"/>
      <c r="T10" s="169"/>
      <c r="U10" s="169"/>
      <c r="V10" s="169"/>
      <c r="W10" s="169"/>
      <c r="X10" s="169"/>
      <c r="Y10" s="169"/>
      <c r="Z10" s="204"/>
      <c r="AA10" s="169"/>
      <c r="AB10" s="169"/>
      <c r="AC10" s="169"/>
      <c r="AD10" s="169"/>
      <c r="AE10" s="169"/>
      <c r="AF10" s="169"/>
      <c r="AG10" s="169"/>
      <c r="AH10" s="169"/>
    </row>
    <row r="11" spans="2:34" s="36" customFormat="1" ht="13.5" customHeight="1">
      <c r="B11" s="36" t="s">
        <v>405</v>
      </c>
      <c r="C11" s="168">
        <f>SUM(D11:J11)</f>
        <v>93</v>
      </c>
      <c r="D11" s="169">
        <v>34</v>
      </c>
      <c r="E11" s="169">
        <v>8</v>
      </c>
      <c r="F11" s="169">
        <v>2</v>
      </c>
      <c r="G11" s="169">
        <v>4</v>
      </c>
      <c r="H11" s="169">
        <v>4</v>
      </c>
      <c r="I11" s="169">
        <v>0</v>
      </c>
      <c r="J11" s="169">
        <v>41</v>
      </c>
      <c r="K11" s="205">
        <f>SUM(L11:R11)</f>
        <v>364</v>
      </c>
      <c r="L11" s="169">
        <v>155</v>
      </c>
      <c r="M11" s="169">
        <v>11</v>
      </c>
      <c r="N11" s="169">
        <v>1</v>
      </c>
      <c r="O11" s="169">
        <v>4</v>
      </c>
      <c r="P11" s="169">
        <v>5</v>
      </c>
      <c r="Q11" s="169">
        <v>0</v>
      </c>
      <c r="R11" s="169">
        <v>188</v>
      </c>
      <c r="S11" s="168">
        <f aca="true" t="shared" si="4" ref="S11:S18">SUM(T11:Z11)</f>
        <v>40</v>
      </c>
      <c r="T11" s="169">
        <v>16</v>
      </c>
      <c r="U11" s="169">
        <v>5</v>
      </c>
      <c r="V11" s="169">
        <v>3</v>
      </c>
      <c r="W11" s="169">
        <v>0</v>
      </c>
      <c r="X11" s="169">
        <v>2</v>
      </c>
      <c r="Y11" s="169">
        <v>0</v>
      </c>
      <c r="Z11" s="169">
        <v>14</v>
      </c>
      <c r="AA11" s="205">
        <f aca="true" t="shared" si="5" ref="AA11:AA18">SUM(AB11:AH11)</f>
        <v>127</v>
      </c>
      <c r="AB11" s="169">
        <v>64</v>
      </c>
      <c r="AC11" s="169">
        <v>5</v>
      </c>
      <c r="AD11" s="169">
        <v>2</v>
      </c>
      <c r="AE11" s="169">
        <v>0</v>
      </c>
      <c r="AF11" s="169">
        <v>4</v>
      </c>
      <c r="AG11" s="169">
        <v>0</v>
      </c>
      <c r="AH11" s="169">
        <v>52</v>
      </c>
    </row>
    <row r="12" spans="2:34" s="36" customFormat="1" ht="13.5" customHeight="1">
      <c r="B12" s="36" t="s">
        <v>404</v>
      </c>
      <c r="C12" s="168">
        <f aca="true" t="shared" si="6" ref="C12:C18">SUM(D12:J12)</f>
        <v>35</v>
      </c>
      <c r="D12" s="169">
        <v>14</v>
      </c>
      <c r="E12" s="169">
        <v>4</v>
      </c>
      <c r="F12" s="169">
        <v>1</v>
      </c>
      <c r="G12" s="169">
        <v>0</v>
      </c>
      <c r="H12" s="169">
        <v>0</v>
      </c>
      <c r="I12" s="169">
        <v>0</v>
      </c>
      <c r="J12" s="169">
        <v>16</v>
      </c>
      <c r="K12" s="205">
        <f aca="true" t="shared" si="7" ref="K12:K18">SUM(L12:R12)</f>
        <v>102</v>
      </c>
      <c r="L12" s="169">
        <v>39</v>
      </c>
      <c r="M12" s="169">
        <v>4</v>
      </c>
      <c r="N12" s="169">
        <v>1</v>
      </c>
      <c r="O12" s="169">
        <v>0</v>
      </c>
      <c r="P12" s="169">
        <v>0</v>
      </c>
      <c r="Q12" s="169">
        <v>0</v>
      </c>
      <c r="R12" s="169">
        <v>58</v>
      </c>
      <c r="S12" s="168">
        <f t="shared" si="4"/>
        <v>12</v>
      </c>
      <c r="T12" s="169">
        <v>6</v>
      </c>
      <c r="U12" s="169">
        <v>0</v>
      </c>
      <c r="V12" s="169">
        <v>1</v>
      </c>
      <c r="W12" s="169">
        <v>1</v>
      </c>
      <c r="X12" s="169">
        <v>0</v>
      </c>
      <c r="Y12" s="169">
        <v>0</v>
      </c>
      <c r="Z12" s="169">
        <v>4</v>
      </c>
      <c r="AA12" s="205">
        <f t="shared" si="5"/>
        <v>40</v>
      </c>
      <c r="AB12" s="169">
        <v>23</v>
      </c>
      <c r="AC12" s="169">
        <v>0</v>
      </c>
      <c r="AD12" s="169">
        <v>1</v>
      </c>
      <c r="AE12" s="169">
        <v>1</v>
      </c>
      <c r="AF12" s="169">
        <v>0</v>
      </c>
      <c r="AG12" s="169">
        <v>0</v>
      </c>
      <c r="AH12" s="169">
        <v>15</v>
      </c>
    </row>
    <row r="13" spans="2:34" s="36" customFormat="1" ht="13.5" customHeight="1">
      <c r="B13" s="36" t="s">
        <v>403</v>
      </c>
      <c r="C13" s="168">
        <f t="shared" si="6"/>
        <v>31</v>
      </c>
      <c r="D13" s="169">
        <v>10</v>
      </c>
      <c r="E13" s="169">
        <v>5</v>
      </c>
      <c r="F13" s="169">
        <v>1</v>
      </c>
      <c r="G13" s="169">
        <v>1</v>
      </c>
      <c r="H13" s="169">
        <v>5</v>
      </c>
      <c r="I13" s="169">
        <v>0</v>
      </c>
      <c r="J13" s="169">
        <v>9</v>
      </c>
      <c r="K13" s="205">
        <f t="shared" si="7"/>
        <v>59</v>
      </c>
      <c r="L13" s="169">
        <v>20</v>
      </c>
      <c r="M13" s="169">
        <v>7</v>
      </c>
      <c r="N13" s="169">
        <v>2</v>
      </c>
      <c r="O13" s="169">
        <v>1</v>
      </c>
      <c r="P13" s="169">
        <v>5</v>
      </c>
      <c r="Q13" s="169">
        <v>0</v>
      </c>
      <c r="R13" s="169">
        <v>24</v>
      </c>
      <c r="S13" s="168">
        <f t="shared" si="4"/>
        <v>7</v>
      </c>
      <c r="T13" s="169">
        <v>3</v>
      </c>
      <c r="U13" s="169">
        <v>0</v>
      </c>
      <c r="V13" s="169">
        <v>0</v>
      </c>
      <c r="W13" s="169">
        <v>0</v>
      </c>
      <c r="X13" s="169">
        <v>1</v>
      </c>
      <c r="Y13" s="169">
        <v>0</v>
      </c>
      <c r="Z13" s="169">
        <v>3</v>
      </c>
      <c r="AA13" s="205">
        <f t="shared" si="5"/>
        <v>28</v>
      </c>
      <c r="AB13" s="169">
        <v>17</v>
      </c>
      <c r="AC13" s="169">
        <v>0</v>
      </c>
      <c r="AD13" s="169">
        <v>0</v>
      </c>
      <c r="AE13" s="169">
        <v>0</v>
      </c>
      <c r="AF13" s="169">
        <v>1</v>
      </c>
      <c r="AG13" s="169">
        <v>0</v>
      </c>
      <c r="AH13" s="169">
        <v>10</v>
      </c>
    </row>
    <row r="14" spans="2:34" s="36" customFormat="1" ht="13.5" customHeight="1">
      <c r="B14" s="36" t="s">
        <v>402</v>
      </c>
      <c r="C14" s="168">
        <f t="shared" si="6"/>
        <v>40</v>
      </c>
      <c r="D14" s="169">
        <v>19</v>
      </c>
      <c r="E14" s="169">
        <v>1</v>
      </c>
      <c r="F14" s="169">
        <v>1</v>
      </c>
      <c r="G14" s="169">
        <v>0</v>
      </c>
      <c r="H14" s="169">
        <v>1</v>
      </c>
      <c r="I14" s="169">
        <v>0</v>
      </c>
      <c r="J14" s="169">
        <v>18</v>
      </c>
      <c r="K14" s="205">
        <f t="shared" si="7"/>
        <v>125</v>
      </c>
      <c r="L14" s="169">
        <v>72</v>
      </c>
      <c r="M14" s="169">
        <v>1</v>
      </c>
      <c r="N14" s="169">
        <v>1</v>
      </c>
      <c r="O14" s="169">
        <v>0</v>
      </c>
      <c r="P14" s="169">
        <v>1</v>
      </c>
      <c r="Q14" s="169">
        <v>0</v>
      </c>
      <c r="R14" s="169">
        <v>50</v>
      </c>
      <c r="S14" s="168">
        <f t="shared" si="4"/>
        <v>17</v>
      </c>
      <c r="T14" s="169">
        <v>9</v>
      </c>
      <c r="U14" s="169">
        <v>0</v>
      </c>
      <c r="V14" s="169">
        <v>0</v>
      </c>
      <c r="W14" s="169">
        <v>1</v>
      </c>
      <c r="X14" s="169">
        <v>0</v>
      </c>
      <c r="Y14" s="169">
        <v>0</v>
      </c>
      <c r="Z14" s="169">
        <v>7</v>
      </c>
      <c r="AA14" s="205">
        <f t="shared" si="5"/>
        <v>48</v>
      </c>
      <c r="AB14" s="169">
        <v>26</v>
      </c>
      <c r="AC14" s="169">
        <v>0</v>
      </c>
      <c r="AD14" s="169">
        <v>0</v>
      </c>
      <c r="AE14" s="169">
        <v>1</v>
      </c>
      <c r="AF14" s="169">
        <v>0</v>
      </c>
      <c r="AG14" s="169">
        <v>0</v>
      </c>
      <c r="AH14" s="169">
        <v>21</v>
      </c>
    </row>
    <row r="15" spans="2:34" s="36" customFormat="1" ht="13.5" customHeight="1">
      <c r="B15" s="36" t="s">
        <v>401</v>
      </c>
      <c r="C15" s="168">
        <f t="shared" si="6"/>
        <v>28</v>
      </c>
      <c r="D15" s="169">
        <v>11</v>
      </c>
      <c r="E15" s="169">
        <v>1</v>
      </c>
      <c r="F15" s="169">
        <v>2</v>
      </c>
      <c r="G15" s="169">
        <v>1</v>
      </c>
      <c r="H15" s="169">
        <v>0</v>
      </c>
      <c r="I15" s="169">
        <v>0</v>
      </c>
      <c r="J15" s="169">
        <v>13</v>
      </c>
      <c r="K15" s="205">
        <f t="shared" si="7"/>
        <v>65</v>
      </c>
      <c r="L15" s="169">
        <v>36</v>
      </c>
      <c r="M15" s="169">
        <v>2</v>
      </c>
      <c r="N15" s="169">
        <v>3</v>
      </c>
      <c r="O15" s="169">
        <v>1</v>
      </c>
      <c r="P15" s="169">
        <v>0</v>
      </c>
      <c r="Q15" s="169">
        <v>0</v>
      </c>
      <c r="R15" s="169">
        <v>23</v>
      </c>
      <c r="S15" s="168">
        <f t="shared" si="4"/>
        <v>11</v>
      </c>
      <c r="T15" s="169">
        <v>5</v>
      </c>
      <c r="U15" s="169">
        <v>0</v>
      </c>
      <c r="V15" s="169">
        <v>0</v>
      </c>
      <c r="W15" s="169">
        <v>0</v>
      </c>
      <c r="X15" s="169">
        <v>2</v>
      </c>
      <c r="Y15" s="169">
        <v>0</v>
      </c>
      <c r="Z15" s="169">
        <v>4</v>
      </c>
      <c r="AA15" s="205">
        <f t="shared" si="5"/>
        <v>27</v>
      </c>
      <c r="AB15" s="169">
        <v>16</v>
      </c>
      <c r="AC15" s="169">
        <v>0</v>
      </c>
      <c r="AD15" s="169">
        <v>0</v>
      </c>
      <c r="AE15" s="169">
        <v>0</v>
      </c>
      <c r="AF15" s="169">
        <v>2</v>
      </c>
      <c r="AG15" s="169">
        <v>0</v>
      </c>
      <c r="AH15" s="169">
        <v>9</v>
      </c>
    </row>
    <row r="16" spans="2:34" s="36" customFormat="1" ht="13.5" customHeight="1">
      <c r="B16" s="36" t="s">
        <v>400</v>
      </c>
      <c r="C16" s="168">
        <f t="shared" si="6"/>
        <v>25</v>
      </c>
      <c r="D16" s="169">
        <v>10</v>
      </c>
      <c r="E16" s="169">
        <v>1</v>
      </c>
      <c r="F16" s="169">
        <v>1</v>
      </c>
      <c r="G16" s="169">
        <v>1</v>
      </c>
      <c r="H16" s="169">
        <v>1</v>
      </c>
      <c r="I16" s="169">
        <v>0</v>
      </c>
      <c r="J16" s="169">
        <v>11</v>
      </c>
      <c r="K16" s="205">
        <f t="shared" si="7"/>
        <v>73</v>
      </c>
      <c r="L16" s="169">
        <v>34</v>
      </c>
      <c r="M16" s="169">
        <v>1</v>
      </c>
      <c r="N16" s="169">
        <v>1</v>
      </c>
      <c r="O16" s="169">
        <v>1</v>
      </c>
      <c r="P16" s="169">
        <v>1</v>
      </c>
      <c r="Q16" s="169">
        <v>0</v>
      </c>
      <c r="R16" s="169">
        <v>35</v>
      </c>
      <c r="S16" s="168">
        <f t="shared" si="4"/>
        <v>9</v>
      </c>
      <c r="T16" s="169">
        <v>4</v>
      </c>
      <c r="U16" s="169">
        <v>0</v>
      </c>
      <c r="V16" s="169">
        <v>1</v>
      </c>
      <c r="W16" s="169">
        <v>0</v>
      </c>
      <c r="X16" s="169">
        <v>0</v>
      </c>
      <c r="Y16" s="169">
        <v>0</v>
      </c>
      <c r="Z16" s="169">
        <v>4</v>
      </c>
      <c r="AA16" s="205">
        <f t="shared" si="5"/>
        <v>24</v>
      </c>
      <c r="AB16" s="169">
        <v>11</v>
      </c>
      <c r="AC16" s="169">
        <v>0</v>
      </c>
      <c r="AD16" s="169">
        <v>1</v>
      </c>
      <c r="AE16" s="169">
        <v>0</v>
      </c>
      <c r="AF16" s="169">
        <v>0</v>
      </c>
      <c r="AG16" s="169">
        <v>0</v>
      </c>
      <c r="AH16" s="169">
        <v>12</v>
      </c>
    </row>
    <row r="17" spans="2:34" s="36" customFormat="1" ht="13.5" customHeight="1">
      <c r="B17" s="36" t="s">
        <v>399</v>
      </c>
      <c r="C17" s="168">
        <f t="shared" si="6"/>
        <v>24</v>
      </c>
      <c r="D17" s="169">
        <v>12</v>
      </c>
      <c r="E17" s="169">
        <v>1</v>
      </c>
      <c r="F17" s="169">
        <v>0</v>
      </c>
      <c r="G17" s="169">
        <v>1</v>
      </c>
      <c r="H17" s="169">
        <v>0</v>
      </c>
      <c r="I17" s="169">
        <v>0</v>
      </c>
      <c r="J17" s="169">
        <v>10</v>
      </c>
      <c r="K17" s="205">
        <f t="shared" si="7"/>
        <v>52</v>
      </c>
      <c r="L17" s="169">
        <v>30</v>
      </c>
      <c r="M17" s="169">
        <v>1</v>
      </c>
      <c r="N17" s="169">
        <v>0</v>
      </c>
      <c r="O17" s="169">
        <v>2</v>
      </c>
      <c r="P17" s="169">
        <v>0</v>
      </c>
      <c r="Q17" s="169">
        <v>0</v>
      </c>
      <c r="R17" s="169">
        <v>19</v>
      </c>
      <c r="S17" s="168">
        <f t="shared" si="4"/>
        <v>12</v>
      </c>
      <c r="T17" s="169">
        <v>5</v>
      </c>
      <c r="U17" s="169">
        <v>2</v>
      </c>
      <c r="V17" s="169">
        <v>0</v>
      </c>
      <c r="W17" s="169">
        <v>0</v>
      </c>
      <c r="X17" s="169">
        <v>0</v>
      </c>
      <c r="Y17" s="169">
        <v>0</v>
      </c>
      <c r="Z17" s="169">
        <v>5</v>
      </c>
      <c r="AA17" s="205">
        <f t="shared" si="5"/>
        <v>25</v>
      </c>
      <c r="AB17" s="169">
        <v>10</v>
      </c>
      <c r="AC17" s="169">
        <v>2</v>
      </c>
      <c r="AD17" s="169">
        <v>0</v>
      </c>
      <c r="AE17" s="169">
        <v>0</v>
      </c>
      <c r="AF17" s="169">
        <v>0</v>
      </c>
      <c r="AG17" s="169">
        <v>0</v>
      </c>
      <c r="AH17" s="169">
        <v>13</v>
      </c>
    </row>
    <row r="18" spans="2:34" s="36" customFormat="1" ht="13.5" customHeight="1">
      <c r="B18" s="36" t="s">
        <v>398</v>
      </c>
      <c r="C18" s="168">
        <f t="shared" si="6"/>
        <v>22</v>
      </c>
      <c r="D18" s="169">
        <v>11</v>
      </c>
      <c r="E18" s="169">
        <v>1</v>
      </c>
      <c r="F18" s="169">
        <v>0</v>
      </c>
      <c r="G18" s="169">
        <v>0</v>
      </c>
      <c r="H18" s="169">
        <v>2</v>
      </c>
      <c r="I18" s="169">
        <v>0</v>
      </c>
      <c r="J18" s="169">
        <v>8</v>
      </c>
      <c r="K18" s="205">
        <f t="shared" si="7"/>
        <v>54</v>
      </c>
      <c r="L18" s="169">
        <v>29</v>
      </c>
      <c r="M18" s="169">
        <v>1</v>
      </c>
      <c r="N18" s="169">
        <v>0</v>
      </c>
      <c r="O18" s="169">
        <v>0</v>
      </c>
      <c r="P18" s="169">
        <v>2</v>
      </c>
      <c r="Q18" s="169">
        <v>0</v>
      </c>
      <c r="R18" s="169">
        <v>22</v>
      </c>
      <c r="S18" s="168">
        <f t="shared" si="4"/>
        <v>6</v>
      </c>
      <c r="T18" s="169">
        <v>4</v>
      </c>
      <c r="U18" s="169">
        <v>0</v>
      </c>
      <c r="V18" s="169">
        <v>0</v>
      </c>
      <c r="W18" s="169">
        <v>0</v>
      </c>
      <c r="X18" s="169">
        <v>0</v>
      </c>
      <c r="Y18" s="169">
        <v>0</v>
      </c>
      <c r="Z18" s="169">
        <v>2</v>
      </c>
      <c r="AA18" s="205">
        <f t="shared" si="5"/>
        <v>17</v>
      </c>
      <c r="AB18" s="169">
        <v>14</v>
      </c>
      <c r="AC18" s="169">
        <v>0</v>
      </c>
      <c r="AD18" s="169">
        <v>0</v>
      </c>
      <c r="AE18" s="169">
        <v>0</v>
      </c>
      <c r="AF18" s="169">
        <v>0</v>
      </c>
      <c r="AG18" s="169">
        <v>0</v>
      </c>
      <c r="AH18" s="169">
        <v>3</v>
      </c>
    </row>
    <row r="19" spans="3:34" s="36" customFormat="1" ht="4.5" customHeight="1">
      <c r="C19" s="168"/>
      <c r="D19" s="169"/>
      <c r="E19" s="169"/>
      <c r="F19" s="169"/>
      <c r="G19" s="169"/>
      <c r="H19" s="169"/>
      <c r="I19" s="169"/>
      <c r="J19" s="169"/>
      <c r="K19" s="205"/>
      <c r="L19" s="169"/>
      <c r="M19" s="169"/>
      <c r="N19" s="169"/>
      <c r="O19" s="169"/>
      <c r="P19" s="169"/>
      <c r="Q19" s="169"/>
      <c r="R19" s="169"/>
      <c r="S19" s="168"/>
      <c r="T19" s="169"/>
      <c r="U19" s="169"/>
      <c r="V19" s="169"/>
      <c r="W19" s="169"/>
      <c r="X19" s="169"/>
      <c r="Y19" s="169"/>
      <c r="Z19" s="169"/>
      <c r="AA19" s="205"/>
      <c r="AB19" s="169"/>
      <c r="AC19" s="169"/>
      <c r="AD19" s="169"/>
      <c r="AE19" s="169"/>
      <c r="AF19" s="169"/>
      <c r="AG19" s="169"/>
      <c r="AH19" s="169"/>
    </row>
    <row r="20" spans="2:34" s="36" customFormat="1" ht="13.5" customHeight="1">
      <c r="B20" s="36" t="s">
        <v>397</v>
      </c>
      <c r="C20" s="168">
        <f aca="true" t="shared" si="8" ref="C20:C35">SUM(D20:J20)</f>
        <v>3</v>
      </c>
      <c r="D20" s="169">
        <v>2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1</v>
      </c>
      <c r="K20" s="205">
        <f aca="true" t="shared" si="9" ref="K20:K35">SUM(L20:R20)</f>
        <v>5</v>
      </c>
      <c r="L20" s="169">
        <v>4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1</v>
      </c>
      <c r="S20" s="168">
        <f aca="true" t="shared" si="10" ref="S20:S35">SUM(T20:Z20)</f>
        <v>2</v>
      </c>
      <c r="T20" s="169">
        <v>1</v>
      </c>
      <c r="U20" s="169">
        <v>0</v>
      </c>
      <c r="V20" s="169">
        <v>0</v>
      </c>
      <c r="W20" s="169">
        <v>0</v>
      </c>
      <c r="X20" s="169">
        <v>0</v>
      </c>
      <c r="Y20" s="169">
        <v>0</v>
      </c>
      <c r="Z20" s="169">
        <v>1</v>
      </c>
      <c r="AA20" s="205">
        <f aca="true" t="shared" si="11" ref="AA20:AA35">SUM(AB20:AH20)</f>
        <v>5</v>
      </c>
      <c r="AB20" s="169">
        <v>2</v>
      </c>
      <c r="AC20" s="169">
        <v>0</v>
      </c>
      <c r="AD20" s="169">
        <v>0</v>
      </c>
      <c r="AE20" s="169">
        <v>0</v>
      </c>
      <c r="AF20" s="169">
        <v>0</v>
      </c>
      <c r="AG20" s="169">
        <v>0</v>
      </c>
      <c r="AH20" s="169">
        <v>3</v>
      </c>
    </row>
    <row r="21" spans="2:34" s="36" customFormat="1" ht="13.5" customHeight="1">
      <c r="B21" s="36" t="s">
        <v>396</v>
      </c>
      <c r="C21" s="168">
        <f t="shared" si="8"/>
        <v>2</v>
      </c>
      <c r="D21" s="169">
        <v>1</v>
      </c>
      <c r="E21" s="169">
        <v>1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205">
        <f t="shared" si="9"/>
        <v>3</v>
      </c>
      <c r="L21" s="169">
        <v>2</v>
      </c>
      <c r="M21" s="169">
        <v>1</v>
      </c>
      <c r="N21" s="169">
        <v>0</v>
      </c>
      <c r="O21" s="169">
        <v>0</v>
      </c>
      <c r="P21" s="169">
        <v>0</v>
      </c>
      <c r="Q21" s="169">
        <v>0</v>
      </c>
      <c r="R21" s="169">
        <v>0</v>
      </c>
      <c r="S21" s="168">
        <f t="shared" si="10"/>
        <v>1</v>
      </c>
      <c r="T21" s="169">
        <v>0</v>
      </c>
      <c r="U21" s="169">
        <v>0</v>
      </c>
      <c r="V21" s="169">
        <v>0</v>
      </c>
      <c r="W21" s="169">
        <v>0</v>
      </c>
      <c r="X21" s="169">
        <v>0</v>
      </c>
      <c r="Y21" s="169">
        <v>0</v>
      </c>
      <c r="Z21" s="169">
        <v>1</v>
      </c>
      <c r="AA21" s="205">
        <f t="shared" si="11"/>
        <v>1</v>
      </c>
      <c r="AB21" s="169">
        <v>0</v>
      </c>
      <c r="AC21" s="169">
        <v>0</v>
      </c>
      <c r="AD21" s="169">
        <v>0</v>
      </c>
      <c r="AE21" s="169">
        <v>0</v>
      </c>
      <c r="AF21" s="169">
        <v>0</v>
      </c>
      <c r="AG21" s="169">
        <v>0</v>
      </c>
      <c r="AH21" s="169">
        <v>1</v>
      </c>
    </row>
    <row r="22" spans="2:34" s="36" customFormat="1" ht="13.5" customHeight="1">
      <c r="B22" s="36" t="s">
        <v>25</v>
      </c>
      <c r="C22" s="168">
        <f t="shared" si="8"/>
        <v>3</v>
      </c>
      <c r="D22" s="169">
        <v>1</v>
      </c>
      <c r="E22" s="169">
        <v>1</v>
      </c>
      <c r="F22" s="169">
        <v>0</v>
      </c>
      <c r="G22" s="169">
        <v>0</v>
      </c>
      <c r="H22" s="169">
        <v>0</v>
      </c>
      <c r="I22" s="169">
        <v>0</v>
      </c>
      <c r="J22" s="169">
        <v>1</v>
      </c>
      <c r="K22" s="205">
        <f t="shared" si="9"/>
        <v>7</v>
      </c>
      <c r="L22" s="169">
        <v>4</v>
      </c>
      <c r="M22" s="169">
        <v>1</v>
      </c>
      <c r="N22" s="169">
        <v>0</v>
      </c>
      <c r="O22" s="169">
        <v>0</v>
      </c>
      <c r="P22" s="169">
        <v>0</v>
      </c>
      <c r="Q22" s="169">
        <v>0</v>
      </c>
      <c r="R22" s="169">
        <v>2</v>
      </c>
      <c r="S22" s="168">
        <f t="shared" si="10"/>
        <v>2</v>
      </c>
      <c r="T22" s="169">
        <v>1</v>
      </c>
      <c r="U22" s="169">
        <v>1</v>
      </c>
      <c r="V22" s="169">
        <v>0</v>
      </c>
      <c r="W22" s="169">
        <v>0</v>
      </c>
      <c r="X22" s="169">
        <v>0</v>
      </c>
      <c r="Y22" s="169">
        <v>0</v>
      </c>
      <c r="Z22" s="169">
        <v>0</v>
      </c>
      <c r="AA22" s="205">
        <f t="shared" si="11"/>
        <v>3</v>
      </c>
      <c r="AB22" s="169">
        <v>2</v>
      </c>
      <c r="AC22" s="169">
        <v>1</v>
      </c>
      <c r="AD22" s="169">
        <v>0</v>
      </c>
      <c r="AE22" s="169">
        <v>0</v>
      </c>
      <c r="AF22" s="169">
        <v>0</v>
      </c>
      <c r="AG22" s="169">
        <v>0</v>
      </c>
      <c r="AH22" s="169">
        <v>0</v>
      </c>
    </row>
    <row r="23" spans="2:34" s="36" customFormat="1" ht="13.5" customHeight="1">
      <c r="B23" s="36" t="s">
        <v>395</v>
      </c>
      <c r="C23" s="168">
        <f t="shared" si="8"/>
        <v>13</v>
      </c>
      <c r="D23" s="169">
        <v>5</v>
      </c>
      <c r="E23" s="169">
        <v>2</v>
      </c>
      <c r="F23" s="169">
        <v>0</v>
      </c>
      <c r="G23" s="169">
        <v>0</v>
      </c>
      <c r="H23" s="169">
        <v>0</v>
      </c>
      <c r="I23" s="169">
        <v>0</v>
      </c>
      <c r="J23" s="169">
        <v>6</v>
      </c>
      <c r="K23" s="205">
        <f t="shared" si="9"/>
        <v>44</v>
      </c>
      <c r="L23" s="169">
        <v>18</v>
      </c>
      <c r="M23" s="169">
        <v>2</v>
      </c>
      <c r="N23" s="169">
        <v>0</v>
      </c>
      <c r="O23" s="169">
        <v>0</v>
      </c>
      <c r="P23" s="169">
        <v>0</v>
      </c>
      <c r="Q23" s="169">
        <v>0</v>
      </c>
      <c r="R23" s="169">
        <v>24</v>
      </c>
      <c r="S23" s="168">
        <f t="shared" si="10"/>
        <v>4</v>
      </c>
      <c r="T23" s="169">
        <v>2</v>
      </c>
      <c r="U23" s="169">
        <v>0</v>
      </c>
      <c r="V23" s="169">
        <v>0</v>
      </c>
      <c r="W23" s="169">
        <v>0</v>
      </c>
      <c r="X23" s="169">
        <v>0</v>
      </c>
      <c r="Y23" s="169">
        <v>0</v>
      </c>
      <c r="Z23" s="169">
        <v>2</v>
      </c>
      <c r="AA23" s="205">
        <f t="shared" si="11"/>
        <v>11</v>
      </c>
      <c r="AB23" s="169">
        <v>7</v>
      </c>
      <c r="AC23" s="169">
        <v>0</v>
      </c>
      <c r="AD23" s="169">
        <v>0</v>
      </c>
      <c r="AE23" s="169">
        <v>0</v>
      </c>
      <c r="AF23" s="169">
        <v>0</v>
      </c>
      <c r="AG23" s="169">
        <v>0</v>
      </c>
      <c r="AH23" s="169">
        <v>4</v>
      </c>
    </row>
    <row r="24" spans="2:34" s="36" customFormat="1" ht="13.5" customHeight="1">
      <c r="B24" s="36" t="s">
        <v>394</v>
      </c>
      <c r="C24" s="168">
        <f t="shared" si="8"/>
        <v>4</v>
      </c>
      <c r="D24" s="169">
        <v>2</v>
      </c>
      <c r="E24" s="169">
        <v>0</v>
      </c>
      <c r="F24" s="169">
        <v>0</v>
      </c>
      <c r="G24" s="169">
        <v>0</v>
      </c>
      <c r="H24" s="169">
        <v>1</v>
      </c>
      <c r="I24" s="169">
        <v>0</v>
      </c>
      <c r="J24" s="169">
        <v>1</v>
      </c>
      <c r="K24" s="205">
        <f t="shared" si="9"/>
        <v>11</v>
      </c>
      <c r="L24" s="169">
        <v>9</v>
      </c>
      <c r="M24" s="169">
        <v>0</v>
      </c>
      <c r="N24" s="169">
        <v>0</v>
      </c>
      <c r="O24" s="169">
        <v>0</v>
      </c>
      <c r="P24" s="169">
        <v>1</v>
      </c>
      <c r="Q24" s="169">
        <v>0</v>
      </c>
      <c r="R24" s="169">
        <v>1</v>
      </c>
      <c r="S24" s="168">
        <f t="shared" si="10"/>
        <v>3</v>
      </c>
      <c r="T24" s="169">
        <v>2</v>
      </c>
      <c r="U24" s="169">
        <v>0</v>
      </c>
      <c r="V24" s="169">
        <v>0</v>
      </c>
      <c r="W24" s="169">
        <v>0</v>
      </c>
      <c r="X24" s="169">
        <v>0</v>
      </c>
      <c r="Y24" s="169">
        <v>0</v>
      </c>
      <c r="Z24" s="169">
        <v>1</v>
      </c>
      <c r="AA24" s="205">
        <f t="shared" si="11"/>
        <v>4</v>
      </c>
      <c r="AB24" s="169">
        <v>3</v>
      </c>
      <c r="AC24" s="169">
        <v>0</v>
      </c>
      <c r="AD24" s="169">
        <v>0</v>
      </c>
      <c r="AE24" s="169">
        <v>0</v>
      </c>
      <c r="AF24" s="169">
        <v>0</v>
      </c>
      <c r="AG24" s="169">
        <v>0</v>
      </c>
      <c r="AH24" s="169">
        <v>1</v>
      </c>
    </row>
    <row r="25" spans="2:34" s="36" customFormat="1" ht="13.5" customHeight="1">
      <c r="B25" s="36" t="s">
        <v>393</v>
      </c>
      <c r="C25" s="168">
        <f t="shared" si="8"/>
        <v>9</v>
      </c>
      <c r="D25" s="169">
        <v>5</v>
      </c>
      <c r="E25" s="169">
        <v>0</v>
      </c>
      <c r="F25" s="169">
        <v>0</v>
      </c>
      <c r="G25" s="169">
        <v>0</v>
      </c>
      <c r="H25" s="169">
        <v>0</v>
      </c>
      <c r="I25" s="169">
        <v>0</v>
      </c>
      <c r="J25" s="169">
        <v>4</v>
      </c>
      <c r="K25" s="205">
        <f t="shared" si="9"/>
        <v>19</v>
      </c>
      <c r="L25" s="169">
        <v>11</v>
      </c>
      <c r="M25" s="169">
        <v>0</v>
      </c>
      <c r="N25" s="169">
        <v>0</v>
      </c>
      <c r="O25" s="169">
        <v>0</v>
      </c>
      <c r="P25" s="169">
        <v>0</v>
      </c>
      <c r="Q25" s="169">
        <v>0</v>
      </c>
      <c r="R25" s="169">
        <v>8</v>
      </c>
      <c r="S25" s="168">
        <f t="shared" si="10"/>
        <v>2</v>
      </c>
      <c r="T25" s="169">
        <v>2</v>
      </c>
      <c r="U25" s="169">
        <v>0</v>
      </c>
      <c r="V25" s="169">
        <v>0</v>
      </c>
      <c r="W25" s="169">
        <v>0</v>
      </c>
      <c r="X25" s="169">
        <v>0</v>
      </c>
      <c r="Y25" s="169">
        <v>0</v>
      </c>
      <c r="Z25" s="169">
        <v>0</v>
      </c>
      <c r="AA25" s="205">
        <f t="shared" si="11"/>
        <v>5</v>
      </c>
      <c r="AB25" s="169">
        <v>5</v>
      </c>
      <c r="AC25" s="169">
        <v>0</v>
      </c>
      <c r="AD25" s="169">
        <v>0</v>
      </c>
      <c r="AE25" s="169">
        <v>0</v>
      </c>
      <c r="AF25" s="169">
        <v>0</v>
      </c>
      <c r="AG25" s="169">
        <v>0</v>
      </c>
      <c r="AH25" s="169">
        <v>0</v>
      </c>
    </row>
    <row r="26" spans="2:34" s="36" customFormat="1" ht="13.5" customHeight="1">
      <c r="B26" s="36" t="s">
        <v>392</v>
      </c>
      <c r="C26" s="168">
        <f t="shared" si="8"/>
        <v>4</v>
      </c>
      <c r="D26" s="169">
        <v>1</v>
      </c>
      <c r="E26" s="169">
        <v>0</v>
      </c>
      <c r="F26" s="169">
        <v>0</v>
      </c>
      <c r="G26" s="169">
        <v>0</v>
      </c>
      <c r="H26" s="169">
        <v>1</v>
      </c>
      <c r="I26" s="169">
        <v>0</v>
      </c>
      <c r="J26" s="169">
        <v>2</v>
      </c>
      <c r="K26" s="205">
        <f t="shared" si="9"/>
        <v>13</v>
      </c>
      <c r="L26" s="169">
        <v>2</v>
      </c>
      <c r="M26" s="169">
        <v>0</v>
      </c>
      <c r="N26" s="169">
        <v>0</v>
      </c>
      <c r="O26" s="169">
        <v>0</v>
      </c>
      <c r="P26" s="169">
        <v>1</v>
      </c>
      <c r="Q26" s="169">
        <v>0</v>
      </c>
      <c r="R26" s="169">
        <v>10</v>
      </c>
      <c r="S26" s="168">
        <f t="shared" si="10"/>
        <v>3</v>
      </c>
      <c r="T26" s="169">
        <v>1</v>
      </c>
      <c r="U26" s="169">
        <v>0</v>
      </c>
      <c r="V26" s="169">
        <v>0</v>
      </c>
      <c r="W26" s="169">
        <v>0</v>
      </c>
      <c r="X26" s="169">
        <v>1</v>
      </c>
      <c r="Y26" s="169">
        <v>0</v>
      </c>
      <c r="Z26" s="169">
        <v>1</v>
      </c>
      <c r="AA26" s="205">
        <f t="shared" si="11"/>
        <v>5</v>
      </c>
      <c r="AB26" s="169">
        <v>1</v>
      </c>
      <c r="AC26" s="169">
        <v>0</v>
      </c>
      <c r="AD26" s="169">
        <v>0</v>
      </c>
      <c r="AE26" s="169">
        <v>0</v>
      </c>
      <c r="AF26" s="169">
        <v>2</v>
      </c>
      <c r="AG26" s="169">
        <v>0</v>
      </c>
      <c r="AH26" s="169">
        <v>2</v>
      </c>
    </row>
    <row r="27" spans="2:34" s="36" customFormat="1" ht="13.5" customHeight="1">
      <c r="B27" s="36" t="s">
        <v>391</v>
      </c>
      <c r="C27" s="168">
        <f t="shared" si="8"/>
        <v>7</v>
      </c>
      <c r="D27" s="169">
        <v>3</v>
      </c>
      <c r="E27" s="169">
        <v>0</v>
      </c>
      <c r="F27" s="169">
        <v>1</v>
      </c>
      <c r="G27" s="169">
        <v>0</v>
      </c>
      <c r="H27" s="169">
        <v>1</v>
      </c>
      <c r="I27" s="169">
        <v>0</v>
      </c>
      <c r="J27" s="169">
        <v>2</v>
      </c>
      <c r="K27" s="205">
        <f t="shared" si="9"/>
        <v>15</v>
      </c>
      <c r="L27" s="169">
        <v>9</v>
      </c>
      <c r="M27" s="169">
        <v>0</v>
      </c>
      <c r="N27" s="169">
        <v>1</v>
      </c>
      <c r="O27" s="169">
        <v>0</v>
      </c>
      <c r="P27" s="169">
        <v>1</v>
      </c>
      <c r="Q27" s="169">
        <v>0</v>
      </c>
      <c r="R27" s="169">
        <v>4</v>
      </c>
      <c r="S27" s="168">
        <f t="shared" si="10"/>
        <v>5</v>
      </c>
      <c r="T27" s="169">
        <v>2</v>
      </c>
      <c r="U27" s="169">
        <v>0</v>
      </c>
      <c r="V27" s="169">
        <v>0</v>
      </c>
      <c r="W27" s="169">
        <v>0</v>
      </c>
      <c r="X27" s="169">
        <v>1</v>
      </c>
      <c r="Y27" s="169">
        <v>0</v>
      </c>
      <c r="Z27" s="169">
        <v>2</v>
      </c>
      <c r="AA27" s="205">
        <f t="shared" si="11"/>
        <v>10</v>
      </c>
      <c r="AB27" s="169">
        <v>4</v>
      </c>
      <c r="AC27" s="169">
        <v>0</v>
      </c>
      <c r="AD27" s="169">
        <v>0</v>
      </c>
      <c r="AE27" s="169">
        <v>0</v>
      </c>
      <c r="AF27" s="169">
        <v>1</v>
      </c>
      <c r="AG27" s="169">
        <v>0</v>
      </c>
      <c r="AH27" s="169">
        <v>5</v>
      </c>
    </row>
    <row r="28" spans="2:34" s="36" customFormat="1" ht="13.5" customHeight="1">
      <c r="B28" s="36" t="s">
        <v>390</v>
      </c>
      <c r="C28" s="168">
        <f t="shared" si="8"/>
        <v>7</v>
      </c>
      <c r="D28" s="169">
        <v>2</v>
      </c>
      <c r="E28" s="169">
        <v>0</v>
      </c>
      <c r="F28" s="169">
        <v>1</v>
      </c>
      <c r="G28" s="169">
        <v>0</v>
      </c>
      <c r="H28" s="169">
        <v>0</v>
      </c>
      <c r="I28" s="169">
        <v>0</v>
      </c>
      <c r="J28" s="169">
        <v>4</v>
      </c>
      <c r="K28" s="205">
        <f t="shared" si="9"/>
        <v>24</v>
      </c>
      <c r="L28" s="169">
        <v>8</v>
      </c>
      <c r="M28" s="169">
        <v>0</v>
      </c>
      <c r="N28" s="169">
        <v>1</v>
      </c>
      <c r="O28" s="169">
        <v>0</v>
      </c>
      <c r="P28" s="169">
        <v>0</v>
      </c>
      <c r="Q28" s="169">
        <v>0</v>
      </c>
      <c r="R28" s="169">
        <v>15</v>
      </c>
      <c r="S28" s="168">
        <f t="shared" si="10"/>
        <v>6</v>
      </c>
      <c r="T28" s="169">
        <v>2</v>
      </c>
      <c r="U28" s="169">
        <v>1</v>
      </c>
      <c r="V28" s="169">
        <v>1</v>
      </c>
      <c r="W28" s="169">
        <v>0</v>
      </c>
      <c r="X28" s="169">
        <v>0</v>
      </c>
      <c r="Y28" s="169">
        <v>0</v>
      </c>
      <c r="Z28" s="169">
        <v>2</v>
      </c>
      <c r="AA28" s="205">
        <f t="shared" si="11"/>
        <v>15</v>
      </c>
      <c r="AB28" s="169">
        <v>4</v>
      </c>
      <c r="AC28" s="169">
        <v>1</v>
      </c>
      <c r="AD28" s="169">
        <v>2</v>
      </c>
      <c r="AE28" s="169">
        <v>0</v>
      </c>
      <c r="AF28" s="169">
        <v>0</v>
      </c>
      <c r="AG28" s="169">
        <v>0</v>
      </c>
      <c r="AH28" s="169">
        <v>8</v>
      </c>
    </row>
    <row r="29" spans="2:34" s="36" customFormat="1" ht="13.5" customHeight="1">
      <c r="B29" s="36" t="s">
        <v>389</v>
      </c>
      <c r="C29" s="168">
        <f t="shared" si="8"/>
        <v>8</v>
      </c>
      <c r="D29" s="169">
        <v>2</v>
      </c>
      <c r="E29" s="169">
        <v>1</v>
      </c>
      <c r="F29" s="169">
        <v>1</v>
      </c>
      <c r="G29" s="169">
        <v>0</v>
      </c>
      <c r="H29" s="169">
        <v>1</v>
      </c>
      <c r="I29" s="169">
        <v>0</v>
      </c>
      <c r="J29" s="169">
        <v>3</v>
      </c>
      <c r="K29" s="205">
        <f t="shared" si="9"/>
        <v>27</v>
      </c>
      <c r="L29" s="169">
        <v>12</v>
      </c>
      <c r="M29" s="169">
        <v>1</v>
      </c>
      <c r="N29" s="169">
        <v>2</v>
      </c>
      <c r="O29" s="169">
        <v>0</v>
      </c>
      <c r="P29" s="169">
        <v>1</v>
      </c>
      <c r="Q29" s="169">
        <v>0</v>
      </c>
      <c r="R29" s="169">
        <v>11</v>
      </c>
      <c r="S29" s="168">
        <f t="shared" si="10"/>
        <v>3</v>
      </c>
      <c r="T29" s="169">
        <v>2</v>
      </c>
      <c r="U29" s="169">
        <v>0</v>
      </c>
      <c r="V29" s="169">
        <v>0</v>
      </c>
      <c r="W29" s="169">
        <v>0</v>
      </c>
      <c r="X29" s="169">
        <v>0</v>
      </c>
      <c r="Y29" s="169">
        <v>0</v>
      </c>
      <c r="Z29" s="169">
        <v>1</v>
      </c>
      <c r="AA29" s="205">
        <f t="shared" si="11"/>
        <v>13</v>
      </c>
      <c r="AB29" s="169">
        <v>11</v>
      </c>
      <c r="AC29" s="169">
        <v>0</v>
      </c>
      <c r="AD29" s="169">
        <v>0</v>
      </c>
      <c r="AE29" s="169">
        <v>0</v>
      </c>
      <c r="AF29" s="169">
        <v>0</v>
      </c>
      <c r="AG29" s="169">
        <v>0</v>
      </c>
      <c r="AH29" s="169">
        <v>2</v>
      </c>
    </row>
    <row r="30" spans="2:34" s="36" customFormat="1" ht="13.5" customHeight="1">
      <c r="B30" s="36" t="s">
        <v>388</v>
      </c>
      <c r="C30" s="168">
        <f t="shared" si="8"/>
        <v>10</v>
      </c>
      <c r="D30" s="169">
        <v>3</v>
      </c>
      <c r="E30" s="169">
        <v>0</v>
      </c>
      <c r="F30" s="169">
        <v>3</v>
      </c>
      <c r="G30" s="169">
        <v>1</v>
      </c>
      <c r="H30" s="169">
        <v>0</v>
      </c>
      <c r="I30" s="169">
        <v>0</v>
      </c>
      <c r="J30" s="169">
        <v>3</v>
      </c>
      <c r="K30" s="205">
        <f t="shared" si="9"/>
        <v>34</v>
      </c>
      <c r="L30" s="169">
        <v>15</v>
      </c>
      <c r="M30" s="169">
        <v>0</v>
      </c>
      <c r="N30" s="169">
        <v>4</v>
      </c>
      <c r="O30" s="169">
        <v>1</v>
      </c>
      <c r="P30" s="169">
        <v>0</v>
      </c>
      <c r="Q30" s="169">
        <v>0</v>
      </c>
      <c r="R30" s="169">
        <v>14</v>
      </c>
      <c r="S30" s="168">
        <f t="shared" si="10"/>
        <v>3</v>
      </c>
      <c r="T30" s="169">
        <v>1</v>
      </c>
      <c r="U30" s="169">
        <v>0</v>
      </c>
      <c r="V30" s="169">
        <v>0</v>
      </c>
      <c r="W30" s="169">
        <v>0</v>
      </c>
      <c r="X30" s="169">
        <v>1</v>
      </c>
      <c r="Y30" s="169">
        <v>0</v>
      </c>
      <c r="Z30" s="169">
        <v>1</v>
      </c>
      <c r="AA30" s="205">
        <f t="shared" si="11"/>
        <v>15</v>
      </c>
      <c r="AB30" s="169">
        <v>8</v>
      </c>
      <c r="AC30" s="169">
        <v>0</v>
      </c>
      <c r="AD30" s="169">
        <v>0</v>
      </c>
      <c r="AE30" s="169">
        <v>0</v>
      </c>
      <c r="AF30" s="169">
        <v>2</v>
      </c>
      <c r="AG30" s="169">
        <v>0</v>
      </c>
      <c r="AH30" s="169">
        <v>5</v>
      </c>
    </row>
    <row r="31" spans="2:34" s="36" customFormat="1" ht="13.5" customHeight="1">
      <c r="B31" s="36" t="s">
        <v>387</v>
      </c>
      <c r="C31" s="168">
        <f t="shared" si="8"/>
        <v>14</v>
      </c>
      <c r="D31" s="169">
        <v>5</v>
      </c>
      <c r="E31" s="169">
        <v>2</v>
      </c>
      <c r="F31" s="169">
        <v>1</v>
      </c>
      <c r="G31" s="169">
        <v>0</v>
      </c>
      <c r="H31" s="169">
        <v>0</v>
      </c>
      <c r="I31" s="169">
        <v>0</v>
      </c>
      <c r="J31" s="169">
        <v>6</v>
      </c>
      <c r="K31" s="205">
        <f t="shared" si="9"/>
        <v>68</v>
      </c>
      <c r="L31" s="169">
        <v>28</v>
      </c>
      <c r="M31" s="169">
        <v>2</v>
      </c>
      <c r="N31" s="169">
        <v>1</v>
      </c>
      <c r="O31" s="169">
        <v>0</v>
      </c>
      <c r="P31" s="169">
        <v>0</v>
      </c>
      <c r="Q31" s="169">
        <v>0</v>
      </c>
      <c r="R31" s="169">
        <v>37</v>
      </c>
      <c r="S31" s="168">
        <f t="shared" si="10"/>
        <v>8</v>
      </c>
      <c r="T31" s="169">
        <v>3</v>
      </c>
      <c r="U31" s="169">
        <v>1</v>
      </c>
      <c r="V31" s="169">
        <v>1</v>
      </c>
      <c r="W31" s="169">
        <v>0</v>
      </c>
      <c r="X31" s="169">
        <v>0</v>
      </c>
      <c r="Y31" s="169">
        <v>0</v>
      </c>
      <c r="Z31" s="169">
        <v>3</v>
      </c>
      <c r="AA31" s="205">
        <f t="shared" si="11"/>
        <v>29</v>
      </c>
      <c r="AB31" s="169">
        <v>12</v>
      </c>
      <c r="AC31" s="169">
        <v>1</v>
      </c>
      <c r="AD31" s="169">
        <v>1</v>
      </c>
      <c r="AE31" s="169">
        <v>0</v>
      </c>
      <c r="AF31" s="169">
        <v>0</v>
      </c>
      <c r="AG31" s="169">
        <v>0</v>
      </c>
      <c r="AH31" s="169">
        <v>15</v>
      </c>
    </row>
    <row r="32" spans="2:34" s="36" customFormat="1" ht="13.5" customHeight="1">
      <c r="B32" s="36" t="s">
        <v>386</v>
      </c>
      <c r="C32" s="168">
        <f t="shared" si="8"/>
        <v>9</v>
      </c>
      <c r="D32" s="169">
        <v>3</v>
      </c>
      <c r="E32" s="169">
        <v>1</v>
      </c>
      <c r="F32" s="169">
        <v>0</v>
      </c>
      <c r="G32" s="169">
        <v>1</v>
      </c>
      <c r="H32" s="169">
        <v>0</v>
      </c>
      <c r="I32" s="169">
        <v>0</v>
      </c>
      <c r="J32" s="169">
        <v>4</v>
      </c>
      <c r="K32" s="205">
        <f t="shared" si="9"/>
        <v>23</v>
      </c>
      <c r="L32" s="169">
        <v>7</v>
      </c>
      <c r="M32" s="169">
        <v>1</v>
      </c>
      <c r="N32" s="169">
        <v>0</v>
      </c>
      <c r="O32" s="169">
        <v>1</v>
      </c>
      <c r="P32" s="169">
        <v>0</v>
      </c>
      <c r="Q32" s="169">
        <v>0</v>
      </c>
      <c r="R32" s="169">
        <v>14</v>
      </c>
      <c r="S32" s="168">
        <f t="shared" si="10"/>
        <v>3</v>
      </c>
      <c r="T32" s="169">
        <v>1</v>
      </c>
      <c r="U32" s="169">
        <v>1</v>
      </c>
      <c r="V32" s="169">
        <v>0</v>
      </c>
      <c r="W32" s="169">
        <v>0</v>
      </c>
      <c r="X32" s="169">
        <v>0</v>
      </c>
      <c r="Y32" s="169">
        <v>0</v>
      </c>
      <c r="Z32" s="169">
        <v>1</v>
      </c>
      <c r="AA32" s="205">
        <f t="shared" si="11"/>
        <v>12</v>
      </c>
      <c r="AB32" s="169">
        <v>5</v>
      </c>
      <c r="AC32" s="169">
        <v>1</v>
      </c>
      <c r="AD32" s="169">
        <v>0</v>
      </c>
      <c r="AE32" s="169">
        <v>0</v>
      </c>
      <c r="AF32" s="169">
        <v>0</v>
      </c>
      <c r="AG32" s="169">
        <v>0</v>
      </c>
      <c r="AH32" s="169">
        <v>6</v>
      </c>
    </row>
    <row r="33" spans="2:34" s="36" customFormat="1" ht="13.5" customHeight="1">
      <c r="B33" s="36" t="s">
        <v>385</v>
      </c>
      <c r="C33" s="168">
        <f t="shared" si="8"/>
        <v>9</v>
      </c>
      <c r="D33" s="169">
        <v>4</v>
      </c>
      <c r="E33" s="169">
        <v>1</v>
      </c>
      <c r="F33" s="169">
        <v>0</v>
      </c>
      <c r="G33" s="169">
        <v>0</v>
      </c>
      <c r="H33" s="169">
        <v>0</v>
      </c>
      <c r="I33" s="169">
        <v>0</v>
      </c>
      <c r="J33" s="169">
        <v>4</v>
      </c>
      <c r="K33" s="205">
        <f t="shared" si="9"/>
        <v>25</v>
      </c>
      <c r="L33" s="169">
        <v>15</v>
      </c>
      <c r="M33" s="169">
        <v>1</v>
      </c>
      <c r="N33" s="169">
        <v>0</v>
      </c>
      <c r="O33" s="169">
        <v>0</v>
      </c>
      <c r="P33" s="169">
        <v>0</v>
      </c>
      <c r="Q33" s="169">
        <v>0</v>
      </c>
      <c r="R33" s="169">
        <v>9</v>
      </c>
      <c r="S33" s="168">
        <f t="shared" si="10"/>
        <v>3</v>
      </c>
      <c r="T33" s="169">
        <v>1</v>
      </c>
      <c r="U33" s="169">
        <v>1</v>
      </c>
      <c r="V33" s="169">
        <v>0</v>
      </c>
      <c r="W33" s="169">
        <v>0</v>
      </c>
      <c r="X33" s="169">
        <v>0</v>
      </c>
      <c r="Y33" s="169">
        <v>0</v>
      </c>
      <c r="Z33" s="169">
        <v>1</v>
      </c>
      <c r="AA33" s="205">
        <f t="shared" si="11"/>
        <v>12</v>
      </c>
      <c r="AB33" s="169">
        <v>6</v>
      </c>
      <c r="AC33" s="169">
        <v>1</v>
      </c>
      <c r="AD33" s="169">
        <v>0</v>
      </c>
      <c r="AE33" s="169">
        <v>0</v>
      </c>
      <c r="AF33" s="169">
        <v>0</v>
      </c>
      <c r="AG33" s="169">
        <v>0</v>
      </c>
      <c r="AH33" s="169">
        <v>5</v>
      </c>
    </row>
    <row r="34" spans="2:34" s="36" customFormat="1" ht="13.5" customHeight="1">
      <c r="B34" s="36" t="s">
        <v>384</v>
      </c>
      <c r="C34" s="168">
        <f t="shared" si="8"/>
        <v>5</v>
      </c>
      <c r="D34" s="169">
        <v>2</v>
      </c>
      <c r="E34" s="169">
        <v>0</v>
      </c>
      <c r="F34" s="169">
        <v>0</v>
      </c>
      <c r="G34" s="169">
        <v>0</v>
      </c>
      <c r="H34" s="169">
        <v>1</v>
      </c>
      <c r="I34" s="169">
        <v>0</v>
      </c>
      <c r="J34" s="169">
        <v>2</v>
      </c>
      <c r="K34" s="205">
        <f t="shared" si="9"/>
        <v>15</v>
      </c>
      <c r="L34" s="169">
        <v>6</v>
      </c>
      <c r="M34" s="169">
        <v>0</v>
      </c>
      <c r="N34" s="169">
        <v>0</v>
      </c>
      <c r="O34" s="169">
        <v>0</v>
      </c>
      <c r="P34" s="169">
        <v>1</v>
      </c>
      <c r="Q34" s="169">
        <v>0</v>
      </c>
      <c r="R34" s="169">
        <v>8</v>
      </c>
      <c r="S34" s="168">
        <f t="shared" si="10"/>
        <v>4</v>
      </c>
      <c r="T34" s="169">
        <v>2</v>
      </c>
      <c r="U34" s="169">
        <v>0</v>
      </c>
      <c r="V34" s="169">
        <v>0</v>
      </c>
      <c r="W34" s="169">
        <v>0</v>
      </c>
      <c r="X34" s="169">
        <v>0</v>
      </c>
      <c r="Y34" s="169">
        <v>0</v>
      </c>
      <c r="Z34" s="169">
        <v>2</v>
      </c>
      <c r="AA34" s="205">
        <f t="shared" si="11"/>
        <v>10</v>
      </c>
      <c r="AB34" s="169">
        <v>6</v>
      </c>
      <c r="AC34" s="169">
        <v>0</v>
      </c>
      <c r="AD34" s="169">
        <v>0</v>
      </c>
      <c r="AE34" s="169">
        <v>0</v>
      </c>
      <c r="AF34" s="169">
        <v>0</v>
      </c>
      <c r="AG34" s="169">
        <v>0</v>
      </c>
      <c r="AH34" s="169">
        <v>4</v>
      </c>
    </row>
    <row r="35" spans="2:34" s="36" customFormat="1" ht="13.5" customHeight="1">
      <c r="B35" s="152" t="s">
        <v>280</v>
      </c>
      <c r="C35" s="168">
        <f t="shared" si="8"/>
        <v>9</v>
      </c>
      <c r="D35" s="169">
        <v>4</v>
      </c>
      <c r="E35" s="169">
        <v>1</v>
      </c>
      <c r="F35" s="169">
        <v>1</v>
      </c>
      <c r="G35" s="169">
        <v>0</v>
      </c>
      <c r="H35" s="169">
        <v>0</v>
      </c>
      <c r="I35" s="169">
        <v>0</v>
      </c>
      <c r="J35" s="169">
        <v>3</v>
      </c>
      <c r="K35" s="205">
        <f t="shared" si="9"/>
        <v>23</v>
      </c>
      <c r="L35" s="169">
        <v>15</v>
      </c>
      <c r="M35" s="169">
        <v>1</v>
      </c>
      <c r="N35" s="169">
        <v>1</v>
      </c>
      <c r="O35" s="169">
        <v>0</v>
      </c>
      <c r="P35" s="169">
        <v>0</v>
      </c>
      <c r="Q35" s="169">
        <v>0</v>
      </c>
      <c r="R35" s="169">
        <v>6</v>
      </c>
      <c r="S35" s="168">
        <f t="shared" si="10"/>
        <v>3</v>
      </c>
      <c r="T35" s="169">
        <v>2</v>
      </c>
      <c r="U35" s="169">
        <v>0</v>
      </c>
      <c r="V35" s="169">
        <v>0</v>
      </c>
      <c r="W35" s="169">
        <v>0</v>
      </c>
      <c r="X35" s="169">
        <v>0</v>
      </c>
      <c r="Y35" s="169">
        <v>0</v>
      </c>
      <c r="Z35" s="169">
        <v>1</v>
      </c>
      <c r="AA35" s="205">
        <f t="shared" si="11"/>
        <v>11</v>
      </c>
      <c r="AB35" s="169">
        <v>9</v>
      </c>
      <c r="AC35" s="169">
        <v>0</v>
      </c>
      <c r="AD35" s="169">
        <v>0</v>
      </c>
      <c r="AE35" s="169">
        <v>0</v>
      </c>
      <c r="AF35" s="169">
        <v>0</v>
      </c>
      <c r="AG35" s="169">
        <v>0</v>
      </c>
      <c r="AH35" s="169">
        <v>2</v>
      </c>
    </row>
    <row r="36" spans="1:34" ht="4.5" customHeight="1" thickBot="1">
      <c r="A36" s="36"/>
      <c r="B36" s="40"/>
      <c r="C36" s="41"/>
      <c r="D36" s="42"/>
      <c r="E36" s="42"/>
      <c r="F36" s="42"/>
      <c r="G36" s="42"/>
      <c r="H36" s="42"/>
      <c r="I36" s="42"/>
      <c r="J36" s="102"/>
      <c r="K36" s="42"/>
      <c r="L36" s="42"/>
      <c r="M36" s="42"/>
      <c r="N36" s="42"/>
      <c r="O36" s="42"/>
      <c r="P36" s="42"/>
      <c r="Q36" s="42"/>
      <c r="R36" s="42"/>
      <c r="S36" s="41"/>
      <c r="T36" s="42"/>
      <c r="U36" s="42"/>
      <c r="V36" s="42"/>
      <c r="W36" s="42"/>
      <c r="X36" s="42"/>
      <c r="Y36" s="42"/>
      <c r="Z36" s="102"/>
      <c r="AA36" s="42"/>
      <c r="AB36" s="42"/>
      <c r="AC36" s="42"/>
      <c r="AD36" s="42"/>
      <c r="AE36" s="42"/>
      <c r="AF36" s="42"/>
      <c r="AG36" s="42"/>
      <c r="AH36" s="42"/>
    </row>
    <row r="37" ht="11.25">
      <c r="A37" s="2"/>
    </row>
    <row r="38" ht="11.25"/>
    <row r="39" ht="11.25"/>
    <row r="40" ht="11.25"/>
    <row r="41" ht="11.25"/>
    <row r="42" ht="11.25"/>
  </sheetData>
  <sheetProtection/>
  <mergeCells count="27">
    <mergeCell ref="S4:AH4"/>
    <mergeCell ref="U5:X5"/>
    <mergeCell ref="AC5:AF5"/>
    <mergeCell ref="S6:S7"/>
    <mergeCell ref="T6:T7"/>
    <mergeCell ref="W6:W7"/>
    <mergeCell ref="X6:X7"/>
    <mergeCell ref="Y6:Y7"/>
    <mergeCell ref="AF6:AF7"/>
    <mergeCell ref="AG6:AG7"/>
    <mergeCell ref="C4:R4"/>
    <mergeCell ref="H6:H7"/>
    <mergeCell ref="E5:H5"/>
    <mergeCell ref="L6:L7"/>
    <mergeCell ref="O6:O7"/>
    <mergeCell ref="M5:P5"/>
    <mergeCell ref="G6:G7"/>
    <mergeCell ref="AA6:AA7"/>
    <mergeCell ref="AB6:AB7"/>
    <mergeCell ref="AE6:AE7"/>
    <mergeCell ref="B4:B7"/>
    <mergeCell ref="Q6:Q7"/>
    <mergeCell ref="I6:I7"/>
    <mergeCell ref="K6:K7"/>
    <mergeCell ref="P6:P7"/>
    <mergeCell ref="C6:C7"/>
    <mergeCell ref="D6:D7"/>
  </mergeCells>
  <printOptions/>
  <pageMargins left="0.8661417322834646" right="0.3937007874015748" top="1.062992125984252" bottom="0.7874015748031497" header="0.8661417322834646" footer="0.5118110236220472"/>
  <pageSetup fitToWidth="2" orientation="landscape" paperSize="9" r:id="rId1"/>
  <headerFooter alignWithMargins="0">
    <oddHeader>&amp;L&amp;"ＭＳ 明朝,標準"　第６表　市町村別・編成方式別学級数及び児童生徒数（特別支援学級）＜小学校・中学校＞　</oddHeader>
    <oddFooter>&amp;C&amp;P / &amp;N ページ</oddFooter>
  </headerFooter>
  <colBreaks count="1" manualBreakCount="1">
    <brk id="18" min="3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10.00390625" defaultRowHeight="12.75" customHeight="1"/>
  <cols>
    <col min="1" max="1" width="0.5" style="54" customWidth="1"/>
    <col min="2" max="2" width="9.125" style="2" customWidth="1"/>
    <col min="3" max="5" width="7.625" style="2" customWidth="1"/>
    <col min="6" max="23" width="6.75390625" style="2" customWidth="1"/>
    <col min="24" max="16384" width="10.00390625" style="2" customWidth="1"/>
  </cols>
  <sheetData>
    <row r="1" ht="4.5" customHeight="1"/>
    <row r="2" spans="2:23" ht="12.75" customHeight="1">
      <c r="B2" s="23" t="s">
        <v>330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ht="4.5" customHeight="1" thickBot="1">
      <c r="A3" s="2"/>
    </row>
    <row r="4" spans="2:23" s="36" customFormat="1" ht="12.75" customHeight="1">
      <c r="B4" s="173"/>
      <c r="C4" s="361" t="s">
        <v>8</v>
      </c>
      <c r="D4" s="361"/>
      <c r="E4" s="361"/>
      <c r="F4" s="360" t="s">
        <v>52</v>
      </c>
      <c r="G4" s="429"/>
      <c r="H4" s="519"/>
      <c r="I4" s="360" t="s">
        <v>53</v>
      </c>
      <c r="J4" s="429"/>
      <c r="K4" s="519"/>
      <c r="L4" s="360" t="s">
        <v>54</v>
      </c>
      <c r="M4" s="429"/>
      <c r="N4" s="519"/>
      <c r="O4" s="360" t="s">
        <v>55</v>
      </c>
      <c r="P4" s="429"/>
      <c r="Q4" s="519"/>
      <c r="R4" s="360" t="s">
        <v>56</v>
      </c>
      <c r="S4" s="429"/>
      <c r="T4" s="519"/>
      <c r="U4" s="360" t="s">
        <v>57</v>
      </c>
      <c r="V4" s="429"/>
      <c r="W4" s="519"/>
    </row>
    <row r="5" spans="2:23" s="159" customFormat="1" ht="12.75" customHeight="1">
      <c r="B5" s="107" t="s">
        <v>22</v>
      </c>
      <c r="C5" s="206" t="s">
        <v>8</v>
      </c>
      <c r="D5" s="207" t="s">
        <v>26</v>
      </c>
      <c r="E5" s="207" t="s">
        <v>27</v>
      </c>
      <c r="F5" s="207" t="s">
        <v>445</v>
      </c>
      <c r="G5" s="207" t="s">
        <v>26</v>
      </c>
      <c r="H5" s="335" t="s">
        <v>27</v>
      </c>
      <c r="I5" s="207" t="s">
        <v>445</v>
      </c>
      <c r="J5" s="207" t="s">
        <v>26</v>
      </c>
      <c r="K5" s="335" t="s">
        <v>27</v>
      </c>
      <c r="L5" s="207" t="s">
        <v>445</v>
      </c>
      <c r="M5" s="207" t="s">
        <v>26</v>
      </c>
      <c r="N5" s="335" t="s">
        <v>27</v>
      </c>
      <c r="O5" s="207" t="s">
        <v>445</v>
      </c>
      <c r="P5" s="207" t="s">
        <v>26</v>
      </c>
      <c r="Q5" s="335" t="s">
        <v>27</v>
      </c>
      <c r="R5" s="207" t="s">
        <v>445</v>
      </c>
      <c r="S5" s="207" t="s">
        <v>26</v>
      </c>
      <c r="T5" s="335" t="s">
        <v>27</v>
      </c>
      <c r="U5" s="207" t="s">
        <v>445</v>
      </c>
      <c r="V5" s="207" t="s">
        <v>26</v>
      </c>
      <c r="W5" s="335" t="s">
        <v>27</v>
      </c>
    </row>
    <row r="6" spans="1:23" s="36" customFormat="1" ht="4.5" customHeight="1">
      <c r="A6" s="159"/>
      <c r="B6" s="208"/>
      <c r="C6" s="209"/>
      <c r="D6" s="209"/>
      <c r="E6" s="209"/>
      <c r="F6" s="336"/>
      <c r="G6" s="209"/>
      <c r="H6" s="337"/>
      <c r="I6" s="336"/>
      <c r="J6" s="209"/>
      <c r="K6" s="337"/>
      <c r="L6" s="336"/>
      <c r="M6" s="209"/>
      <c r="N6" s="337"/>
      <c r="O6" s="336"/>
      <c r="P6" s="209"/>
      <c r="Q6" s="337"/>
      <c r="R6" s="336"/>
      <c r="S6" s="209"/>
      <c r="T6" s="337"/>
      <c r="U6" s="336"/>
      <c r="V6" s="209"/>
      <c r="W6" s="337"/>
    </row>
    <row r="7" spans="2:23" s="36" customFormat="1" ht="13.5" customHeight="1">
      <c r="B7" s="187" t="s">
        <v>406</v>
      </c>
      <c r="C7" s="155">
        <f>SUM(D7:E7)</f>
        <v>37560</v>
      </c>
      <c r="D7" s="155">
        <f>SUM(D11:D35)</f>
        <v>19176</v>
      </c>
      <c r="E7" s="155">
        <f>SUM(E11:E35)</f>
        <v>18384</v>
      </c>
      <c r="F7" s="158">
        <f>SUM(F11:F35)</f>
        <v>5997</v>
      </c>
      <c r="G7" s="155">
        <f>SUM(G11:G35)</f>
        <v>2993</v>
      </c>
      <c r="H7" s="338">
        <f aca="true" t="shared" si="0" ref="H7:W7">SUM(H11:H35)</f>
        <v>3004</v>
      </c>
      <c r="I7" s="158">
        <f t="shared" si="0"/>
        <v>6136</v>
      </c>
      <c r="J7" s="155">
        <f t="shared" si="0"/>
        <v>3185</v>
      </c>
      <c r="K7" s="338">
        <f t="shared" si="0"/>
        <v>2951</v>
      </c>
      <c r="L7" s="158">
        <f t="shared" si="0"/>
        <v>5945</v>
      </c>
      <c r="M7" s="155">
        <f t="shared" si="0"/>
        <v>3007</v>
      </c>
      <c r="N7" s="338">
        <f t="shared" si="0"/>
        <v>2938</v>
      </c>
      <c r="O7" s="158">
        <f t="shared" si="0"/>
        <v>6346</v>
      </c>
      <c r="P7" s="155">
        <f t="shared" si="0"/>
        <v>3278</v>
      </c>
      <c r="Q7" s="338">
        <f t="shared" si="0"/>
        <v>3068</v>
      </c>
      <c r="R7" s="158">
        <f t="shared" si="0"/>
        <v>6461</v>
      </c>
      <c r="S7" s="155">
        <f t="shared" si="0"/>
        <v>3321</v>
      </c>
      <c r="T7" s="338">
        <f t="shared" si="0"/>
        <v>3140</v>
      </c>
      <c r="U7" s="158">
        <f t="shared" si="0"/>
        <v>6675</v>
      </c>
      <c r="V7" s="155">
        <f t="shared" si="0"/>
        <v>3392</v>
      </c>
      <c r="W7" s="338">
        <f t="shared" si="0"/>
        <v>3283</v>
      </c>
    </row>
    <row r="8" spans="2:23" s="36" customFormat="1" ht="12.75" customHeight="1">
      <c r="B8" s="153" t="s">
        <v>407</v>
      </c>
      <c r="C8" s="169">
        <f>D8+E8</f>
        <v>646</v>
      </c>
      <c r="D8" s="169">
        <f>G8+J8+M8+P8+S8+V8</f>
        <v>323</v>
      </c>
      <c r="E8" s="169">
        <f>H8+K8+N8+Q8+T8+W8</f>
        <v>323</v>
      </c>
      <c r="F8" s="168">
        <v>102</v>
      </c>
      <c r="G8" s="169">
        <v>51</v>
      </c>
      <c r="H8" s="340">
        <v>51</v>
      </c>
      <c r="I8" s="168">
        <v>100</v>
      </c>
      <c r="J8" s="169">
        <v>51</v>
      </c>
      <c r="K8" s="340">
        <v>49</v>
      </c>
      <c r="L8" s="168">
        <v>96</v>
      </c>
      <c r="M8" s="169">
        <v>47</v>
      </c>
      <c r="N8" s="340">
        <v>49</v>
      </c>
      <c r="O8" s="168">
        <v>113</v>
      </c>
      <c r="P8" s="169">
        <v>56</v>
      </c>
      <c r="Q8" s="340">
        <v>57</v>
      </c>
      <c r="R8" s="168">
        <v>120</v>
      </c>
      <c r="S8" s="169">
        <v>60</v>
      </c>
      <c r="T8" s="340">
        <v>60</v>
      </c>
      <c r="U8" s="168">
        <v>115</v>
      </c>
      <c r="V8" s="169">
        <v>58</v>
      </c>
      <c r="W8" s="340">
        <v>57</v>
      </c>
    </row>
    <row r="9" spans="2:23" s="36" customFormat="1" ht="12.75" customHeight="1">
      <c r="B9" s="153" t="s">
        <v>408</v>
      </c>
      <c r="C9" s="169">
        <f aca="true" t="shared" si="1" ref="C9:C35">D9+E9</f>
        <v>456</v>
      </c>
      <c r="D9" s="169">
        <f>G9+J9+M9+P9+S9+V9</f>
        <v>220</v>
      </c>
      <c r="E9" s="169">
        <f>H9+K9+N9+Q9+T9+W9</f>
        <v>236</v>
      </c>
      <c r="F9" s="168">
        <f>G9+H9</f>
        <v>70</v>
      </c>
      <c r="G9" s="169">
        <v>37</v>
      </c>
      <c r="H9" s="340">
        <v>33</v>
      </c>
      <c r="I9" s="168">
        <v>77</v>
      </c>
      <c r="J9" s="169">
        <v>42</v>
      </c>
      <c r="K9" s="340">
        <v>35</v>
      </c>
      <c r="L9" s="168">
        <v>76</v>
      </c>
      <c r="M9" s="169">
        <v>34</v>
      </c>
      <c r="N9" s="340">
        <v>42</v>
      </c>
      <c r="O9" s="168">
        <v>69</v>
      </c>
      <c r="P9" s="169">
        <v>27</v>
      </c>
      <c r="Q9" s="340">
        <v>42</v>
      </c>
      <c r="R9" s="168">
        <v>72</v>
      </c>
      <c r="S9" s="169">
        <v>38</v>
      </c>
      <c r="T9" s="340">
        <v>34</v>
      </c>
      <c r="U9" s="168">
        <v>92</v>
      </c>
      <c r="V9" s="169">
        <v>42</v>
      </c>
      <c r="W9" s="340">
        <v>50</v>
      </c>
    </row>
    <row r="10" spans="2:23" s="36" customFormat="1" ht="4.5" customHeight="1">
      <c r="B10" s="153"/>
      <c r="C10" s="169">
        <f t="shared" si="1"/>
        <v>0</v>
      </c>
      <c r="D10" s="169"/>
      <c r="E10" s="169"/>
      <c r="F10" s="168"/>
      <c r="G10" s="172"/>
      <c r="H10" s="339"/>
      <c r="I10" s="168"/>
      <c r="J10" s="172"/>
      <c r="K10" s="339"/>
      <c r="L10" s="168"/>
      <c r="M10" s="172"/>
      <c r="N10" s="339"/>
      <c r="O10" s="168"/>
      <c r="P10" s="172"/>
      <c r="Q10" s="339"/>
      <c r="R10" s="168"/>
      <c r="S10" s="172"/>
      <c r="T10" s="339"/>
      <c r="U10" s="168"/>
      <c r="V10" s="172"/>
      <c r="W10" s="339"/>
    </row>
    <row r="11" spans="2:23" s="36" customFormat="1" ht="13.5" customHeight="1">
      <c r="B11" s="153" t="s">
        <v>405</v>
      </c>
      <c r="C11" s="169">
        <f t="shared" si="1"/>
        <v>13017</v>
      </c>
      <c r="D11" s="169">
        <f aca="true" t="shared" si="2" ref="D11:E18">G11+J11+M11+P11+S11+V11</f>
        <v>6624</v>
      </c>
      <c r="E11" s="169">
        <f t="shared" si="2"/>
        <v>6393</v>
      </c>
      <c r="F11" s="168">
        <f>G11+H11</f>
        <v>2080</v>
      </c>
      <c r="G11" s="169">
        <v>1039</v>
      </c>
      <c r="H11" s="340">
        <v>1041</v>
      </c>
      <c r="I11" s="168">
        <f>J11+K11</f>
        <v>2203</v>
      </c>
      <c r="J11" s="169">
        <v>1141</v>
      </c>
      <c r="K11" s="340">
        <v>1062</v>
      </c>
      <c r="L11" s="168">
        <f>M11+N11</f>
        <v>2024</v>
      </c>
      <c r="M11" s="169">
        <v>1015</v>
      </c>
      <c r="N11" s="340">
        <v>1009</v>
      </c>
      <c r="O11" s="168">
        <f>P11+Q11</f>
        <v>2191</v>
      </c>
      <c r="P11" s="169">
        <v>1091</v>
      </c>
      <c r="Q11" s="340">
        <v>1100</v>
      </c>
      <c r="R11" s="168">
        <f>S11+T11</f>
        <v>2222</v>
      </c>
      <c r="S11" s="169">
        <v>1157</v>
      </c>
      <c r="T11" s="340">
        <v>1065</v>
      </c>
      <c r="U11" s="168">
        <f>V11+W11</f>
        <v>2297</v>
      </c>
      <c r="V11" s="169">
        <v>1181</v>
      </c>
      <c r="W11" s="340">
        <v>1116</v>
      </c>
    </row>
    <row r="12" spans="2:23" s="36" customFormat="1" ht="12.75" customHeight="1">
      <c r="B12" s="153" t="s">
        <v>404</v>
      </c>
      <c r="C12" s="169">
        <f t="shared" si="1"/>
        <v>2816</v>
      </c>
      <c r="D12" s="169">
        <f t="shared" si="2"/>
        <v>1461</v>
      </c>
      <c r="E12" s="169">
        <f t="shared" si="2"/>
        <v>1355</v>
      </c>
      <c r="F12" s="168">
        <f aca="true" t="shared" si="3" ref="F12:F35">G12+H12</f>
        <v>461</v>
      </c>
      <c r="G12" s="169">
        <v>242</v>
      </c>
      <c r="H12" s="340">
        <v>219</v>
      </c>
      <c r="I12" s="168">
        <f aca="true" t="shared" si="4" ref="I12:I35">J12+K12</f>
        <v>424</v>
      </c>
      <c r="J12" s="169">
        <v>223</v>
      </c>
      <c r="K12" s="340">
        <v>201</v>
      </c>
      <c r="L12" s="168">
        <f aca="true" t="shared" si="5" ref="L12:L35">M12+N12</f>
        <v>466</v>
      </c>
      <c r="M12" s="169">
        <v>246</v>
      </c>
      <c r="N12" s="340">
        <v>220</v>
      </c>
      <c r="O12" s="168">
        <f aca="true" t="shared" si="6" ref="O12:O35">P12+Q12</f>
        <v>473</v>
      </c>
      <c r="P12" s="169">
        <v>251</v>
      </c>
      <c r="Q12" s="340">
        <v>222</v>
      </c>
      <c r="R12" s="168">
        <f aca="true" t="shared" si="7" ref="R12:R35">S12+T12</f>
        <v>456</v>
      </c>
      <c r="S12" s="169">
        <v>224</v>
      </c>
      <c r="T12" s="340">
        <v>232</v>
      </c>
      <c r="U12" s="168">
        <f aca="true" t="shared" si="8" ref="U12:U35">V12+W12</f>
        <v>536</v>
      </c>
      <c r="V12" s="169">
        <v>275</v>
      </c>
      <c r="W12" s="340">
        <v>261</v>
      </c>
    </row>
    <row r="13" spans="2:23" s="36" customFormat="1" ht="12.75" customHeight="1">
      <c r="B13" s="153" t="s">
        <v>403</v>
      </c>
      <c r="C13" s="169">
        <f t="shared" si="1"/>
        <v>1878</v>
      </c>
      <c r="D13" s="169">
        <f t="shared" si="2"/>
        <v>940</v>
      </c>
      <c r="E13" s="169">
        <f t="shared" si="2"/>
        <v>938</v>
      </c>
      <c r="F13" s="168">
        <f t="shared" si="3"/>
        <v>324</v>
      </c>
      <c r="G13" s="169">
        <v>157</v>
      </c>
      <c r="H13" s="340">
        <v>167</v>
      </c>
      <c r="I13" s="168">
        <f t="shared" si="4"/>
        <v>296</v>
      </c>
      <c r="J13" s="169">
        <v>147</v>
      </c>
      <c r="K13" s="340">
        <v>149</v>
      </c>
      <c r="L13" s="168">
        <f t="shared" si="5"/>
        <v>320</v>
      </c>
      <c r="M13" s="169">
        <v>156</v>
      </c>
      <c r="N13" s="340">
        <v>164</v>
      </c>
      <c r="O13" s="168">
        <f t="shared" si="6"/>
        <v>285</v>
      </c>
      <c r="P13" s="169">
        <v>146</v>
      </c>
      <c r="Q13" s="340">
        <v>139</v>
      </c>
      <c r="R13" s="168">
        <f t="shared" si="7"/>
        <v>296</v>
      </c>
      <c r="S13" s="169">
        <v>163</v>
      </c>
      <c r="T13" s="340">
        <v>133</v>
      </c>
      <c r="U13" s="168">
        <f t="shared" si="8"/>
        <v>357</v>
      </c>
      <c r="V13" s="169">
        <v>171</v>
      </c>
      <c r="W13" s="340">
        <v>186</v>
      </c>
    </row>
    <row r="14" spans="2:23" s="36" customFormat="1" ht="12.75" customHeight="1">
      <c r="B14" s="153" t="s">
        <v>402</v>
      </c>
      <c r="C14" s="169">
        <f t="shared" si="1"/>
        <v>4021</v>
      </c>
      <c r="D14" s="169">
        <f t="shared" si="2"/>
        <v>2057</v>
      </c>
      <c r="E14" s="169">
        <f t="shared" si="2"/>
        <v>1964</v>
      </c>
      <c r="F14" s="168">
        <f t="shared" si="3"/>
        <v>670</v>
      </c>
      <c r="G14" s="169">
        <v>326</v>
      </c>
      <c r="H14" s="340">
        <v>344</v>
      </c>
      <c r="I14" s="168">
        <f t="shared" si="4"/>
        <v>668</v>
      </c>
      <c r="J14" s="169">
        <v>349</v>
      </c>
      <c r="K14" s="340">
        <v>319</v>
      </c>
      <c r="L14" s="168">
        <f t="shared" si="5"/>
        <v>626</v>
      </c>
      <c r="M14" s="169">
        <v>315</v>
      </c>
      <c r="N14" s="340">
        <v>311</v>
      </c>
      <c r="O14" s="168">
        <f t="shared" si="6"/>
        <v>661</v>
      </c>
      <c r="P14" s="169">
        <v>359</v>
      </c>
      <c r="Q14" s="340">
        <v>302</v>
      </c>
      <c r="R14" s="168">
        <f t="shared" si="7"/>
        <v>698</v>
      </c>
      <c r="S14" s="169">
        <v>344</v>
      </c>
      <c r="T14" s="340">
        <v>354</v>
      </c>
      <c r="U14" s="168">
        <f t="shared" si="8"/>
        <v>698</v>
      </c>
      <c r="V14" s="169">
        <v>364</v>
      </c>
      <c r="W14" s="340">
        <v>334</v>
      </c>
    </row>
    <row r="15" spans="2:23" s="36" customFormat="1" ht="12.75" customHeight="1">
      <c r="B15" s="153" t="s">
        <v>401</v>
      </c>
      <c r="C15" s="169">
        <f t="shared" si="1"/>
        <v>1963</v>
      </c>
      <c r="D15" s="169">
        <f t="shared" si="2"/>
        <v>965</v>
      </c>
      <c r="E15" s="169">
        <f t="shared" si="2"/>
        <v>998</v>
      </c>
      <c r="F15" s="168">
        <f t="shared" si="3"/>
        <v>332</v>
      </c>
      <c r="G15" s="169">
        <v>161</v>
      </c>
      <c r="H15" s="340">
        <v>171</v>
      </c>
      <c r="I15" s="168">
        <f t="shared" si="4"/>
        <v>294</v>
      </c>
      <c r="J15" s="169">
        <v>147</v>
      </c>
      <c r="K15" s="340">
        <v>147</v>
      </c>
      <c r="L15" s="168">
        <f t="shared" si="5"/>
        <v>322</v>
      </c>
      <c r="M15" s="169">
        <v>168</v>
      </c>
      <c r="N15" s="340">
        <v>154</v>
      </c>
      <c r="O15" s="168">
        <f t="shared" si="6"/>
        <v>325</v>
      </c>
      <c r="P15" s="169">
        <v>153</v>
      </c>
      <c r="Q15" s="340">
        <v>172</v>
      </c>
      <c r="R15" s="168">
        <f t="shared" si="7"/>
        <v>355</v>
      </c>
      <c r="S15" s="169">
        <v>178</v>
      </c>
      <c r="T15" s="340">
        <v>177</v>
      </c>
      <c r="U15" s="168">
        <f t="shared" si="8"/>
        <v>335</v>
      </c>
      <c r="V15" s="169">
        <v>158</v>
      </c>
      <c r="W15" s="340">
        <v>177</v>
      </c>
    </row>
    <row r="16" spans="2:23" s="36" customFormat="1" ht="12.75" customHeight="1">
      <c r="B16" s="153" t="s">
        <v>400</v>
      </c>
      <c r="C16" s="169">
        <f t="shared" si="1"/>
        <v>1844</v>
      </c>
      <c r="D16" s="169">
        <f t="shared" si="2"/>
        <v>906</v>
      </c>
      <c r="E16" s="169">
        <f t="shared" si="2"/>
        <v>938</v>
      </c>
      <c r="F16" s="168">
        <f t="shared" si="3"/>
        <v>264</v>
      </c>
      <c r="G16" s="169">
        <v>124</v>
      </c>
      <c r="H16" s="340">
        <v>140</v>
      </c>
      <c r="I16" s="168">
        <f t="shared" si="4"/>
        <v>327</v>
      </c>
      <c r="J16" s="169">
        <v>174</v>
      </c>
      <c r="K16" s="340">
        <v>153</v>
      </c>
      <c r="L16" s="168">
        <f t="shared" si="5"/>
        <v>296</v>
      </c>
      <c r="M16" s="169">
        <v>140</v>
      </c>
      <c r="N16" s="340">
        <v>156</v>
      </c>
      <c r="O16" s="168">
        <f t="shared" si="6"/>
        <v>317</v>
      </c>
      <c r="P16" s="169">
        <v>165</v>
      </c>
      <c r="Q16" s="340">
        <v>152</v>
      </c>
      <c r="R16" s="168">
        <f t="shared" si="7"/>
        <v>296</v>
      </c>
      <c r="S16" s="169">
        <v>141</v>
      </c>
      <c r="T16" s="340">
        <v>155</v>
      </c>
      <c r="U16" s="168">
        <f t="shared" si="8"/>
        <v>344</v>
      </c>
      <c r="V16" s="169">
        <v>162</v>
      </c>
      <c r="W16" s="340">
        <v>182</v>
      </c>
    </row>
    <row r="17" spans="2:23" s="36" customFormat="1" ht="12.75" customHeight="1">
      <c r="B17" s="153" t="s">
        <v>399</v>
      </c>
      <c r="C17" s="169">
        <f t="shared" si="1"/>
        <v>1368</v>
      </c>
      <c r="D17" s="169">
        <f t="shared" si="2"/>
        <v>703</v>
      </c>
      <c r="E17" s="169">
        <f t="shared" si="2"/>
        <v>665</v>
      </c>
      <c r="F17" s="168">
        <f t="shared" si="3"/>
        <v>197</v>
      </c>
      <c r="G17" s="169">
        <v>90</v>
      </c>
      <c r="H17" s="340">
        <v>107</v>
      </c>
      <c r="I17" s="168">
        <f t="shared" si="4"/>
        <v>203</v>
      </c>
      <c r="J17" s="169">
        <v>107</v>
      </c>
      <c r="K17" s="340">
        <v>96</v>
      </c>
      <c r="L17" s="168">
        <f t="shared" si="5"/>
        <v>207</v>
      </c>
      <c r="M17" s="169">
        <v>111</v>
      </c>
      <c r="N17" s="340">
        <v>96</v>
      </c>
      <c r="O17" s="168">
        <f t="shared" si="6"/>
        <v>247</v>
      </c>
      <c r="P17" s="169">
        <v>137</v>
      </c>
      <c r="Q17" s="340">
        <v>110</v>
      </c>
      <c r="R17" s="168">
        <f t="shared" si="7"/>
        <v>252</v>
      </c>
      <c r="S17" s="169">
        <v>125</v>
      </c>
      <c r="T17" s="340">
        <v>127</v>
      </c>
      <c r="U17" s="168">
        <f t="shared" si="8"/>
        <v>262</v>
      </c>
      <c r="V17" s="169">
        <v>133</v>
      </c>
      <c r="W17" s="340">
        <v>129</v>
      </c>
    </row>
    <row r="18" spans="2:23" s="36" customFormat="1" ht="12.75" customHeight="1">
      <c r="B18" s="153" t="s">
        <v>398</v>
      </c>
      <c r="C18" s="169">
        <f t="shared" si="1"/>
        <v>1012</v>
      </c>
      <c r="D18" s="169">
        <f t="shared" si="2"/>
        <v>544</v>
      </c>
      <c r="E18" s="169">
        <f t="shared" si="2"/>
        <v>468</v>
      </c>
      <c r="F18" s="168">
        <f t="shared" si="3"/>
        <v>150</v>
      </c>
      <c r="G18" s="169">
        <v>75</v>
      </c>
      <c r="H18" s="340">
        <v>75</v>
      </c>
      <c r="I18" s="168">
        <f t="shared" si="4"/>
        <v>164</v>
      </c>
      <c r="J18" s="169">
        <v>86</v>
      </c>
      <c r="K18" s="340">
        <v>78</v>
      </c>
      <c r="L18" s="168">
        <f t="shared" si="5"/>
        <v>161</v>
      </c>
      <c r="M18" s="169">
        <v>81</v>
      </c>
      <c r="N18" s="340">
        <v>80</v>
      </c>
      <c r="O18" s="168">
        <f t="shared" si="6"/>
        <v>172</v>
      </c>
      <c r="P18" s="169">
        <v>94</v>
      </c>
      <c r="Q18" s="340">
        <v>78</v>
      </c>
      <c r="R18" s="168">
        <f t="shared" si="7"/>
        <v>175</v>
      </c>
      <c r="S18" s="169">
        <v>107</v>
      </c>
      <c r="T18" s="340">
        <v>68</v>
      </c>
      <c r="U18" s="168">
        <f t="shared" si="8"/>
        <v>190</v>
      </c>
      <c r="V18" s="169">
        <v>101</v>
      </c>
      <c r="W18" s="340">
        <v>89</v>
      </c>
    </row>
    <row r="19" spans="2:23" s="36" customFormat="1" ht="4.5" customHeight="1">
      <c r="B19" s="153"/>
      <c r="C19" s="169">
        <f t="shared" si="1"/>
        <v>0</v>
      </c>
      <c r="D19" s="169"/>
      <c r="E19" s="169"/>
      <c r="F19" s="168"/>
      <c r="G19" s="169"/>
      <c r="H19" s="340"/>
      <c r="I19" s="168"/>
      <c r="J19" s="169"/>
      <c r="K19" s="340"/>
      <c r="L19" s="168"/>
      <c r="M19" s="169"/>
      <c r="N19" s="340"/>
      <c r="O19" s="168"/>
      <c r="P19" s="169"/>
      <c r="Q19" s="340"/>
      <c r="R19" s="168"/>
      <c r="S19" s="169"/>
      <c r="T19" s="340"/>
      <c r="U19" s="168"/>
      <c r="V19" s="169"/>
      <c r="W19" s="340"/>
    </row>
    <row r="20" spans="2:23" s="36" customFormat="1" ht="12.75" customHeight="1">
      <c r="B20" s="153" t="s">
        <v>397</v>
      </c>
      <c r="C20" s="169">
        <f t="shared" si="1"/>
        <v>222</v>
      </c>
      <c r="D20" s="169">
        <f aca="true" t="shared" si="9" ref="D20:D35">G20+J20+M20+P20+S20+V20</f>
        <v>119</v>
      </c>
      <c r="E20" s="169">
        <f aca="true" t="shared" si="10" ref="E20:E35">H20+K20+N20+Q20+T20+W20</f>
        <v>103</v>
      </c>
      <c r="F20" s="168">
        <f t="shared" si="3"/>
        <v>27</v>
      </c>
      <c r="G20" s="169">
        <v>15</v>
      </c>
      <c r="H20" s="340">
        <v>12</v>
      </c>
      <c r="I20" s="168">
        <f t="shared" si="4"/>
        <v>35</v>
      </c>
      <c r="J20" s="169">
        <v>22</v>
      </c>
      <c r="K20" s="340">
        <v>13</v>
      </c>
      <c r="L20" s="168">
        <f t="shared" si="5"/>
        <v>38</v>
      </c>
      <c r="M20" s="169">
        <v>21</v>
      </c>
      <c r="N20" s="340">
        <v>17</v>
      </c>
      <c r="O20" s="168">
        <f t="shared" si="6"/>
        <v>45</v>
      </c>
      <c r="P20" s="169">
        <v>25</v>
      </c>
      <c r="Q20" s="340">
        <v>20</v>
      </c>
      <c r="R20" s="168">
        <f t="shared" si="7"/>
        <v>43</v>
      </c>
      <c r="S20" s="169">
        <v>23</v>
      </c>
      <c r="T20" s="340">
        <v>20</v>
      </c>
      <c r="U20" s="168">
        <f t="shared" si="8"/>
        <v>34</v>
      </c>
      <c r="V20" s="169">
        <v>13</v>
      </c>
      <c r="W20" s="340">
        <v>21</v>
      </c>
    </row>
    <row r="21" spans="2:23" s="36" customFormat="1" ht="13.5" customHeight="1">
      <c r="B21" s="153" t="s">
        <v>396</v>
      </c>
      <c r="C21" s="169">
        <f t="shared" si="1"/>
        <v>56</v>
      </c>
      <c r="D21" s="169">
        <f t="shared" si="9"/>
        <v>32</v>
      </c>
      <c r="E21" s="169">
        <f t="shared" si="10"/>
        <v>24</v>
      </c>
      <c r="F21" s="168">
        <f t="shared" si="3"/>
        <v>8</v>
      </c>
      <c r="G21" s="169">
        <v>6</v>
      </c>
      <c r="H21" s="340">
        <v>2</v>
      </c>
      <c r="I21" s="168">
        <f t="shared" si="4"/>
        <v>6</v>
      </c>
      <c r="J21" s="169">
        <v>5</v>
      </c>
      <c r="K21" s="340">
        <v>1</v>
      </c>
      <c r="L21" s="168">
        <f t="shared" si="5"/>
        <v>7</v>
      </c>
      <c r="M21" s="169">
        <v>3</v>
      </c>
      <c r="N21" s="340">
        <v>4</v>
      </c>
      <c r="O21" s="168">
        <f t="shared" si="6"/>
        <v>8</v>
      </c>
      <c r="P21" s="169">
        <v>5</v>
      </c>
      <c r="Q21" s="340">
        <v>3</v>
      </c>
      <c r="R21" s="168">
        <f t="shared" si="7"/>
        <v>17</v>
      </c>
      <c r="S21" s="169">
        <v>8</v>
      </c>
      <c r="T21" s="340">
        <v>9</v>
      </c>
      <c r="U21" s="168">
        <f t="shared" si="8"/>
        <v>10</v>
      </c>
      <c r="V21" s="169">
        <v>5</v>
      </c>
      <c r="W21" s="340">
        <v>5</v>
      </c>
    </row>
    <row r="22" spans="2:23" s="36" customFormat="1" ht="12.75" customHeight="1">
      <c r="B22" s="153" t="s">
        <v>25</v>
      </c>
      <c r="C22" s="169">
        <f t="shared" si="1"/>
        <v>96</v>
      </c>
      <c r="D22" s="169">
        <f t="shared" si="9"/>
        <v>61</v>
      </c>
      <c r="E22" s="169">
        <f t="shared" si="10"/>
        <v>35</v>
      </c>
      <c r="F22" s="168">
        <f t="shared" si="3"/>
        <v>12</v>
      </c>
      <c r="G22" s="169">
        <v>10</v>
      </c>
      <c r="H22" s="340">
        <v>2</v>
      </c>
      <c r="I22" s="168">
        <f t="shared" si="4"/>
        <v>16</v>
      </c>
      <c r="J22" s="169">
        <v>9</v>
      </c>
      <c r="K22" s="340">
        <v>7</v>
      </c>
      <c r="L22" s="168">
        <f t="shared" si="5"/>
        <v>17</v>
      </c>
      <c r="M22" s="169">
        <v>9</v>
      </c>
      <c r="N22" s="340">
        <v>8</v>
      </c>
      <c r="O22" s="168">
        <f t="shared" si="6"/>
        <v>19</v>
      </c>
      <c r="P22" s="169">
        <v>12</v>
      </c>
      <c r="Q22" s="340">
        <v>7</v>
      </c>
      <c r="R22" s="168">
        <f t="shared" si="7"/>
        <v>20</v>
      </c>
      <c r="S22" s="169">
        <v>15</v>
      </c>
      <c r="T22" s="340">
        <v>5</v>
      </c>
      <c r="U22" s="168">
        <f t="shared" si="8"/>
        <v>12</v>
      </c>
      <c r="V22" s="169">
        <v>6</v>
      </c>
      <c r="W22" s="340">
        <v>6</v>
      </c>
    </row>
    <row r="23" spans="2:23" s="36" customFormat="1" ht="12.75" customHeight="1">
      <c r="B23" s="153" t="s">
        <v>395</v>
      </c>
      <c r="C23" s="169">
        <f t="shared" si="1"/>
        <v>1301</v>
      </c>
      <c r="D23" s="169">
        <f t="shared" si="9"/>
        <v>676</v>
      </c>
      <c r="E23" s="169">
        <f t="shared" si="10"/>
        <v>625</v>
      </c>
      <c r="F23" s="168">
        <f t="shared" si="3"/>
        <v>205</v>
      </c>
      <c r="G23" s="169">
        <v>105</v>
      </c>
      <c r="H23" s="340">
        <v>100</v>
      </c>
      <c r="I23" s="168">
        <f t="shared" si="4"/>
        <v>214</v>
      </c>
      <c r="J23" s="169">
        <v>111</v>
      </c>
      <c r="K23" s="340">
        <v>103</v>
      </c>
      <c r="L23" s="168">
        <f t="shared" si="5"/>
        <v>216</v>
      </c>
      <c r="M23" s="169">
        <v>111</v>
      </c>
      <c r="N23" s="340">
        <v>105</v>
      </c>
      <c r="O23" s="168">
        <f t="shared" si="6"/>
        <v>248</v>
      </c>
      <c r="P23" s="169">
        <v>134</v>
      </c>
      <c r="Q23" s="340">
        <v>114</v>
      </c>
      <c r="R23" s="168">
        <f t="shared" si="7"/>
        <v>220</v>
      </c>
      <c r="S23" s="169">
        <v>122</v>
      </c>
      <c r="T23" s="340">
        <v>98</v>
      </c>
      <c r="U23" s="168">
        <f t="shared" si="8"/>
        <v>198</v>
      </c>
      <c r="V23" s="169">
        <v>93</v>
      </c>
      <c r="W23" s="340">
        <v>105</v>
      </c>
    </row>
    <row r="24" spans="2:23" s="36" customFormat="1" ht="12.75" customHeight="1">
      <c r="B24" s="153" t="s">
        <v>394</v>
      </c>
      <c r="C24" s="169">
        <f t="shared" si="1"/>
        <v>139</v>
      </c>
      <c r="D24" s="169">
        <f t="shared" si="9"/>
        <v>81</v>
      </c>
      <c r="E24" s="169">
        <f t="shared" si="10"/>
        <v>58</v>
      </c>
      <c r="F24" s="168">
        <f t="shared" si="3"/>
        <v>26</v>
      </c>
      <c r="G24" s="169">
        <v>14</v>
      </c>
      <c r="H24" s="340">
        <v>12</v>
      </c>
      <c r="I24" s="168">
        <f t="shared" si="4"/>
        <v>24</v>
      </c>
      <c r="J24" s="169">
        <v>11</v>
      </c>
      <c r="K24" s="340">
        <v>13</v>
      </c>
      <c r="L24" s="168">
        <f t="shared" si="5"/>
        <v>12</v>
      </c>
      <c r="M24" s="169">
        <v>5</v>
      </c>
      <c r="N24" s="340">
        <v>7</v>
      </c>
      <c r="O24" s="168">
        <f t="shared" si="6"/>
        <v>29</v>
      </c>
      <c r="P24" s="169">
        <v>20</v>
      </c>
      <c r="Q24" s="340">
        <v>9</v>
      </c>
      <c r="R24" s="168">
        <f t="shared" si="7"/>
        <v>26</v>
      </c>
      <c r="S24" s="169">
        <v>18</v>
      </c>
      <c r="T24" s="340">
        <v>8</v>
      </c>
      <c r="U24" s="168">
        <f t="shared" si="8"/>
        <v>22</v>
      </c>
      <c r="V24" s="169">
        <v>13</v>
      </c>
      <c r="W24" s="340">
        <v>9</v>
      </c>
    </row>
    <row r="25" spans="2:23" s="36" customFormat="1" ht="13.5" customHeight="1">
      <c r="B25" s="153" t="s">
        <v>393</v>
      </c>
      <c r="C25" s="169">
        <f t="shared" si="1"/>
        <v>325</v>
      </c>
      <c r="D25" s="169">
        <f t="shared" si="9"/>
        <v>174</v>
      </c>
      <c r="E25" s="169">
        <f t="shared" si="10"/>
        <v>151</v>
      </c>
      <c r="F25" s="168">
        <f t="shared" si="3"/>
        <v>51</v>
      </c>
      <c r="G25" s="169">
        <v>27</v>
      </c>
      <c r="H25" s="340">
        <v>24</v>
      </c>
      <c r="I25" s="168">
        <f t="shared" si="4"/>
        <v>47</v>
      </c>
      <c r="J25" s="169">
        <v>25</v>
      </c>
      <c r="K25" s="340">
        <v>22</v>
      </c>
      <c r="L25" s="168">
        <f t="shared" si="5"/>
        <v>53</v>
      </c>
      <c r="M25" s="169">
        <v>25</v>
      </c>
      <c r="N25" s="340">
        <v>28</v>
      </c>
      <c r="O25" s="168">
        <f t="shared" si="6"/>
        <v>52</v>
      </c>
      <c r="P25" s="169">
        <v>29</v>
      </c>
      <c r="Q25" s="340">
        <v>23</v>
      </c>
      <c r="R25" s="168">
        <f t="shared" si="7"/>
        <v>58</v>
      </c>
      <c r="S25" s="169">
        <v>34</v>
      </c>
      <c r="T25" s="340">
        <v>24</v>
      </c>
      <c r="U25" s="168">
        <f t="shared" si="8"/>
        <v>64</v>
      </c>
      <c r="V25" s="169">
        <v>34</v>
      </c>
      <c r="W25" s="340">
        <v>30</v>
      </c>
    </row>
    <row r="26" spans="2:23" s="36" customFormat="1" ht="12.75" customHeight="1">
      <c r="B26" s="153" t="s">
        <v>392</v>
      </c>
      <c r="C26" s="169">
        <f t="shared" si="1"/>
        <v>137</v>
      </c>
      <c r="D26" s="169">
        <f t="shared" si="9"/>
        <v>72</v>
      </c>
      <c r="E26" s="169">
        <f t="shared" si="10"/>
        <v>65</v>
      </c>
      <c r="F26" s="168">
        <f t="shared" si="3"/>
        <v>15</v>
      </c>
      <c r="G26" s="169">
        <v>9</v>
      </c>
      <c r="H26" s="340">
        <v>6</v>
      </c>
      <c r="I26" s="168">
        <f t="shared" si="4"/>
        <v>21</v>
      </c>
      <c r="J26" s="169">
        <v>9</v>
      </c>
      <c r="K26" s="340">
        <v>12</v>
      </c>
      <c r="L26" s="168">
        <f t="shared" si="5"/>
        <v>25</v>
      </c>
      <c r="M26" s="169">
        <v>16</v>
      </c>
      <c r="N26" s="340">
        <v>9</v>
      </c>
      <c r="O26" s="168">
        <f t="shared" si="6"/>
        <v>23</v>
      </c>
      <c r="P26" s="169">
        <v>11</v>
      </c>
      <c r="Q26" s="340">
        <v>12</v>
      </c>
      <c r="R26" s="168">
        <f t="shared" si="7"/>
        <v>29</v>
      </c>
      <c r="S26" s="169">
        <v>12</v>
      </c>
      <c r="T26" s="340">
        <v>17</v>
      </c>
      <c r="U26" s="168">
        <f t="shared" si="8"/>
        <v>24</v>
      </c>
      <c r="V26" s="169">
        <v>15</v>
      </c>
      <c r="W26" s="340">
        <v>9</v>
      </c>
    </row>
    <row r="27" spans="2:23" s="36" customFormat="1" ht="12.75" customHeight="1">
      <c r="B27" s="153" t="s">
        <v>391</v>
      </c>
      <c r="C27" s="169">
        <f t="shared" si="1"/>
        <v>259</v>
      </c>
      <c r="D27" s="169">
        <f t="shared" si="9"/>
        <v>128</v>
      </c>
      <c r="E27" s="169">
        <f t="shared" si="10"/>
        <v>131</v>
      </c>
      <c r="F27" s="168">
        <f t="shared" si="3"/>
        <v>36</v>
      </c>
      <c r="G27" s="169">
        <v>19</v>
      </c>
      <c r="H27" s="340">
        <v>17</v>
      </c>
      <c r="I27" s="168">
        <f t="shared" si="4"/>
        <v>33</v>
      </c>
      <c r="J27" s="169">
        <v>14</v>
      </c>
      <c r="K27" s="340">
        <v>19</v>
      </c>
      <c r="L27" s="168">
        <f t="shared" si="5"/>
        <v>36</v>
      </c>
      <c r="M27" s="169">
        <v>13</v>
      </c>
      <c r="N27" s="340">
        <v>23</v>
      </c>
      <c r="O27" s="168">
        <f t="shared" si="6"/>
        <v>48</v>
      </c>
      <c r="P27" s="169">
        <v>24</v>
      </c>
      <c r="Q27" s="340">
        <v>24</v>
      </c>
      <c r="R27" s="168">
        <f t="shared" si="7"/>
        <v>47</v>
      </c>
      <c r="S27" s="169">
        <v>23</v>
      </c>
      <c r="T27" s="340">
        <v>24</v>
      </c>
      <c r="U27" s="168">
        <f t="shared" si="8"/>
        <v>59</v>
      </c>
      <c r="V27" s="169">
        <v>35</v>
      </c>
      <c r="W27" s="340">
        <v>24</v>
      </c>
    </row>
    <row r="28" spans="2:23" s="36" customFormat="1" ht="13.5" customHeight="1">
      <c r="B28" s="153" t="s">
        <v>390</v>
      </c>
      <c r="C28" s="169">
        <f t="shared" si="1"/>
        <v>400</v>
      </c>
      <c r="D28" s="169">
        <f t="shared" si="9"/>
        <v>223</v>
      </c>
      <c r="E28" s="169">
        <f t="shared" si="10"/>
        <v>177</v>
      </c>
      <c r="F28" s="168">
        <f t="shared" si="3"/>
        <v>53</v>
      </c>
      <c r="G28" s="169">
        <v>28</v>
      </c>
      <c r="H28" s="340">
        <v>25</v>
      </c>
      <c r="I28" s="168">
        <f t="shared" si="4"/>
        <v>68</v>
      </c>
      <c r="J28" s="169">
        <v>47</v>
      </c>
      <c r="K28" s="340">
        <v>21</v>
      </c>
      <c r="L28" s="168">
        <f t="shared" si="5"/>
        <v>52</v>
      </c>
      <c r="M28" s="169">
        <v>26</v>
      </c>
      <c r="N28" s="340">
        <v>26</v>
      </c>
      <c r="O28" s="168">
        <f t="shared" si="6"/>
        <v>73</v>
      </c>
      <c r="P28" s="169">
        <v>38</v>
      </c>
      <c r="Q28" s="340">
        <v>35</v>
      </c>
      <c r="R28" s="168">
        <f t="shared" si="7"/>
        <v>74</v>
      </c>
      <c r="S28" s="169">
        <v>39</v>
      </c>
      <c r="T28" s="340">
        <v>35</v>
      </c>
      <c r="U28" s="168">
        <f t="shared" si="8"/>
        <v>80</v>
      </c>
      <c r="V28" s="169">
        <v>45</v>
      </c>
      <c r="W28" s="340">
        <v>35</v>
      </c>
    </row>
    <row r="29" spans="2:23" s="36" customFormat="1" ht="12.75" customHeight="1">
      <c r="B29" s="153" t="s">
        <v>389</v>
      </c>
      <c r="C29" s="169">
        <f t="shared" si="1"/>
        <v>886</v>
      </c>
      <c r="D29" s="169">
        <f t="shared" si="9"/>
        <v>433</v>
      </c>
      <c r="E29" s="169">
        <f t="shared" si="10"/>
        <v>453</v>
      </c>
      <c r="F29" s="168">
        <f t="shared" si="3"/>
        <v>149</v>
      </c>
      <c r="G29" s="169">
        <v>74</v>
      </c>
      <c r="H29" s="340">
        <v>75</v>
      </c>
      <c r="I29" s="168">
        <f t="shared" si="4"/>
        <v>147</v>
      </c>
      <c r="J29" s="169">
        <v>65</v>
      </c>
      <c r="K29" s="340">
        <v>82</v>
      </c>
      <c r="L29" s="168">
        <f t="shared" si="5"/>
        <v>132</v>
      </c>
      <c r="M29" s="169">
        <v>70</v>
      </c>
      <c r="N29" s="340">
        <v>62</v>
      </c>
      <c r="O29" s="168">
        <f t="shared" si="6"/>
        <v>153</v>
      </c>
      <c r="P29" s="169">
        <v>80</v>
      </c>
      <c r="Q29" s="340">
        <v>73</v>
      </c>
      <c r="R29" s="168">
        <f t="shared" si="7"/>
        <v>151</v>
      </c>
      <c r="S29" s="169">
        <v>68</v>
      </c>
      <c r="T29" s="340">
        <v>83</v>
      </c>
      <c r="U29" s="168">
        <f t="shared" si="8"/>
        <v>154</v>
      </c>
      <c r="V29" s="169">
        <v>76</v>
      </c>
      <c r="W29" s="340">
        <v>78</v>
      </c>
    </row>
    <row r="30" spans="2:23" s="36" customFormat="1" ht="12.75" customHeight="1">
      <c r="B30" s="153" t="s">
        <v>388</v>
      </c>
      <c r="C30" s="169">
        <f t="shared" si="1"/>
        <v>1313</v>
      </c>
      <c r="D30" s="169">
        <f t="shared" si="9"/>
        <v>661</v>
      </c>
      <c r="E30" s="169">
        <f t="shared" si="10"/>
        <v>652</v>
      </c>
      <c r="F30" s="168">
        <f t="shared" si="3"/>
        <v>220</v>
      </c>
      <c r="G30" s="169">
        <v>119</v>
      </c>
      <c r="H30" s="340">
        <v>101</v>
      </c>
      <c r="I30" s="168">
        <f t="shared" si="4"/>
        <v>229</v>
      </c>
      <c r="J30" s="169">
        <v>123</v>
      </c>
      <c r="K30" s="340">
        <v>106</v>
      </c>
      <c r="L30" s="168">
        <f t="shared" si="5"/>
        <v>210</v>
      </c>
      <c r="M30" s="169">
        <v>110</v>
      </c>
      <c r="N30" s="340">
        <v>100</v>
      </c>
      <c r="O30" s="168">
        <f t="shared" si="6"/>
        <v>223</v>
      </c>
      <c r="P30" s="169">
        <v>103</v>
      </c>
      <c r="Q30" s="340">
        <v>120</v>
      </c>
      <c r="R30" s="168">
        <f t="shared" si="7"/>
        <v>210</v>
      </c>
      <c r="S30" s="169">
        <v>110</v>
      </c>
      <c r="T30" s="340">
        <v>100</v>
      </c>
      <c r="U30" s="168">
        <f t="shared" si="8"/>
        <v>221</v>
      </c>
      <c r="V30" s="169">
        <v>96</v>
      </c>
      <c r="W30" s="340">
        <v>125</v>
      </c>
    </row>
    <row r="31" spans="2:23" s="36" customFormat="1" ht="12.75" customHeight="1">
      <c r="B31" s="153" t="s">
        <v>387</v>
      </c>
      <c r="C31" s="169">
        <f t="shared" si="1"/>
        <v>2128</v>
      </c>
      <c r="D31" s="169">
        <f t="shared" si="9"/>
        <v>1079</v>
      </c>
      <c r="E31" s="169">
        <f t="shared" si="10"/>
        <v>1049</v>
      </c>
      <c r="F31" s="168">
        <f t="shared" si="3"/>
        <v>358</v>
      </c>
      <c r="G31" s="169">
        <v>172</v>
      </c>
      <c r="H31" s="340">
        <v>186</v>
      </c>
      <c r="I31" s="168">
        <f t="shared" si="4"/>
        <v>365</v>
      </c>
      <c r="J31" s="169">
        <v>191</v>
      </c>
      <c r="K31" s="340">
        <v>174</v>
      </c>
      <c r="L31" s="168">
        <f t="shared" si="5"/>
        <v>343</v>
      </c>
      <c r="M31" s="169">
        <v>169</v>
      </c>
      <c r="N31" s="340">
        <v>174</v>
      </c>
      <c r="O31" s="168">
        <f t="shared" si="6"/>
        <v>339</v>
      </c>
      <c r="P31" s="169">
        <v>173</v>
      </c>
      <c r="Q31" s="340">
        <v>166</v>
      </c>
      <c r="R31" s="168">
        <f t="shared" si="7"/>
        <v>384</v>
      </c>
      <c r="S31" s="169">
        <v>184</v>
      </c>
      <c r="T31" s="340">
        <v>200</v>
      </c>
      <c r="U31" s="168">
        <f t="shared" si="8"/>
        <v>339</v>
      </c>
      <c r="V31" s="169">
        <v>190</v>
      </c>
      <c r="W31" s="340">
        <v>149</v>
      </c>
    </row>
    <row r="32" spans="2:23" s="36" customFormat="1" ht="13.5" customHeight="1">
      <c r="B32" s="153" t="s">
        <v>386</v>
      </c>
      <c r="C32" s="169">
        <f t="shared" si="1"/>
        <v>675</v>
      </c>
      <c r="D32" s="169">
        <f t="shared" si="9"/>
        <v>370</v>
      </c>
      <c r="E32" s="169">
        <f t="shared" si="10"/>
        <v>305</v>
      </c>
      <c r="F32" s="168">
        <f t="shared" si="3"/>
        <v>104</v>
      </c>
      <c r="G32" s="169">
        <v>59</v>
      </c>
      <c r="H32" s="340">
        <v>45</v>
      </c>
      <c r="I32" s="168">
        <f t="shared" si="4"/>
        <v>105</v>
      </c>
      <c r="J32" s="169">
        <v>53</v>
      </c>
      <c r="K32" s="340">
        <v>52</v>
      </c>
      <c r="L32" s="168">
        <f t="shared" si="5"/>
        <v>114</v>
      </c>
      <c r="M32" s="169">
        <v>66</v>
      </c>
      <c r="N32" s="340">
        <v>48</v>
      </c>
      <c r="O32" s="168">
        <f t="shared" si="6"/>
        <v>102</v>
      </c>
      <c r="P32" s="169">
        <v>60</v>
      </c>
      <c r="Q32" s="340">
        <v>42</v>
      </c>
      <c r="R32" s="168">
        <f t="shared" si="7"/>
        <v>117</v>
      </c>
      <c r="S32" s="169">
        <v>63</v>
      </c>
      <c r="T32" s="340">
        <v>54</v>
      </c>
      <c r="U32" s="168">
        <f t="shared" si="8"/>
        <v>133</v>
      </c>
      <c r="V32" s="169">
        <v>69</v>
      </c>
      <c r="W32" s="340">
        <v>64</v>
      </c>
    </row>
    <row r="33" spans="2:23" s="36" customFormat="1" ht="12.75" customHeight="1">
      <c r="B33" s="153" t="s">
        <v>385</v>
      </c>
      <c r="C33" s="169">
        <f t="shared" si="1"/>
        <v>636</v>
      </c>
      <c r="D33" s="169">
        <f t="shared" si="9"/>
        <v>325</v>
      </c>
      <c r="E33" s="169">
        <f t="shared" si="10"/>
        <v>311</v>
      </c>
      <c r="F33" s="168">
        <f t="shared" si="3"/>
        <v>96</v>
      </c>
      <c r="G33" s="169">
        <v>43</v>
      </c>
      <c r="H33" s="340">
        <v>53</v>
      </c>
      <c r="I33" s="168">
        <f t="shared" si="4"/>
        <v>88</v>
      </c>
      <c r="J33" s="169">
        <v>46</v>
      </c>
      <c r="K33" s="340">
        <v>42</v>
      </c>
      <c r="L33" s="168">
        <f t="shared" si="5"/>
        <v>96</v>
      </c>
      <c r="M33" s="169">
        <v>49</v>
      </c>
      <c r="N33" s="340">
        <v>47</v>
      </c>
      <c r="O33" s="168">
        <f t="shared" si="6"/>
        <v>116</v>
      </c>
      <c r="P33" s="169">
        <v>63</v>
      </c>
      <c r="Q33" s="340">
        <v>53</v>
      </c>
      <c r="R33" s="168">
        <f t="shared" si="7"/>
        <v>123</v>
      </c>
      <c r="S33" s="169">
        <v>68</v>
      </c>
      <c r="T33" s="340">
        <v>55</v>
      </c>
      <c r="U33" s="168">
        <f t="shared" si="8"/>
        <v>117</v>
      </c>
      <c r="V33" s="169">
        <v>56</v>
      </c>
      <c r="W33" s="340">
        <v>61</v>
      </c>
    </row>
    <row r="34" spans="2:23" s="36" customFormat="1" ht="12.75" customHeight="1">
      <c r="B34" s="153" t="s">
        <v>384</v>
      </c>
      <c r="C34" s="169">
        <f t="shared" si="1"/>
        <v>366</v>
      </c>
      <c r="D34" s="169">
        <f t="shared" si="9"/>
        <v>190</v>
      </c>
      <c r="E34" s="169">
        <f t="shared" si="10"/>
        <v>176</v>
      </c>
      <c r="F34" s="168">
        <f t="shared" si="3"/>
        <v>42</v>
      </c>
      <c r="G34" s="169">
        <v>26</v>
      </c>
      <c r="H34" s="340">
        <v>16</v>
      </c>
      <c r="I34" s="168">
        <f t="shared" si="4"/>
        <v>51</v>
      </c>
      <c r="J34" s="169">
        <v>24</v>
      </c>
      <c r="K34" s="340">
        <v>27</v>
      </c>
      <c r="L34" s="168">
        <f t="shared" si="5"/>
        <v>62</v>
      </c>
      <c r="M34" s="169">
        <v>33</v>
      </c>
      <c r="N34" s="340">
        <v>29</v>
      </c>
      <c r="O34" s="168">
        <f t="shared" si="6"/>
        <v>68</v>
      </c>
      <c r="P34" s="169">
        <v>32</v>
      </c>
      <c r="Q34" s="340">
        <v>36</v>
      </c>
      <c r="R34" s="168">
        <f t="shared" si="7"/>
        <v>73</v>
      </c>
      <c r="S34" s="169">
        <v>37</v>
      </c>
      <c r="T34" s="340">
        <v>36</v>
      </c>
      <c r="U34" s="168">
        <f t="shared" si="8"/>
        <v>70</v>
      </c>
      <c r="V34" s="169">
        <v>38</v>
      </c>
      <c r="W34" s="340">
        <v>32</v>
      </c>
    </row>
    <row r="35" spans="2:23" s="36" customFormat="1" ht="12.75" customHeight="1">
      <c r="B35" s="153" t="s">
        <v>280</v>
      </c>
      <c r="C35" s="169">
        <f t="shared" si="1"/>
        <v>702</v>
      </c>
      <c r="D35" s="169">
        <f t="shared" si="9"/>
        <v>352</v>
      </c>
      <c r="E35" s="169">
        <f t="shared" si="10"/>
        <v>350</v>
      </c>
      <c r="F35" s="168">
        <f t="shared" si="3"/>
        <v>117</v>
      </c>
      <c r="G35" s="169">
        <v>53</v>
      </c>
      <c r="H35" s="340">
        <v>64</v>
      </c>
      <c r="I35" s="168">
        <f t="shared" si="4"/>
        <v>108</v>
      </c>
      <c r="J35" s="169">
        <v>56</v>
      </c>
      <c r="K35" s="340">
        <v>52</v>
      </c>
      <c r="L35" s="168">
        <f t="shared" si="5"/>
        <v>110</v>
      </c>
      <c r="M35" s="169">
        <v>49</v>
      </c>
      <c r="N35" s="340">
        <v>61</v>
      </c>
      <c r="O35" s="168">
        <f t="shared" si="6"/>
        <v>129</v>
      </c>
      <c r="P35" s="169">
        <v>73</v>
      </c>
      <c r="Q35" s="340">
        <v>56</v>
      </c>
      <c r="R35" s="168">
        <f t="shared" si="7"/>
        <v>119</v>
      </c>
      <c r="S35" s="169">
        <v>58</v>
      </c>
      <c r="T35" s="340">
        <v>61</v>
      </c>
      <c r="U35" s="168">
        <f t="shared" si="8"/>
        <v>119</v>
      </c>
      <c r="V35" s="169">
        <v>63</v>
      </c>
      <c r="W35" s="340">
        <v>56</v>
      </c>
    </row>
    <row r="36" spans="1:23" ht="4.5" customHeight="1" thickBot="1">
      <c r="A36" s="36"/>
      <c r="B36" s="108"/>
      <c r="C36" s="42"/>
      <c r="D36" s="44"/>
      <c r="E36" s="44"/>
      <c r="F36" s="341"/>
      <c r="G36" s="42"/>
      <c r="H36" s="342"/>
      <c r="I36" s="41"/>
      <c r="J36" s="42"/>
      <c r="K36" s="342"/>
      <c r="L36" s="41"/>
      <c r="M36" s="42"/>
      <c r="N36" s="342"/>
      <c r="O36" s="41"/>
      <c r="P36" s="42"/>
      <c r="Q36" s="342"/>
      <c r="R36" s="41"/>
      <c r="S36" s="42"/>
      <c r="T36" s="342"/>
      <c r="U36" s="41"/>
      <c r="V36" s="42"/>
      <c r="W36" s="342"/>
    </row>
    <row r="37" ht="11.25">
      <c r="A37" s="2"/>
    </row>
    <row r="38" ht="11.25"/>
    <row r="39" ht="11.25"/>
    <row r="40" ht="11.25"/>
  </sheetData>
  <sheetProtection/>
  <mergeCells count="7">
    <mergeCell ref="O4:Q4"/>
    <mergeCell ref="R4:T4"/>
    <mergeCell ref="U4:W4"/>
    <mergeCell ref="C4:E4"/>
    <mergeCell ref="F4:H4"/>
    <mergeCell ref="I4:K4"/>
    <mergeCell ref="L4:N4"/>
  </mergeCells>
  <printOptions/>
  <pageMargins left="0.8661417322834646" right="0.3937007874015748" top="1.062992125984252" bottom="0.7874015748031497" header="0.8661417322834646" footer="0.5118110236220472"/>
  <pageSetup fitToHeight="1" fitToWidth="1" horizontalDpi="600" verticalDpi="600" orientation="landscape" paperSize="9" scale="83" r:id="rId1"/>
  <headerFooter alignWithMargins="0">
    <oddHeader>&amp;L&amp;"ＭＳ 明朝,標準"　第７表　市町村別・学年別児童数＜小学校＞</oddHeader>
    <oddFooter>&amp;C&amp;P / &amp;N ページ</oddFooter>
  </headerFooter>
  <colBreaks count="1" manualBreakCount="1">
    <brk id="12" min="3" max="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7"/>
  <sheetViews>
    <sheetView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10.00390625" defaultRowHeight="12.75" customHeight="1"/>
  <cols>
    <col min="1" max="1" width="0.5" style="54" customWidth="1"/>
    <col min="2" max="2" width="10.625" style="2" customWidth="1"/>
    <col min="3" max="14" width="8.125" style="2" customWidth="1"/>
    <col min="15" max="16384" width="10.00390625" style="2" customWidth="1"/>
  </cols>
  <sheetData>
    <row r="1" ht="4.5" customHeight="1"/>
    <row r="2" spans="2:15" ht="12.75" customHeight="1">
      <c r="B2" s="23" t="s">
        <v>331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ht="4.5" customHeight="1" thickBot="1">
      <c r="A3" s="2"/>
    </row>
    <row r="4" spans="2:14" s="36" customFormat="1" ht="12.75" customHeight="1">
      <c r="B4" s="367" t="s">
        <v>22</v>
      </c>
      <c r="C4" s="105"/>
      <c r="D4" s="174" t="s">
        <v>8</v>
      </c>
      <c r="E4" s="174"/>
      <c r="F4" s="360" t="s">
        <v>58</v>
      </c>
      <c r="G4" s="429"/>
      <c r="H4" s="519"/>
      <c r="I4" s="360" t="s">
        <v>59</v>
      </c>
      <c r="J4" s="429"/>
      <c r="K4" s="519"/>
      <c r="L4" s="360" t="s">
        <v>60</v>
      </c>
      <c r="M4" s="429"/>
      <c r="N4" s="429"/>
    </row>
    <row r="5" spans="2:14" s="159" customFormat="1" ht="12.75" customHeight="1">
      <c r="B5" s="382"/>
      <c r="C5" s="103" t="s">
        <v>8</v>
      </c>
      <c r="D5" s="103" t="s">
        <v>26</v>
      </c>
      <c r="E5" s="103" t="s">
        <v>27</v>
      </c>
      <c r="F5" s="161" t="s">
        <v>246</v>
      </c>
      <c r="G5" s="161" t="s">
        <v>26</v>
      </c>
      <c r="H5" s="165" t="s">
        <v>27</v>
      </c>
      <c r="I5" s="103"/>
      <c r="J5" s="103" t="s">
        <v>26</v>
      </c>
      <c r="K5" s="103" t="s">
        <v>27</v>
      </c>
      <c r="L5" s="103"/>
      <c r="M5" s="103" t="s">
        <v>26</v>
      </c>
      <c r="N5" s="103" t="s">
        <v>27</v>
      </c>
    </row>
    <row r="6" spans="1:14" s="36" customFormat="1" ht="4.5" customHeight="1">
      <c r="A6" s="159"/>
      <c r="B6" s="18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</row>
    <row r="7" spans="2:17" s="36" customFormat="1" ht="13.5" customHeight="1">
      <c r="B7" s="157" t="s">
        <v>406</v>
      </c>
      <c r="C7" s="158">
        <f>D7+E7</f>
        <v>20801</v>
      </c>
      <c r="D7" s="155">
        <f>SUM(D11:D36)</f>
        <v>10582</v>
      </c>
      <c r="E7" s="155">
        <f>SUM(E11:E36)</f>
        <v>10219</v>
      </c>
      <c r="F7" s="155">
        <f aca="true" t="shared" si="0" ref="F7:N7">SUM(F11:F36)</f>
        <v>6885</v>
      </c>
      <c r="G7" s="155">
        <f t="shared" si="0"/>
        <v>3554</v>
      </c>
      <c r="H7" s="155">
        <f t="shared" si="0"/>
        <v>3331</v>
      </c>
      <c r="I7" s="155">
        <f t="shared" si="0"/>
        <v>6988</v>
      </c>
      <c r="J7" s="155">
        <f t="shared" si="0"/>
        <v>3473</v>
      </c>
      <c r="K7" s="155">
        <f>SUM(K11:K36)</f>
        <v>3515</v>
      </c>
      <c r="L7" s="155">
        <f t="shared" si="0"/>
        <v>6928</v>
      </c>
      <c r="M7" s="155">
        <f t="shared" si="0"/>
        <v>3555</v>
      </c>
      <c r="N7" s="155">
        <f t="shared" si="0"/>
        <v>3373</v>
      </c>
      <c r="Q7" s="211"/>
    </row>
    <row r="8" spans="2:14" s="36" customFormat="1" ht="12.75" customHeight="1">
      <c r="B8" s="110" t="s">
        <v>407</v>
      </c>
      <c r="C8" s="168">
        <f>D8+E8</f>
        <v>463</v>
      </c>
      <c r="D8" s="169">
        <f>G8+J8+M8</f>
        <v>236</v>
      </c>
      <c r="E8" s="169">
        <f>H8+K8+N8</f>
        <v>227</v>
      </c>
      <c r="F8" s="169">
        <f>G8+H8</f>
        <v>153</v>
      </c>
      <c r="G8" s="169">
        <v>80</v>
      </c>
      <c r="H8" s="169">
        <v>73</v>
      </c>
      <c r="I8" s="169">
        <f>J8+K8</f>
        <v>153</v>
      </c>
      <c r="J8" s="169">
        <v>73</v>
      </c>
      <c r="K8" s="169">
        <v>80</v>
      </c>
      <c r="L8" s="169">
        <f>M8+N8</f>
        <v>157</v>
      </c>
      <c r="M8" s="169">
        <v>83</v>
      </c>
      <c r="N8" s="169">
        <v>74</v>
      </c>
    </row>
    <row r="9" spans="2:14" s="36" customFormat="1" ht="12.75" customHeight="1">
      <c r="B9" s="110" t="s">
        <v>408</v>
      </c>
      <c r="C9" s="168">
        <f>D9+E9</f>
        <v>450</v>
      </c>
      <c r="D9" s="169">
        <f>G9+J9+M9</f>
        <v>240</v>
      </c>
      <c r="E9" s="169">
        <f>H9+K9+N9</f>
        <v>210</v>
      </c>
      <c r="F9" s="169">
        <f>G9+H9</f>
        <v>150</v>
      </c>
      <c r="G9" s="169">
        <v>76</v>
      </c>
      <c r="H9" s="169">
        <v>74</v>
      </c>
      <c r="I9" s="169">
        <f>J9+K9</f>
        <v>166</v>
      </c>
      <c r="J9" s="169">
        <v>79</v>
      </c>
      <c r="K9" s="169">
        <v>87</v>
      </c>
      <c r="L9" s="169">
        <f>M9+N9</f>
        <v>134</v>
      </c>
      <c r="M9" s="169">
        <v>85</v>
      </c>
      <c r="N9" s="169">
        <v>49</v>
      </c>
    </row>
    <row r="10" spans="2:14" s="36" customFormat="1" ht="4.5" customHeight="1">
      <c r="B10" s="110"/>
      <c r="C10" s="168"/>
      <c r="D10" s="169"/>
      <c r="E10" s="169"/>
      <c r="F10" s="169"/>
      <c r="G10" s="172"/>
      <c r="H10" s="172"/>
      <c r="I10" s="169"/>
      <c r="J10" s="172"/>
      <c r="K10" s="172"/>
      <c r="L10" s="169"/>
      <c r="M10" s="172"/>
      <c r="N10" s="172"/>
    </row>
    <row r="11" spans="2:14" s="36" customFormat="1" ht="13.5" customHeight="1">
      <c r="B11" s="36" t="s">
        <v>405</v>
      </c>
      <c r="C11" s="168">
        <f>D11+E11</f>
        <v>7325</v>
      </c>
      <c r="D11" s="169">
        <f aca="true" t="shared" si="1" ref="D11:E18">G11+J11+M11</f>
        <v>3691</v>
      </c>
      <c r="E11" s="169">
        <f t="shared" si="1"/>
        <v>3634</v>
      </c>
      <c r="F11" s="169">
        <f>G11+H11</f>
        <v>2409</v>
      </c>
      <c r="G11" s="169">
        <v>1231</v>
      </c>
      <c r="H11" s="169">
        <v>1178</v>
      </c>
      <c r="I11" s="169">
        <f>J11+K11</f>
        <v>2526</v>
      </c>
      <c r="J11" s="169">
        <v>1250</v>
      </c>
      <c r="K11" s="169">
        <v>1276</v>
      </c>
      <c r="L11" s="169">
        <f>M11+N11</f>
        <v>2390</v>
      </c>
      <c r="M11" s="169">
        <v>1210</v>
      </c>
      <c r="N11" s="169">
        <v>1180</v>
      </c>
    </row>
    <row r="12" spans="2:14" s="36" customFormat="1" ht="12.75" customHeight="1">
      <c r="B12" s="36" t="s">
        <v>404</v>
      </c>
      <c r="C12" s="168">
        <f aca="true" t="shared" si="2" ref="C12:C35">D12+E12</f>
        <v>1561</v>
      </c>
      <c r="D12" s="169">
        <f t="shared" si="1"/>
        <v>798</v>
      </c>
      <c r="E12" s="169">
        <f t="shared" si="1"/>
        <v>763</v>
      </c>
      <c r="F12" s="169">
        <f aca="true" t="shared" si="3" ref="F12:F35">G12+H12</f>
        <v>514</v>
      </c>
      <c r="G12" s="169">
        <v>282</v>
      </c>
      <c r="H12" s="169">
        <v>232</v>
      </c>
      <c r="I12" s="169">
        <f aca="true" t="shared" si="4" ref="I12:I35">J12+K12</f>
        <v>526</v>
      </c>
      <c r="J12" s="169">
        <v>264</v>
      </c>
      <c r="K12" s="169">
        <v>262</v>
      </c>
      <c r="L12" s="169">
        <f aca="true" t="shared" si="5" ref="L12:L35">M12+N12</f>
        <v>521</v>
      </c>
      <c r="M12" s="169">
        <v>252</v>
      </c>
      <c r="N12" s="169">
        <v>269</v>
      </c>
    </row>
    <row r="13" spans="2:14" s="36" customFormat="1" ht="12.75" customHeight="1">
      <c r="B13" s="36" t="s">
        <v>403</v>
      </c>
      <c r="C13" s="168">
        <f t="shared" si="2"/>
        <v>949</v>
      </c>
      <c r="D13" s="169">
        <f t="shared" si="1"/>
        <v>515</v>
      </c>
      <c r="E13" s="169">
        <f t="shared" si="1"/>
        <v>434</v>
      </c>
      <c r="F13" s="169">
        <f t="shared" si="3"/>
        <v>318</v>
      </c>
      <c r="G13" s="169">
        <v>176</v>
      </c>
      <c r="H13" s="169">
        <v>142</v>
      </c>
      <c r="I13" s="169">
        <f t="shared" si="4"/>
        <v>315</v>
      </c>
      <c r="J13" s="169">
        <v>166</v>
      </c>
      <c r="K13" s="169">
        <v>149</v>
      </c>
      <c r="L13" s="169">
        <f t="shared" si="5"/>
        <v>316</v>
      </c>
      <c r="M13" s="169">
        <v>173</v>
      </c>
      <c r="N13" s="169">
        <v>143</v>
      </c>
    </row>
    <row r="14" spans="2:14" s="36" customFormat="1" ht="12.75" customHeight="1">
      <c r="B14" s="36" t="s">
        <v>402</v>
      </c>
      <c r="C14" s="168">
        <f t="shared" si="2"/>
        <v>2302</v>
      </c>
      <c r="D14" s="169">
        <f t="shared" si="1"/>
        <v>1144</v>
      </c>
      <c r="E14" s="169">
        <f t="shared" si="1"/>
        <v>1158</v>
      </c>
      <c r="F14" s="169">
        <f t="shared" si="3"/>
        <v>790</v>
      </c>
      <c r="G14" s="169">
        <v>395</v>
      </c>
      <c r="H14" s="169">
        <v>395</v>
      </c>
      <c r="I14" s="169">
        <f t="shared" si="4"/>
        <v>702</v>
      </c>
      <c r="J14" s="169">
        <v>342</v>
      </c>
      <c r="K14" s="169">
        <v>360</v>
      </c>
      <c r="L14" s="169">
        <f t="shared" si="5"/>
        <v>810</v>
      </c>
      <c r="M14" s="169">
        <v>407</v>
      </c>
      <c r="N14" s="169">
        <v>403</v>
      </c>
    </row>
    <row r="15" spans="2:14" s="36" customFormat="1" ht="12.75" customHeight="1">
      <c r="B15" s="36" t="s">
        <v>401</v>
      </c>
      <c r="C15" s="168">
        <f t="shared" si="2"/>
        <v>1097</v>
      </c>
      <c r="D15" s="169">
        <f t="shared" si="1"/>
        <v>537</v>
      </c>
      <c r="E15" s="169">
        <f t="shared" si="1"/>
        <v>560</v>
      </c>
      <c r="F15" s="169">
        <f t="shared" si="3"/>
        <v>369</v>
      </c>
      <c r="G15" s="169">
        <v>183</v>
      </c>
      <c r="H15" s="169">
        <v>186</v>
      </c>
      <c r="I15" s="169">
        <f t="shared" si="4"/>
        <v>367</v>
      </c>
      <c r="J15" s="169">
        <v>175</v>
      </c>
      <c r="K15" s="169">
        <v>192</v>
      </c>
      <c r="L15" s="169">
        <f t="shared" si="5"/>
        <v>361</v>
      </c>
      <c r="M15" s="169">
        <v>179</v>
      </c>
      <c r="N15" s="169">
        <v>182</v>
      </c>
    </row>
    <row r="16" spans="2:14" s="36" customFormat="1" ht="12.75" customHeight="1">
      <c r="B16" s="36" t="s">
        <v>400</v>
      </c>
      <c r="C16" s="168">
        <f t="shared" si="2"/>
        <v>983</v>
      </c>
      <c r="D16" s="169">
        <f t="shared" si="1"/>
        <v>523</v>
      </c>
      <c r="E16" s="169">
        <f t="shared" si="1"/>
        <v>460</v>
      </c>
      <c r="F16" s="169">
        <f t="shared" si="3"/>
        <v>333</v>
      </c>
      <c r="G16" s="169">
        <v>176</v>
      </c>
      <c r="H16" s="169">
        <v>157</v>
      </c>
      <c r="I16" s="169">
        <f t="shared" si="4"/>
        <v>334</v>
      </c>
      <c r="J16" s="169">
        <v>184</v>
      </c>
      <c r="K16" s="169">
        <v>150</v>
      </c>
      <c r="L16" s="169">
        <f t="shared" si="5"/>
        <v>316</v>
      </c>
      <c r="M16" s="169">
        <v>163</v>
      </c>
      <c r="N16" s="169">
        <v>153</v>
      </c>
    </row>
    <row r="17" spans="2:14" s="36" customFormat="1" ht="12.75" customHeight="1">
      <c r="B17" s="36" t="s">
        <v>399</v>
      </c>
      <c r="C17" s="168">
        <f t="shared" si="2"/>
        <v>756</v>
      </c>
      <c r="D17" s="169">
        <f t="shared" si="1"/>
        <v>389</v>
      </c>
      <c r="E17" s="169">
        <f t="shared" si="1"/>
        <v>367</v>
      </c>
      <c r="F17" s="169">
        <f t="shared" si="3"/>
        <v>246</v>
      </c>
      <c r="G17" s="169">
        <v>115</v>
      </c>
      <c r="H17" s="169">
        <v>131</v>
      </c>
      <c r="I17" s="169">
        <f t="shared" si="4"/>
        <v>265</v>
      </c>
      <c r="J17" s="169">
        <v>132</v>
      </c>
      <c r="K17" s="169">
        <v>133</v>
      </c>
      <c r="L17" s="169">
        <f t="shared" si="5"/>
        <v>245</v>
      </c>
      <c r="M17" s="169">
        <v>142</v>
      </c>
      <c r="N17" s="169">
        <v>103</v>
      </c>
    </row>
    <row r="18" spans="2:14" s="36" customFormat="1" ht="12.75" customHeight="1">
      <c r="B18" s="36" t="s">
        <v>398</v>
      </c>
      <c r="C18" s="168">
        <f t="shared" si="2"/>
        <v>617</v>
      </c>
      <c r="D18" s="169">
        <f t="shared" si="1"/>
        <v>327</v>
      </c>
      <c r="E18" s="169">
        <f t="shared" si="1"/>
        <v>290</v>
      </c>
      <c r="F18" s="169">
        <f t="shared" si="3"/>
        <v>187</v>
      </c>
      <c r="G18" s="169">
        <v>104</v>
      </c>
      <c r="H18" s="169">
        <v>83</v>
      </c>
      <c r="I18" s="169">
        <f t="shared" si="4"/>
        <v>200</v>
      </c>
      <c r="J18" s="169">
        <v>96</v>
      </c>
      <c r="K18" s="169">
        <v>104</v>
      </c>
      <c r="L18" s="169">
        <f t="shared" si="5"/>
        <v>230</v>
      </c>
      <c r="M18" s="169">
        <v>127</v>
      </c>
      <c r="N18" s="169">
        <v>103</v>
      </c>
    </row>
    <row r="19" spans="3:14" s="36" customFormat="1" ht="4.5" customHeight="1">
      <c r="C19" s="168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</row>
    <row r="20" spans="2:14" s="36" customFormat="1" ht="12.75" customHeight="1">
      <c r="B20" s="36" t="s">
        <v>397</v>
      </c>
      <c r="C20" s="168">
        <f t="shared" si="2"/>
        <v>129</v>
      </c>
      <c r="D20" s="169">
        <f aca="true" t="shared" si="6" ref="D20:D35">G20+J20+M20</f>
        <v>64</v>
      </c>
      <c r="E20" s="169">
        <f aca="true" t="shared" si="7" ref="E20:E35">H20+K20+N20</f>
        <v>65</v>
      </c>
      <c r="F20" s="169">
        <f t="shared" si="3"/>
        <v>37</v>
      </c>
      <c r="G20" s="169">
        <v>22</v>
      </c>
      <c r="H20" s="169">
        <v>15</v>
      </c>
      <c r="I20" s="169">
        <f t="shared" si="4"/>
        <v>44</v>
      </c>
      <c r="J20" s="169">
        <v>15</v>
      </c>
      <c r="K20" s="169">
        <v>29</v>
      </c>
      <c r="L20" s="169">
        <f t="shared" si="5"/>
        <v>48</v>
      </c>
      <c r="M20" s="169">
        <v>27</v>
      </c>
      <c r="N20" s="169">
        <v>21</v>
      </c>
    </row>
    <row r="21" spans="2:14" s="36" customFormat="1" ht="13.5" customHeight="1">
      <c r="B21" s="36" t="s">
        <v>396</v>
      </c>
      <c r="C21" s="168">
        <f t="shared" si="2"/>
        <v>29</v>
      </c>
      <c r="D21" s="169">
        <f t="shared" si="6"/>
        <v>13</v>
      </c>
      <c r="E21" s="169">
        <f t="shared" si="7"/>
        <v>16</v>
      </c>
      <c r="F21" s="169">
        <f t="shared" si="3"/>
        <v>8</v>
      </c>
      <c r="G21" s="169">
        <v>4</v>
      </c>
      <c r="H21" s="169">
        <v>4</v>
      </c>
      <c r="I21" s="169">
        <f t="shared" si="4"/>
        <v>10</v>
      </c>
      <c r="J21" s="169">
        <v>5</v>
      </c>
      <c r="K21" s="169">
        <v>5</v>
      </c>
      <c r="L21" s="169">
        <f t="shared" si="5"/>
        <v>11</v>
      </c>
      <c r="M21" s="169">
        <v>4</v>
      </c>
      <c r="N21" s="169">
        <v>7</v>
      </c>
    </row>
    <row r="22" spans="2:14" s="36" customFormat="1" ht="12.75" customHeight="1">
      <c r="B22" s="36" t="s">
        <v>25</v>
      </c>
      <c r="C22" s="168">
        <f t="shared" si="2"/>
        <v>43</v>
      </c>
      <c r="D22" s="169">
        <f t="shared" si="6"/>
        <v>18</v>
      </c>
      <c r="E22" s="169">
        <f t="shared" si="7"/>
        <v>25</v>
      </c>
      <c r="F22" s="169">
        <f t="shared" si="3"/>
        <v>12</v>
      </c>
      <c r="G22" s="169">
        <v>5</v>
      </c>
      <c r="H22" s="169">
        <v>7</v>
      </c>
      <c r="I22" s="169">
        <f t="shared" si="4"/>
        <v>19</v>
      </c>
      <c r="J22" s="169">
        <v>8</v>
      </c>
      <c r="K22" s="169">
        <v>11</v>
      </c>
      <c r="L22" s="169">
        <f t="shared" si="5"/>
        <v>12</v>
      </c>
      <c r="M22" s="169">
        <v>5</v>
      </c>
      <c r="N22" s="169">
        <v>7</v>
      </c>
    </row>
    <row r="23" spans="2:14" s="36" customFormat="1" ht="12.75" customHeight="1">
      <c r="B23" s="36" t="s">
        <v>395</v>
      </c>
      <c r="C23" s="168">
        <f t="shared" si="2"/>
        <v>745</v>
      </c>
      <c r="D23" s="169">
        <f t="shared" si="6"/>
        <v>407</v>
      </c>
      <c r="E23" s="169">
        <f t="shared" si="7"/>
        <v>338</v>
      </c>
      <c r="F23" s="169">
        <f t="shared" si="3"/>
        <v>274</v>
      </c>
      <c r="G23" s="169">
        <v>152</v>
      </c>
      <c r="H23" s="169">
        <v>122</v>
      </c>
      <c r="I23" s="169">
        <f t="shared" si="4"/>
        <v>234</v>
      </c>
      <c r="J23" s="169">
        <v>123</v>
      </c>
      <c r="K23" s="169">
        <v>111</v>
      </c>
      <c r="L23" s="169">
        <f t="shared" si="5"/>
        <v>237</v>
      </c>
      <c r="M23" s="169">
        <v>132</v>
      </c>
      <c r="N23" s="169">
        <v>105</v>
      </c>
    </row>
    <row r="24" spans="2:14" s="36" customFormat="1" ht="12.75" customHeight="1">
      <c r="B24" s="36" t="s">
        <v>394</v>
      </c>
      <c r="C24" s="168">
        <f t="shared" si="2"/>
        <v>79</v>
      </c>
      <c r="D24" s="169">
        <f t="shared" si="6"/>
        <v>36</v>
      </c>
      <c r="E24" s="169">
        <f t="shared" si="7"/>
        <v>43</v>
      </c>
      <c r="F24" s="169">
        <f t="shared" si="3"/>
        <v>20</v>
      </c>
      <c r="G24" s="169">
        <v>10</v>
      </c>
      <c r="H24" s="169">
        <v>10</v>
      </c>
      <c r="I24" s="169">
        <f t="shared" si="4"/>
        <v>30</v>
      </c>
      <c r="J24" s="169">
        <v>14</v>
      </c>
      <c r="K24" s="169">
        <v>16</v>
      </c>
      <c r="L24" s="169">
        <f t="shared" si="5"/>
        <v>29</v>
      </c>
      <c r="M24" s="169">
        <v>12</v>
      </c>
      <c r="N24" s="169">
        <v>17</v>
      </c>
    </row>
    <row r="25" spans="2:14" s="36" customFormat="1" ht="13.5" customHeight="1">
      <c r="B25" s="36" t="s">
        <v>393</v>
      </c>
      <c r="C25" s="168">
        <f t="shared" si="2"/>
        <v>181</v>
      </c>
      <c r="D25" s="169">
        <f t="shared" si="6"/>
        <v>94</v>
      </c>
      <c r="E25" s="169">
        <f t="shared" si="7"/>
        <v>87</v>
      </c>
      <c r="F25" s="169">
        <f t="shared" si="3"/>
        <v>61</v>
      </c>
      <c r="G25" s="169">
        <v>30</v>
      </c>
      <c r="H25" s="169">
        <v>31</v>
      </c>
      <c r="I25" s="169">
        <f t="shared" si="4"/>
        <v>71</v>
      </c>
      <c r="J25" s="169">
        <v>37</v>
      </c>
      <c r="K25" s="169">
        <v>34</v>
      </c>
      <c r="L25" s="169">
        <f t="shared" si="5"/>
        <v>49</v>
      </c>
      <c r="M25" s="169">
        <v>27</v>
      </c>
      <c r="N25" s="169">
        <v>22</v>
      </c>
    </row>
    <row r="26" spans="2:14" s="36" customFormat="1" ht="12.75" customHeight="1">
      <c r="B26" s="36" t="s">
        <v>392</v>
      </c>
      <c r="C26" s="168">
        <f t="shared" si="2"/>
        <v>106</v>
      </c>
      <c r="D26" s="169">
        <f t="shared" si="6"/>
        <v>57</v>
      </c>
      <c r="E26" s="169">
        <f t="shared" si="7"/>
        <v>49</v>
      </c>
      <c r="F26" s="169">
        <f t="shared" si="3"/>
        <v>32</v>
      </c>
      <c r="G26" s="169">
        <v>20</v>
      </c>
      <c r="H26" s="169">
        <v>12</v>
      </c>
      <c r="I26" s="169">
        <f t="shared" si="4"/>
        <v>34</v>
      </c>
      <c r="J26" s="169">
        <v>17</v>
      </c>
      <c r="K26" s="169">
        <v>17</v>
      </c>
      <c r="L26" s="169">
        <f t="shared" si="5"/>
        <v>40</v>
      </c>
      <c r="M26" s="169">
        <v>20</v>
      </c>
      <c r="N26" s="169">
        <v>20</v>
      </c>
    </row>
    <row r="27" spans="2:14" s="36" customFormat="1" ht="12.75" customHeight="1">
      <c r="B27" s="36" t="s">
        <v>391</v>
      </c>
      <c r="C27" s="168">
        <f t="shared" si="2"/>
        <v>166</v>
      </c>
      <c r="D27" s="169">
        <f t="shared" si="6"/>
        <v>88</v>
      </c>
      <c r="E27" s="169">
        <f t="shared" si="7"/>
        <v>78</v>
      </c>
      <c r="F27" s="169">
        <f t="shared" si="3"/>
        <v>56</v>
      </c>
      <c r="G27" s="169">
        <v>30</v>
      </c>
      <c r="H27" s="169">
        <v>26</v>
      </c>
      <c r="I27" s="169">
        <f t="shared" si="4"/>
        <v>56</v>
      </c>
      <c r="J27" s="169">
        <v>30</v>
      </c>
      <c r="K27" s="169">
        <v>26</v>
      </c>
      <c r="L27" s="169">
        <f t="shared" si="5"/>
        <v>54</v>
      </c>
      <c r="M27" s="169">
        <v>28</v>
      </c>
      <c r="N27" s="169">
        <v>26</v>
      </c>
    </row>
    <row r="28" spans="2:14" s="36" customFormat="1" ht="13.5" customHeight="1">
      <c r="B28" s="36" t="s">
        <v>390</v>
      </c>
      <c r="C28" s="168">
        <f t="shared" si="2"/>
        <v>269</v>
      </c>
      <c r="D28" s="169">
        <f t="shared" si="6"/>
        <v>141</v>
      </c>
      <c r="E28" s="169">
        <f t="shared" si="7"/>
        <v>128</v>
      </c>
      <c r="F28" s="169">
        <f t="shared" si="3"/>
        <v>80</v>
      </c>
      <c r="G28" s="169">
        <v>44</v>
      </c>
      <c r="H28" s="169">
        <v>36</v>
      </c>
      <c r="I28" s="169">
        <f t="shared" si="4"/>
        <v>88</v>
      </c>
      <c r="J28" s="169">
        <v>45</v>
      </c>
      <c r="K28" s="169">
        <v>43</v>
      </c>
      <c r="L28" s="169">
        <f t="shared" si="5"/>
        <v>101</v>
      </c>
      <c r="M28" s="169">
        <v>52</v>
      </c>
      <c r="N28" s="169">
        <v>49</v>
      </c>
    </row>
    <row r="29" spans="2:14" s="36" customFormat="1" ht="12.75" customHeight="1">
      <c r="B29" s="36" t="s">
        <v>389</v>
      </c>
      <c r="C29" s="168">
        <f t="shared" si="2"/>
        <v>464</v>
      </c>
      <c r="D29" s="169">
        <f t="shared" si="6"/>
        <v>248</v>
      </c>
      <c r="E29" s="169">
        <f t="shared" si="7"/>
        <v>216</v>
      </c>
      <c r="F29" s="169">
        <f t="shared" si="3"/>
        <v>142</v>
      </c>
      <c r="G29" s="169">
        <v>74</v>
      </c>
      <c r="H29" s="169">
        <v>68</v>
      </c>
      <c r="I29" s="169">
        <f t="shared" si="4"/>
        <v>158</v>
      </c>
      <c r="J29" s="169">
        <v>83</v>
      </c>
      <c r="K29" s="169">
        <v>75</v>
      </c>
      <c r="L29" s="169">
        <f t="shared" si="5"/>
        <v>164</v>
      </c>
      <c r="M29" s="169">
        <v>91</v>
      </c>
      <c r="N29" s="169">
        <v>73</v>
      </c>
    </row>
    <row r="30" spans="2:14" s="36" customFormat="1" ht="12.75" customHeight="1">
      <c r="B30" s="36" t="s">
        <v>388</v>
      </c>
      <c r="C30" s="168">
        <f t="shared" si="2"/>
        <v>638</v>
      </c>
      <c r="D30" s="169">
        <f t="shared" si="6"/>
        <v>332</v>
      </c>
      <c r="E30" s="169">
        <f t="shared" si="7"/>
        <v>306</v>
      </c>
      <c r="F30" s="169">
        <f t="shared" si="3"/>
        <v>215</v>
      </c>
      <c r="G30" s="169">
        <v>110</v>
      </c>
      <c r="H30" s="169">
        <v>105</v>
      </c>
      <c r="I30" s="169">
        <f t="shared" si="4"/>
        <v>226</v>
      </c>
      <c r="J30" s="169">
        <v>115</v>
      </c>
      <c r="K30" s="169">
        <v>111</v>
      </c>
      <c r="L30" s="169">
        <f t="shared" si="5"/>
        <v>197</v>
      </c>
      <c r="M30" s="169">
        <v>107</v>
      </c>
      <c r="N30" s="169">
        <v>90</v>
      </c>
    </row>
    <row r="31" spans="2:14" s="36" customFormat="1" ht="12.75" customHeight="1">
      <c r="B31" s="36" t="s">
        <v>387</v>
      </c>
      <c r="C31" s="168">
        <f t="shared" si="2"/>
        <v>1037</v>
      </c>
      <c r="D31" s="169">
        <f t="shared" si="6"/>
        <v>511</v>
      </c>
      <c r="E31" s="169">
        <f t="shared" si="7"/>
        <v>526</v>
      </c>
      <c r="F31" s="169">
        <f t="shared" si="3"/>
        <v>348</v>
      </c>
      <c r="G31" s="169">
        <v>180</v>
      </c>
      <c r="H31" s="169">
        <v>168</v>
      </c>
      <c r="I31" s="169">
        <f t="shared" si="4"/>
        <v>348</v>
      </c>
      <c r="J31" s="169">
        <v>167</v>
      </c>
      <c r="K31" s="169">
        <v>181</v>
      </c>
      <c r="L31" s="169">
        <f t="shared" si="5"/>
        <v>341</v>
      </c>
      <c r="M31" s="169">
        <v>164</v>
      </c>
      <c r="N31" s="169">
        <v>177</v>
      </c>
    </row>
    <row r="32" spans="2:14" s="36" customFormat="1" ht="13.5" customHeight="1">
      <c r="B32" s="36" t="s">
        <v>386</v>
      </c>
      <c r="C32" s="168">
        <f t="shared" si="2"/>
        <v>345</v>
      </c>
      <c r="D32" s="169">
        <f t="shared" si="6"/>
        <v>180</v>
      </c>
      <c r="E32" s="169">
        <f t="shared" si="7"/>
        <v>165</v>
      </c>
      <c r="F32" s="169">
        <f t="shared" si="3"/>
        <v>120</v>
      </c>
      <c r="G32" s="169">
        <v>60</v>
      </c>
      <c r="H32" s="169">
        <v>60</v>
      </c>
      <c r="I32" s="169">
        <f t="shared" si="4"/>
        <v>108</v>
      </c>
      <c r="J32" s="169">
        <v>55</v>
      </c>
      <c r="K32" s="169">
        <v>53</v>
      </c>
      <c r="L32" s="169">
        <f t="shared" si="5"/>
        <v>117</v>
      </c>
      <c r="M32" s="169">
        <v>65</v>
      </c>
      <c r="N32" s="169">
        <v>52</v>
      </c>
    </row>
    <row r="33" spans="2:14" s="36" customFormat="1" ht="12.75" customHeight="1">
      <c r="B33" s="36" t="s">
        <v>385</v>
      </c>
      <c r="C33" s="168">
        <f t="shared" si="2"/>
        <v>352</v>
      </c>
      <c r="D33" s="169">
        <f t="shared" si="6"/>
        <v>169</v>
      </c>
      <c r="E33" s="169">
        <f t="shared" si="7"/>
        <v>183</v>
      </c>
      <c r="F33" s="169">
        <f t="shared" si="3"/>
        <v>123</v>
      </c>
      <c r="G33" s="169">
        <v>53</v>
      </c>
      <c r="H33" s="169">
        <v>70</v>
      </c>
      <c r="I33" s="169">
        <f t="shared" si="4"/>
        <v>106</v>
      </c>
      <c r="J33" s="169">
        <v>53</v>
      </c>
      <c r="K33" s="169">
        <v>53</v>
      </c>
      <c r="L33" s="169">
        <f t="shared" si="5"/>
        <v>123</v>
      </c>
      <c r="M33" s="169">
        <v>63</v>
      </c>
      <c r="N33" s="169">
        <v>60</v>
      </c>
    </row>
    <row r="34" spans="2:14" s="36" customFormat="1" ht="12.75" customHeight="1">
      <c r="B34" s="36" t="s">
        <v>384</v>
      </c>
      <c r="C34" s="168">
        <f t="shared" si="2"/>
        <v>222</v>
      </c>
      <c r="D34" s="169">
        <f t="shared" si="6"/>
        <v>118</v>
      </c>
      <c r="E34" s="169">
        <f t="shared" si="7"/>
        <v>104</v>
      </c>
      <c r="F34" s="169">
        <f t="shared" si="3"/>
        <v>63</v>
      </c>
      <c r="G34" s="169">
        <v>36</v>
      </c>
      <c r="H34" s="169">
        <v>27</v>
      </c>
      <c r="I34" s="169">
        <f t="shared" si="4"/>
        <v>78</v>
      </c>
      <c r="J34" s="169">
        <v>38</v>
      </c>
      <c r="K34" s="169">
        <v>40</v>
      </c>
      <c r="L34" s="169">
        <f t="shared" si="5"/>
        <v>81</v>
      </c>
      <c r="M34" s="169">
        <v>44</v>
      </c>
      <c r="N34" s="169">
        <v>37</v>
      </c>
    </row>
    <row r="35" spans="2:14" s="36" customFormat="1" ht="12.75" customHeight="1">
      <c r="B35" s="152" t="s">
        <v>280</v>
      </c>
      <c r="C35" s="168">
        <f t="shared" si="2"/>
        <v>406</v>
      </c>
      <c r="D35" s="169">
        <f t="shared" si="6"/>
        <v>182</v>
      </c>
      <c r="E35" s="169">
        <f t="shared" si="7"/>
        <v>224</v>
      </c>
      <c r="F35" s="169">
        <f t="shared" si="3"/>
        <v>128</v>
      </c>
      <c r="G35" s="169">
        <v>62</v>
      </c>
      <c r="H35" s="169">
        <v>66</v>
      </c>
      <c r="I35" s="169">
        <f t="shared" si="4"/>
        <v>143</v>
      </c>
      <c r="J35" s="169">
        <v>59</v>
      </c>
      <c r="K35" s="169">
        <v>84</v>
      </c>
      <c r="L35" s="169">
        <f t="shared" si="5"/>
        <v>135</v>
      </c>
      <c r="M35" s="169">
        <v>61</v>
      </c>
      <c r="N35" s="169">
        <v>74</v>
      </c>
    </row>
    <row r="36" spans="1:14" ht="4.5" customHeight="1" thickBot="1">
      <c r="A36" s="36"/>
      <c r="B36" s="43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ht="4.5" customHeight="1">
      <c r="A37" s="2"/>
    </row>
    <row r="38" ht="11.25"/>
    <row r="39" ht="11.25"/>
    <row r="40" ht="11.25"/>
    <row r="41" ht="11.25"/>
  </sheetData>
  <sheetProtection/>
  <mergeCells count="4">
    <mergeCell ref="B4:B5"/>
    <mergeCell ref="F4:H4"/>
    <mergeCell ref="I4:K4"/>
    <mergeCell ref="L4:N4"/>
  </mergeCells>
  <printOptions/>
  <pageMargins left="0.8661417322834646" right="0.3937007874015748" top="0.8661417322834646" bottom="0.7874015748031497" header="0.5905511811023623" footer="0.5118110236220472"/>
  <pageSetup fitToHeight="1" fitToWidth="1" horizontalDpi="600" verticalDpi="600" orientation="landscape" paperSize="9" r:id="rId1"/>
  <headerFooter alignWithMargins="0">
    <oddFooter>&amp;C&amp;P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7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7.00390625" defaultRowHeight="12.75" customHeight="1"/>
  <cols>
    <col min="1" max="1" width="0.5" style="4" customWidth="1"/>
    <col min="2" max="2" width="10.625" style="4" customWidth="1"/>
    <col min="3" max="3" width="6.00390625" style="4" bestFit="1" customWidth="1"/>
    <col min="4" max="4" width="7.625" style="4" bestFit="1" customWidth="1"/>
    <col min="5" max="7" width="8.50390625" style="4" bestFit="1" customWidth="1"/>
    <col min="8" max="13" width="7.625" style="4" bestFit="1" customWidth="1"/>
    <col min="14" max="16" width="5.00390625" style="4" bestFit="1" customWidth="1"/>
    <col min="17" max="17" width="4.125" style="4" bestFit="1" customWidth="1"/>
    <col min="18" max="18" width="5.00390625" style="4" bestFit="1" customWidth="1"/>
    <col min="19" max="16384" width="7.00390625" style="4" customWidth="1"/>
  </cols>
  <sheetData>
    <row r="1" ht="4.5" customHeight="1"/>
    <row r="2" spans="2:18" ht="12.75" customHeight="1">
      <c r="B2" s="23" t="s">
        <v>340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ht="4.5" customHeight="1" thickBot="1"/>
    <row r="4" spans="2:18" s="213" customFormat="1" ht="12.75" customHeight="1">
      <c r="B4" s="214"/>
      <c r="C4" s="215"/>
      <c r="D4" s="215"/>
      <c r="E4" s="360" t="s">
        <v>72</v>
      </c>
      <c r="F4" s="361"/>
      <c r="G4" s="361"/>
      <c r="H4" s="361"/>
      <c r="I4" s="361"/>
      <c r="J4" s="361"/>
      <c r="K4" s="361"/>
      <c r="L4" s="361"/>
      <c r="M4" s="361"/>
      <c r="N4" s="361"/>
      <c r="O4" s="366"/>
      <c r="P4" s="389" t="s">
        <v>73</v>
      </c>
      <c r="Q4" s="390"/>
      <c r="R4" s="390"/>
    </row>
    <row r="5" spans="2:18" s="216" customFormat="1" ht="12.75" customHeight="1">
      <c r="B5" s="216" t="s">
        <v>22</v>
      </c>
      <c r="C5" s="156" t="s">
        <v>61</v>
      </c>
      <c r="D5" s="217" t="s">
        <v>0</v>
      </c>
      <c r="E5" s="177"/>
      <c r="F5" s="178" t="s">
        <v>8</v>
      </c>
      <c r="G5" s="179"/>
      <c r="H5" s="387" t="s">
        <v>74</v>
      </c>
      <c r="I5" s="388"/>
      <c r="J5" s="387" t="s">
        <v>75</v>
      </c>
      <c r="K5" s="388"/>
      <c r="L5" s="387" t="s">
        <v>76</v>
      </c>
      <c r="M5" s="388"/>
      <c r="N5" s="387" t="s">
        <v>77</v>
      </c>
      <c r="O5" s="388"/>
      <c r="P5" s="391"/>
      <c r="Q5" s="392"/>
      <c r="R5" s="392"/>
    </row>
    <row r="6" spans="3:18" s="216" customFormat="1" ht="12.75" customHeight="1">
      <c r="C6" s="217"/>
      <c r="D6" s="217" t="s">
        <v>62</v>
      </c>
      <c r="E6" s="103" t="s">
        <v>8</v>
      </c>
      <c r="F6" s="103" t="s">
        <v>26</v>
      </c>
      <c r="G6" s="103" t="s">
        <v>27</v>
      </c>
      <c r="H6" s="103" t="s">
        <v>26</v>
      </c>
      <c r="I6" s="103" t="s">
        <v>27</v>
      </c>
      <c r="J6" s="103" t="s">
        <v>26</v>
      </c>
      <c r="K6" s="103" t="s">
        <v>27</v>
      </c>
      <c r="L6" s="103" t="s">
        <v>26</v>
      </c>
      <c r="M6" s="103" t="s">
        <v>27</v>
      </c>
      <c r="N6" s="103" t="s">
        <v>26</v>
      </c>
      <c r="O6" s="103" t="s">
        <v>27</v>
      </c>
      <c r="P6" s="161" t="s">
        <v>8</v>
      </c>
      <c r="Q6" s="161" t="s">
        <v>26</v>
      </c>
      <c r="R6" s="161" t="s">
        <v>27</v>
      </c>
    </row>
    <row r="7" spans="2:18" s="213" customFormat="1" ht="4.5" customHeight="1">
      <c r="B7" s="218"/>
      <c r="C7" s="219"/>
      <c r="D7" s="219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</row>
    <row r="8" spans="2:18" s="213" customFormat="1" ht="13.5" customHeight="1">
      <c r="B8" s="187" t="s">
        <v>406</v>
      </c>
      <c r="C8" s="221">
        <f>SUM(C11:C35)</f>
        <v>38</v>
      </c>
      <c r="D8" s="221">
        <f>SUM(D11:D35)</f>
        <v>1715</v>
      </c>
      <c r="E8" s="222">
        <f>SUM('表10'!F8,'表11'!C8)</f>
        <v>19904</v>
      </c>
      <c r="F8" s="221">
        <f>SUM(F11:F35)</f>
        <v>9799</v>
      </c>
      <c r="G8" s="221">
        <f>SUM(G11:G35)</f>
        <v>10105</v>
      </c>
      <c r="H8" s="221">
        <f>SUM(H11:H35)</f>
        <v>3341</v>
      </c>
      <c r="I8" s="221">
        <f aca="true" t="shared" si="0" ref="I8:R8">SUM(I11:I35)</f>
        <v>3461</v>
      </c>
      <c r="J8" s="221">
        <f t="shared" si="0"/>
        <v>3224</v>
      </c>
      <c r="K8" s="221">
        <f t="shared" si="0"/>
        <v>3292</v>
      </c>
      <c r="L8" s="221">
        <f>SUM(L11:L35)</f>
        <v>3192</v>
      </c>
      <c r="M8" s="221">
        <f>SUM(M11:M35)</f>
        <v>3308</v>
      </c>
      <c r="N8" s="221">
        <f>SUM(N11:N35)</f>
        <v>42</v>
      </c>
      <c r="O8" s="221">
        <f t="shared" si="0"/>
        <v>44</v>
      </c>
      <c r="P8" s="222">
        <f>SUM(P11:P35)</f>
        <v>79</v>
      </c>
      <c r="Q8" s="223">
        <f>SUM(Q11:Q35)</f>
        <v>2</v>
      </c>
      <c r="R8" s="221">
        <f t="shared" si="0"/>
        <v>77</v>
      </c>
    </row>
    <row r="9" spans="2:18" s="213" customFormat="1" ht="12.75" customHeight="1">
      <c r="B9" s="153" t="s">
        <v>408</v>
      </c>
      <c r="C9" s="169">
        <v>3</v>
      </c>
      <c r="D9" s="225">
        <v>61</v>
      </c>
      <c r="E9" s="224">
        <f>SUM(H9:O9)</f>
        <v>825</v>
      </c>
      <c r="F9" s="225">
        <f>H9+J9+L9+N9</f>
        <v>508</v>
      </c>
      <c r="G9" s="225">
        <f>I9+K9+M9+O9</f>
        <v>317</v>
      </c>
      <c r="H9" s="169">
        <v>176</v>
      </c>
      <c r="I9" s="169">
        <v>100</v>
      </c>
      <c r="J9" s="169">
        <v>173</v>
      </c>
      <c r="K9" s="169">
        <v>113</v>
      </c>
      <c r="L9" s="169">
        <v>159</v>
      </c>
      <c r="M9" s="169">
        <v>104</v>
      </c>
      <c r="N9" s="169">
        <v>0</v>
      </c>
      <c r="O9" s="169">
        <v>0</v>
      </c>
      <c r="P9" s="224">
        <f>SUM(Q9:R9)</f>
        <v>0</v>
      </c>
      <c r="Q9" s="169">
        <v>0</v>
      </c>
      <c r="R9" s="169">
        <v>0</v>
      </c>
    </row>
    <row r="10" spans="2:18" s="213" customFormat="1" ht="4.5" customHeight="1">
      <c r="B10" s="226"/>
      <c r="C10" s="225"/>
      <c r="D10" s="225"/>
      <c r="E10" s="224">
        <v>0</v>
      </c>
      <c r="F10" s="224">
        <v>0</v>
      </c>
      <c r="G10" s="224">
        <v>0</v>
      </c>
      <c r="H10" s="225"/>
      <c r="I10" s="225"/>
      <c r="J10" s="225"/>
      <c r="K10" s="225"/>
      <c r="L10" s="225"/>
      <c r="M10" s="225"/>
      <c r="N10" s="227"/>
      <c r="O10" s="227"/>
      <c r="P10" s="224"/>
      <c r="Q10" s="227">
        <v>0</v>
      </c>
      <c r="R10" s="227">
        <v>0</v>
      </c>
    </row>
    <row r="11" spans="2:18" s="213" customFormat="1" ht="13.5" customHeight="1">
      <c r="B11" s="153" t="s">
        <v>405</v>
      </c>
      <c r="C11" s="169">
        <v>13</v>
      </c>
      <c r="D11" s="169">
        <v>702</v>
      </c>
      <c r="E11" s="224">
        <f aca="true" t="shared" si="1" ref="E11:E18">SUM(H11:O11)</f>
        <v>8915</v>
      </c>
      <c r="F11" s="225">
        <f aca="true" t="shared" si="2" ref="F11:G15">H11+J11+L11+N11</f>
        <v>4503</v>
      </c>
      <c r="G11" s="225">
        <f>I11+K11+M11+O11</f>
        <v>4412</v>
      </c>
      <c r="H11" s="169">
        <v>1540</v>
      </c>
      <c r="I11" s="169">
        <v>1489</v>
      </c>
      <c r="J11" s="169">
        <v>1495</v>
      </c>
      <c r="K11" s="169">
        <v>1450</v>
      </c>
      <c r="L11" s="169">
        <v>1440</v>
      </c>
      <c r="M11" s="169">
        <v>1446</v>
      </c>
      <c r="N11" s="169">
        <v>28</v>
      </c>
      <c r="O11" s="169">
        <v>27</v>
      </c>
      <c r="P11" s="224">
        <f aca="true" t="shared" si="3" ref="P11:P18">SUM(Q11:R11)</f>
        <v>0</v>
      </c>
      <c r="Q11" s="169">
        <v>0</v>
      </c>
      <c r="R11" s="169">
        <v>0</v>
      </c>
    </row>
    <row r="12" spans="2:18" s="213" customFormat="1" ht="12.75" customHeight="1">
      <c r="B12" s="153" t="s">
        <v>404</v>
      </c>
      <c r="C12" s="169">
        <v>2</v>
      </c>
      <c r="D12" s="169">
        <v>135</v>
      </c>
      <c r="E12" s="224">
        <f t="shared" si="1"/>
        <v>1642</v>
      </c>
      <c r="F12" s="225">
        <f t="shared" si="2"/>
        <v>783</v>
      </c>
      <c r="G12" s="225">
        <f t="shared" si="2"/>
        <v>859</v>
      </c>
      <c r="H12" s="169">
        <v>264</v>
      </c>
      <c r="I12" s="169">
        <v>283</v>
      </c>
      <c r="J12" s="169">
        <v>279</v>
      </c>
      <c r="K12" s="169">
        <v>284</v>
      </c>
      <c r="L12" s="169">
        <v>237</v>
      </c>
      <c r="M12" s="169">
        <v>284</v>
      </c>
      <c r="N12" s="169">
        <v>3</v>
      </c>
      <c r="O12" s="169">
        <v>8</v>
      </c>
      <c r="P12" s="224">
        <f>SUM(Q12:R12)</f>
        <v>0</v>
      </c>
      <c r="Q12" s="169">
        <v>0</v>
      </c>
      <c r="R12" s="169">
        <v>0</v>
      </c>
    </row>
    <row r="13" spans="2:18" s="213" customFormat="1" ht="12.75" customHeight="1">
      <c r="B13" s="153" t="s">
        <v>403</v>
      </c>
      <c r="C13" s="169">
        <v>2</v>
      </c>
      <c r="D13" s="169">
        <v>90</v>
      </c>
      <c r="E13" s="224">
        <f t="shared" si="1"/>
        <v>1239</v>
      </c>
      <c r="F13" s="225">
        <f>H13+J13+L13+N13</f>
        <v>541</v>
      </c>
      <c r="G13" s="225">
        <f>I13+K13+M13+O13</f>
        <v>698</v>
      </c>
      <c r="H13" s="169">
        <v>189</v>
      </c>
      <c r="I13" s="169">
        <v>242</v>
      </c>
      <c r="J13" s="169">
        <v>191</v>
      </c>
      <c r="K13" s="169">
        <v>218</v>
      </c>
      <c r="L13" s="169">
        <v>161</v>
      </c>
      <c r="M13" s="169">
        <v>238</v>
      </c>
      <c r="N13" s="169">
        <v>0</v>
      </c>
      <c r="O13" s="169">
        <v>0</v>
      </c>
      <c r="P13" s="224">
        <f t="shared" si="3"/>
        <v>0</v>
      </c>
      <c r="Q13" s="169">
        <v>0</v>
      </c>
      <c r="R13" s="169">
        <v>0</v>
      </c>
    </row>
    <row r="14" spans="2:18" s="213" customFormat="1" ht="12.75" customHeight="1">
      <c r="B14" s="153" t="s">
        <v>402</v>
      </c>
      <c r="C14" s="169">
        <v>5</v>
      </c>
      <c r="D14" s="169">
        <v>199</v>
      </c>
      <c r="E14" s="224">
        <f t="shared" si="1"/>
        <v>2092</v>
      </c>
      <c r="F14" s="225">
        <f t="shared" si="2"/>
        <v>978</v>
      </c>
      <c r="G14" s="225">
        <f t="shared" si="2"/>
        <v>1114</v>
      </c>
      <c r="H14" s="169">
        <v>320</v>
      </c>
      <c r="I14" s="169">
        <v>402</v>
      </c>
      <c r="J14" s="169">
        <v>315</v>
      </c>
      <c r="K14" s="169">
        <v>362</v>
      </c>
      <c r="L14" s="169">
        <v>340</v>
      </c>
      <c r="M14" s="169">
        <v>348</v>
      </c>
      <c r="N14" s="169">
        <v>3</v>
      </c>
      <c r="O14" s="169">
        <v>2</v>
      </c>
      <c r="P14" s="224">
        <f t="shared" si="3"/>
        <v>79</v>
      </c>
      <c r="Q14" s="169">
        <v>2</v>
      </c>
      <c r="R14" s="169">
        <v>77</v>
      </c>
    </row>
    <row r="15" spans="2:18" s="213" customFormat="1" ht="12.75" customHeight="1">
      <c r="B15" s="153" t="s">
        <v>401</v>
      </c>
      <c r="C15" s="169">
        <v>2</v>
      </c>
      <c r="D15" s="169">
        <v>89</v>
      </c>
      <c r="E15" s="224">
        <f t="shared" si="1"/>
        <v>883</v>
      </c>
      <c r="F15" s="225">
        <f t="shared" si="2"/>
        <v>420</v>
      </c>
      <c r="G15" s="225">
        <f t="shared" si="2"/>
        <v>463</v>
      </c>
      <c r="H15" s="169">
        <v>163</v>
      </c>
      <c r="I15" s="169">
        <v>153</v>
      </c>
      <c r="J15" s="169">
        <v>130</v>
      </c>
      <c r="K15" s="169">
        <v>149</v>
      </c>
      <c r="L15" s="169">
        <v>127</v>
      </c>
      <c r="M15" s="169">
        <v>161</v>
      </c>
      <c r="N15" s="169">
        <v>0</v>
      </c>
      <c r="O15" s="169">
        <v>0</v>
      </c>
      <c r="P15" s="224">
        <f t="shared" si="3"/>
        <v>0</v>
      </c>
      <c r="Q15" s="169">
        <v>0</v>
      </c>
      <c r="R15" s="169">
        <v>0</v>
      </c>
    </row>
    <row r="16" spans="2:18" s="213" customFormat="1" ht="12.75" customHeight="1">
      <c r="B16" s="153" t="s">
        <v>400</v>
      </c>
      <c r="C16" s="169">
        <v>2</v>
      </c>
      <c r="D16" s="169">
        <v>68</v>
      </c>
      <c r="E16" s="224">
        <f t="shared" si="1"/>
        <v>849</v>
      </c>
      <c r="F16" s="225">
        <f aca="true" t="shared" si="4" ref="F16:G21">H16+J16+L16+N16</f>
        <v>386</v>
      </c>
      <c r="G16" s="225">
        <f t="shared" si="4"/>
        <v>463</v>
      </c>
      <c r="H16" s="169">
        <v>124</v>
      </c>
      <c r="I16" s="169">
        <v>167</v>
      </c>
      <c r="J16" s="169">
        <v>134</v>
      </c>
      <c r="K16" s="169">
        <v>144</v>
      </c>
      <c r="L16" s="169">
        <v>128</v>
      </c>
      <c r="M16" s="169">
        <v>152</v>
      </c>
      <c r="N16" s="169">
        <v>0</v>
      </c>
      <c r="O16" s="169">
        <v>0</v>
      </c>
      <c r="P16" s="224">
        <f t="shared" si="3"/>
        <v>0</v>
      </c>
      <c r="Q16" s="169">
        <v>0</v>
      </c>
      <c r="R16" s="169">
        <v>0</v>
      </c>
    </row>
    <row r="17" spans="2:18" s="213" customFormat="1" ht="12.75" customHeight="1">
      <c r="B17" s="153" t="s">
        <v>399</v>
      </c>
      <c r="C17" s="169">
        <v>2</v>
      </c>
      <c r="D17" s="169">
        <v>75</v>
      </c>
      <c r="E17" s="224">
        <f>SUM(H17:O17)</f>
        <v>862</v>
      </c>
      <c r="F17" s="225">
        <f t="shared" si="4"/>
        <v>400</v>
      </c>
      <c r="G17" s="225">
        <f t="shared" si="4"/>
        <v>462</v>
      </c>
      <c r="H17" s="169">
        <v>133</v>
      </c>
      <c r="I17" s="169">
        <v>168</v>
      </c>
      <c r="J17" s="169">
        <v>124</v>
      </c>
      <c r="K17" s="169">
        <v>152</v>
      </c>
      <c r="L17" s="169">
        <v>143</v>
      </c>
      <c r="M17" s="169">
        <v>142</v>
      </c>
      <c r="N17" s="169">
        <v>0</v>
      </c>
      <c r="O17" s="169">
        <v>0</v>
      </c>
      <c r="P17" s="224">
        <f t="shared" si="3"/>
        <v>0</v>
      </c>
      <c r="Q17" s="169">
        <v>0</v>
      </c>
      <c r="R17" s="169">
        <v>0</v>
      </c>
    </row>
    <row r="18" spans="2:18" s="213" customFormat="1" ht="12.75" customHeight="1">
      <c r="B18" s="153" t="s">
        <v>398</v>
      </c>
      <c r="C18" s="169">
        <v>3</v>
      </c>
      <c r="D18" s="169">
        <v>103</v>
      </c>
      <c r="E18" s="224">
        <f t="shared" si="1"/>
        <v>1044</v>
      </c>
      <c r="F18" s="225">
        <f t="shared" si="4"/>
        <v>473</v>
      </c>
      <c r="G18" s="225">
        <f t="shared" si="4"/>
        <v>571</v>
      </c>
      <c r="H18" s="169">
        <v>155</v>
      </c>
      <c r="I18" s="169">
        <v>196</v>
      </c>
      <c r="J18" s="169">
        <v>147</v>
      </c>
      <c r="K18" s="169">
        <v>181</v>
      </c>
      <c r="L18" s="169">
        <v>167</v>
      </c>
      <c r="M18" s="169">
        <v>190</v>
      </c>
      <c r="N18" s="169">
        <v>4</v>
      </c>
      <c r="O18" s="169">
        <v>4</v>
      </c>
      <c r="P18" s="224">
        <f t="shared" si="3"/>
        <v>0</v>
      </c>
      <c r="Q18" s="169">
        <v>0</v>
      </c>
      <c r="R18" s="169">
        <v>0</v>
      </c>
    </row>
    <row r="19" spans="2:18" s="213" customFormat="1" ht="4.5" customHeight="1">
      <c r="B19" s="153"/>
      <c r="C19" s="225"/>
      <c r="D19" s="225"/>
      <c r="E19" s="224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4"/>
      <c r="Q19" s="227"/>
      <c r="R19" s="225"/>
    </row>
    <row r="20" spans="2:18" s="213" customFormat="1" ht="12.75" customHeight="1">
      <c r="B20" s="153" t="s">
        <v>397</v>
      </c>
      <c r="C20" s="169">
        <v>1</v>
      </c>
      <c r="D20" s="169">
        <v>20</v>
      </c>
      <c r="E20" s="224">
        <f>SUM(H20:O20)</f>
        <v>125</v>
      </c>
      <c r="F20" s="225">
        <f t="shared" si="4"/>
        <v>75</v>
      </c>
      <c r="G20" s="225">
        <f t="shared" si="4"/>
        <v>50</v>
      </c>
      <c r="H20" s="169">
        <v>32</v>
      </c>
      <c r="I20" s="169">
        <v>13</v>
      </c>
      <c r="J20" s="169">
        <v>23</v>
      </c>
      <c r="K20" s="169">
        <v>18</v>
      </c>
      <c r="L20" s="169">
        <v>20</v>
      </c>
      <c r="M20" s="169">
        <v>19</v>
      </c>
      <c r="N20" s="169">
        <v>0</v>
      </c>
      <c r="O20" s="169">
        <v>0</v>
      </c>
      <c r="P20" s="224">
        <f aca="true" t="shared" si="5" ref="P20:P35">SUM(Q20:R20)</f>
        <v>0</v>
      </c>
      <c r="Q20" s="169">
        <v>0</v>
      </c>
      <c r="R20" s="169">
        <v>0</v>
      </c>
    </row>
    <row r="21" spans="2:18" s="213" customFormat="1" ht="13.5" customHeight="1">
      <c r="B21" s="153" t="s">
        <v>396</v>
      </c>
      <c r="C21" s="169">
        <v>0</v>
      </c>
      <c r="D21" s="169">
        <v>0</v>
      </c>
      <c r="E21" s="224">
        <f>SUM(H21:O21)</f>
        <v>0</v>
      </c>
      <c r="F21" s="225">
        <f t="shared" si="4"/>
        <v>0</v>
      </c>
      <c r="G21" s="225">
        <f t="shared" si="4"/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0</v>
      </c>
      <c r="M21" s="169">
        <v>0</v>
      </c>
      <c r="N21" s="169">
        <v>0</v>
      </c>
      <c r="O21" s="169">
        <v>0</v>
      </c>
      <c r="P21" s="224">
        <f t="shared" si="5"/>
        <v>0</v>
      </c>
      <c r="Q21" s="169">
        <v>0</v>
      </c>
      <c r="R21" s="169">
        <v>0</v>
      </c>
    </row>
    <row r="22" spans="2:18" s="213" customFormat="1" ht="12.75" customHeight="1">
      <c r="B22" s="153" t="s">
        <v>25</v>
      </c>
      <c r="C22" s="169">
        <v>0</v>
      </c>
      <c r="D22" s="169">
        <v>0</v>
      </c>
      <c r="E22" s="224">
        <v>0</v>
      </c>
      <c r="F22" s="225">
        <f aca="true" t="shared" si="6" ref="F22:G26">H22+J22+L22+N22</f>
        <v>0</v>
      </c>
      <c r="G22" s="225">
        <f t="shared" si="6"/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0</v>
      </c>
      <c r="M22" s="169">
        <v>0</v>
      </c>
      <c r="N22" s="169">
        <v>0</v>
      </c>
      <c r="O22" s="169">
        <v>0</v>
      </c>
      <c r="P22" s="224">
        <f t="shared" si="5"/>
        <v>0</v>
      </c>
      <c r="Q22" s="169">
        <v>0</v>
      </c>
      <c r="R22" s="169">
        <v>0</v>
      </c>
    </row>
    <row r="23" spans="2:18" s="213" customFormat="1" ht="12.75" customHeight="1">
      <c r="B23" s="153" t="s">
        <v>395</v>
      </c>
      <c r="C23" s="169">
        <v>1</v>
      </c>
      <c r="D23" s="169">
        <v>52</v>
      </c>
      <c r="E23" s="224">
        <f aca="true" t="shared" si="7" ref="E23:E35">SUM(H23:O23)</f>
        <v>502</v>
      </c>
      <c r="F23" s="225">
        <f t="shared" si="6"/>
        <v>181</v>
      </c>
      <c r="G23" s="225">
        <f t="shared" si="6"/>
        <v>321</v>
      </c>
      <c r="H23" s="169">
        <v>59</v>
      </c>
      <c r="I23" s="169">
        <v>104</v>
      </c>
      <c r="J23" s="169">
        <v>61</v>
      </c>
      <c r="K23" s="169">
        <v>105</v>
      </c>
      <c r="L23" s="169">
        <v>57</v>
      </c>
      <c r="M23" s="169">
        <v>109</v>
      </c>
      <c r="N23" s="169">
        <v>4</v>
      </c>
      <c r="O23" s="169">
        <v>3</v>
      </c>
      <c r="P23" s="224">
        <f t="shared" si="5"/>
        <v>0</v>
      </c>
      <c r="Q23" s="169">
        <v>0</v>
      </c>
      <c r="R23" s="169">
        <v>0</v>
      </c>
    </row>
    <row r="24" spans="2:18" s="213" customFormat="1" ht="12.75" customHeight="1">
      <c r="B24" s="153" t="s">
        <v>394</v>
      </c>
      <c r="C24" s="169">
        <v>1</v>
      </c>
      <c r="D24" s="169">
        <v>15</v>
      </c>
      <c r="E24" s="224">
        <f t="shared" si="7"/>
        <v>84</v>
      </c>
      <c r="F24" s="225">
        <f t="shared" si="6"/>
        <v>57</v>
      </c>
      <c r="G24" s="225">
        <f t="shared" si="6"/>
        <v>27</v>
      </c>
      <c r="H24" s="169">
        <v>20</v>
      </c>
      <c r="I24" s="169">
        <v>8</v>
      </c>
      <c r="J24" s="169">
        <v>18</v>
      </c>
      <c r="K24" s="169">
        <v>9</v>
      </c>
      <c r="L24" s="169">
        <v>19</v>
      </c>
      <c r="M24" s="169">
        <v>10</v>
      </c>
      <c r="N24" s="169">
        <v>0</v>
      </c>
      <c r="O24" s="169">
        <v>0</v>
      </c>
      <c r="P24" s="224">
        <f t="shared" si="5"/>
        <v>0</v>
      </c>
      <c r="Q24" s="169">
        <v>0</v>
      </c>
      <c r="R24" s="169">
        <v>0</v>
      </c>
    </row>
    <row r="25" spans="2:18" s="213" customFormat="1" ht="13.5" customHeight="1">
      <c r="B25" s="153" t="s">
        <v>393</v>
      </c>
      <c r="C25" s="169">
        <v>1</v>
      </c>
      <c r="D25" s="169">
        <v>24</v>
      </c>
      <c r="E25" s="224">
        <f t="shared" si="7"/>
        <v>206</v>
      </c>
      <c r="F25" s="225">
        <f t="shared" si="6"/>
        <v>99</v>
      </c>
      <c r="G25" s="225">
        <f t="shared" si="6"/>
        <v>107</v>
      </c>
      <c r="H25" s="169">
        <v>29</v>
      </c>
      <c r="I25" s="169">
        <v>47</v>
      </c>
      <c r="J25" s="169">
        <v>30</v>
      </c>
      <c r="K25" s="169">
        <v>27</v>
      </c>
      <c r="L25" s="169">
        <v>40</v>
      </c>
      <c r="M25" s="169">
        <v>33</v>
      </c>
      <c r="N25" s="169">
        <v>0</v>
      </c>
      <c r="O25" s="169">
        <v>0</v>
      </c>
      <c r="P25" s="224">
        <f t="shared" si="5"/>
        <v>0</v>
      </c>
      <c r="Q25" s="169">
        <v>0</v>
      </c>
      <c r="R25" s="169">
        <v>0</v>
      </c>
    </row>
    <row r="26" spans="2:18" s="213" customFormat="1" ht="12.75" customHeight="1">
      <c r="B26" s="153" t="s">
        <v>392</v>
      </c>
      <c r="C26" s="169">
        <v>0</v>
      </c>
      <c r="D26" s="169">
        <v>0</v>
      </c>
      <c r="E26" s="224">
        <f t="shared" si="7"/>
        <v>0</v>
      </c>
      <c r="F26" s="225">
        <f t="shared" si="6"/>
        <v>0</v>
      </c>
      <c r="G26" s="225">
        <f t="shared" si="6"/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0</v>
      </c>
      <c r="P26" s="224">
        <f t="shared" si="5"/>
        <v>0</v>
      </c>
      <c r="Q26" s="169">
        <v>0</v>
      </c>
      <c r="R26" s="169">
        <v>0</v>
      </c>
    </row>
    <row r="27" spans="2:18" s="213" customFormat="1" ht="12.75" customHeight="1">
      <c r="B27" s="153" t="s">
        <v>391</v>
      </c>
      <c r="C27" s="169">
        <v>0</v>
      </c>
      <c r="D27" s="169">
        <v>0</v>
      </c>
      <c r="E27" s="224">
        <f t="shared" si="7"/>
        <v>0</v>
      </c>
      <c r="F27" s="225">
        <f aca="true" t="shared" si="8" ref="F27:G31">H27+J27+L27+N27</f>
        <v>0</v>
      </c>
      <c r="G27" s="225">
        <f t="shared" si="8"/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0</v>
      </c>
      <c r="M27" s="169">
        <v>0</v>
      </c>
      <c r="N27" s="169">
        <v>0</v>
      </c>
      <c r="O27" s="169">
        <v>0</v>
      </c>
      <c r="P27" s="224">
        <f t="shared" si="5"/>
        <v>0</v>
      </c>
      <c r="Q27" s="169">
        <v>0</v>
      </c>
      <c r="R27" s="169">
        <v>0</v>
      </c>
    </row>
    <row r="28" spans="2:18" s="213" customFormat="1" ht="13.5" customHeight="1">
      <c r="B28" s="153" t="s">
        <v>390</v>
      </c>
      <c r="C28" s="169">
        <v>1</v>
      </c>
      <c r="D28" s="169">
        <v>38</v>
      </c>
      <c r="E28" s="224">
        <f t="shared" si="7"/>
        <v>397</v>
      </c>
      <c r="F28" s="225">
        <f t="shared" si="8"/>
        <v>201</v>
      </c>
      <c r="G28" s="225">
        <f t="shared" si="8"/>
        <v>196</v>
      </c>
      <c r="H28" s="169">
        <v>68</v>
      </c>
      <c r="I28" s="169">
        <v>58</v>
      </c>
      <c r="J28" s="169">
        <v>58</v>
      </c>
      <c r="K28" s="169">
        <v>76</v>
      </c>
      <c r="L28" s="169">
        <v>75</v>
      </c>
      <c r="M28" s="169">
        <v>62</v>
      </c>
      <c r="N28" s="169">
        <v>0</v>
      </c>
      <c r="O28" s="169">
        <v>0</v>
      </c>
      <c r="P28" s="224">
        <f t="shared" si="5"/>
        <v>0</v>
      </c>
      <c r="Q28" s="169">
        <v>0</v>
      </c>
      <c r="R28" s="169">
        <v>0</v>
      </c>
    </row>
    <row r="29" spans="2:18" s="213" customFormat="1" ht="12.75" customHeight="1">
      <c r="B29" s="153" t="s">
        <v>389</v>
      </c>
      <c r="C29" s="169">
        <v>0</v>
      </c>
      <c r="D29" s="169">
        <v>0</v>
      </c>
      <c r="E29" s="224">
        <f t="shared" si="7"/>
        <v>0</v>
      </c>
      <c r="F29" s="225">
        <f t="shared" si="8"/>
        <v>0</v>
      </c>
      <c r="G29" s="225">
        <f t="shared" si="8"/>
        <v>0</v>
      </c>
      <c r="H29" s="169">
        <v>0</v>
      </c>
      <c r="I29" s="169">
        <v>0</v>
      </c>
      <c r="J29" s="169">
        <v>0</v>
      </c>
      <c r="K29" s="169">
        <v>0</v>
      </c>
      <c r="L29" s="169">
        <v>0</v>
      </c>
      <c r="M29" s="169">
        <v>0</v>
      </c>
      <c r="N29" s="169">
        <v>0</v>
      </c>
      <c r="O29" s="169">
        <v>0</v>
      </c>
      <c r="P29" s="224">
        <f t="shared" si="5"/>
        <v>0</v>
      </c>
      <c r="Q29" s="169">
        <v>0</v>
      </c>
      <c r="R29" s="169">
        <v>0</v>
      </c>
    </row>
    <row r="30" spans="2:18" s="213" customFormat="1" ht="12.75" customHeight="1">
      <c r="B30" s="153" t="s">
        <v>388</v>
      </c>
      <c r="C30" s="169">
        <v>0</v>
      </c>
      <c r="D30" s="169">
        <v>0</v>
      </c>
      <c r="E30" s="224">
        <f t="shared" si="7"/>
        <v>0</v>
      </c>
      <c r="F30" s="225">
        <v>0</v>
      </c>
      <c r="G30" s="225">
        <f t="shared" si="8"/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224">
        <f t="shared" si="5"/>
        <v>0</v>
      </c>
      <c r="Q30" s="169">
        <v>0</v>
      </c>
      <c r="R30" s="169">
        <v>0</v>
      </c>
    </row>
    <row r="31" spans="2:18" s="213" customFormat="1" ht="12.75" customHeight="1">
      <c r="B31" s="153" t="s">
        <v>387</v>
      </c>
      <c r="C31" s="169">
        <v>0</v>
      </c>
      <c r="D31" s="169">
        <v>0</v>
      </c>
      <c r="E31" s="224">
        <f t="shared" si="7"/>
        <v>0</v>
      </c>
      <c r="F31" s="225">
        <f t="shared" si="8"/>
        <v>0</v>
      </c>
      <c r="G31" s="225">
        <f t="shared" si="8"/>
        <v>0</v>
      </c>
      <c r="H31" s="169">
        <v>0</v>
      </c>
      <c r="I31" s="169">
        <v>0</v>
      </c>
      <c r="J31" s="169">
        <v>0</v>
      </c>
      <c r="K31" s="169">
        <v>0</v>
      </c>
      <c r="L31" s="169">
        <v>0</v>
      </c>
      <c r="M31" s="169">
        <v>0</v>
      </c>
      <c r="N31" s="169">
        <v>0</v>
      </c>
      <c r="O31" s="169">
        <v>0</v>
      </c>
      <c r="P31" s="224">
        <f t="shared" si="5"/>
        <v>0</v>
      </c>
      <c r="Q31" s="169">
        <v>0</v>
      </c>
      <c r="R31" s="169">
        <v>0</v>
      </c>
    </row>
    <row r="32" spans="2:18" s="213" customFormat="1" ht="13.5" customHeight="1">
      <c r="B32" s="153" t="s">
        <v>386</v>
      </c>
      <c r="C32" s="169">
        <v>1</v>
      </c>
      <c r="D32" s="169">
        <v>43</v>
      </c>
      <c r="E32" s="224">
        <f t="shared" si="7"/>
        <v>526</v>
      </c>
      <c r="F32" s="225">
        <f aca="true" t="shared" si="9" ref="F32:G35">H32+J32+L32+N32</f>
        <v>259</v>
      </c>
      <c r="G32" s="225">
        <f t="shared" si="9"/>
        <v>267</v>
      </c>
      <c r="H32" s="169">
        <v>99</v>
      </c>
      <c r="I32" s="169">
        <v>91</v>
      </c>
      <c r="J32" s="169">
        <v>75</v>
      </c>
      <c r="K32" s="169">
        <v>90</v>
      </c>
      <c r="L32" s="169">
        <v>85</v>
      </c>
      <c r="M32" s="169">
        <v>86</v>
      </c>
      <c r="N32" s="169">
        <v>0</v>
      </c>
      <c r="O32" s="169">
        <v>0</v>
      </c>
      <c r="P32" s="224">
        <f t="shared" si="5"/>
        <v>0</v>
      </c>
      <c r="Q32" s="169">
        <v>0</v>
      </c>
      <c r="R32" s="169">
        <v>0</v>
      </c>
    </row>
    <row r="33" spans="2:18" s="213" customFormat="1" ht="12.75" customHeight="1">
      <c r="B33" s="153" t="s">
        <v>385</v>
      </c>
      <c r="C33" s="169">
        <v>0</v>
      </c>
      <c r="D33" s="169">
        <v>0</v>
      </c>
      <c r="E33" s="224">
        <f t="shared" si="7"/>
        <v>0</v>
      </c>
      <c r="F33" s="225">
        <f t="shared" si="9"/>
        <v>0</v>
      </c>
      <c r="G33" s="225">
        <f t="shared" si="9"/>
        <v>0</v>
      </c>
      <c r="H33" s="169">
        <v>0</v>
      </c>
      <c r="I33" s="169">
        <v>0</v>
      </c>
      <c r="J33" s="169">
        <v>0</v>
      </c>
      <c r="K33" s="169">
        <v>0</v>
      </c>
      <c r="L33" s="169">
        <v>0</v>
      </c>
      <c r="M33" s="169">
        <v>0</v>
      </c>
      <c r="N33" s="169">
        <v>0</v>
      </c>
      <c r="O33" s="169">
        <v>0</v>
      </c>
      <c r="P33" s="224">
        <f t="shared" si="5"/>
        <v>0</v>
      </c>
      <c r="Q33" s="169">
        <v>0</v>
      </c>
      <c r="R33" s="169">
        <v>0</v>
      </c>
    </row>
    <row r="34" spans="2:18" s="213" customFormat="1" ht="12.75" customHeight="1">
      <c r="B34" s="153" t="s">
        <v>384</v>
      </c>
      <c r="C34" s="169">
        <v>1</v>
      </c>
      <c r="D34" s="169">
        <v>62</v>
      </c>
      <c r="E34" s="224">
        <f t="shared" si="7"/>
        <v>538</v>
      </c>
      <c r="F34" s="225">
        <f t="shared" si="9"/>
        <v>443</v>
      </c>
      <c r="G34" s="225">
        <f t="shared" si="9"/>
        <v>95</v>
      </c>
      <c r="H34" s="169">
        <v>146</v>
      </c>
      <c r="I34" s="169">
        <v>40</v>
      </c>
      <c r="J34" s="169">
        <v>144</v>
      </c>
      <c r="K34" s="169">
        <v>27</v>
      </c>
      <c r="L34" s="169">
        <v>153</v>
      </c>
      <c r="M34" s="169">
        <v>28</v>
      </c>
      <c r="N34" s="169">
        <v>0</v>
      </c>
      <c r="O34" s="169">
        <v>0</v>
      </c>
      <c r="P34" s="224">
        <f t="shared" si="5"/>
        <v>0</v>
      </c>
      <c r="Q34" s="169">
        <v>0</v>
      </c>
      <c r="R34" s="169">
        <v>0</v>
      </c>
    </row>
    <row r="35" spans="2:18" s="213" customFormat="1" ht="12.75" customHeight="1">
      <c r="B35" s="153" t="s">
        <v>280</v>
      </c>
      <c r="C35" s="169">
        <v>0</v>
      </c>
      <c r="D35" s="169">
        <v>0</v>
      </c>
      <c r="E35" s="224">
        <f t="shared" si="7"/>
        <v>0</v>
      </c>
      <c r="F35" s="225">
        <f t="shared" si="9"/>
        <v>0</v>
      </c>
      <c r="G35" s="225">
        <f t="shared" si="9"/>
        <v>0</v>
      </c>
      <c r="H35" s="169">
        <v>0</v>
      </c>
      <c r="I35" s="169">
        <v>0</v>
      </c>
      <c r="J35" s="169">
        <v>0</v>
      </c>
      <c r="K35" s="169">
        <v>0</v>
      </c>
      <c r="L35" s="169">
        <v>0</v>
      </c>
      <c r="M35" s="169">
        <v>0</v>
      </c>
      <c r="N35" s="169">
        <v>0</v>
      </c>
      <c r="O35" s="169">
        <v>0</v>
      </c>
      <c r="P35" s="224">
        <f t="shared" si="5"/>
        <v>0</v>
      </c>
      <c r="Q35" s="169">
        <v>0</v>
      </c>
      <c r="R35" s="169">
        <v>0</v>
      </c>
    </row>
    <row r="36" spans="2:18" ht="4.5" customHeight="1" thickBot="1">
      <c r="B36" s="45"/>
      <c r="C36" s="46"/>
      <c r="D36" s="47"/>
      <c r="E36" s="6"/>
      <c r="F36" s="47"/>
      <c r="G36" s="47"/>
      <c r="H36" s="47"/>
      <c r="I36" s="47"/>
      <c r="J36" s="47"/>
      <c r="K36" s="47"/>
      <c r="L36" s="47"/>
      <c r="M36" s="47">
        <v>0</v>
      </c>
      <c r="N36" s="47"/>
      <c r="O36" s="47"/>
      <c r="P36" s="6"/>
      <c r="Q36" s="47"/>
      <c r="R36" s="47"/>
    </row>
    <row r="37" ht="13.5" customHeight="1">
      <c r="B37" s="48" t="s">
        <v>437</v>
      </c>
    </row>
    <row r="38" ht="11.25"/>
    <row r="39" ht="11.25"/>
  </sheetData>
  <sheetProtection/>
  <mergeCells count="6">
    <mergeCell ref="H5:I5"/>
    <mergeCell ref="E4:O4"/>
    <mergeCell ref="P4:R5"/>
    <mergeCell ref="N5:O5"/>
    <mergeCell ref="L5:M5"/>
    <mergeCell ref="J5:K5"/>
  </mergeCells>
  <conditionalFormatting sqref="E8">
    <cfRule type="cellIs" priority="1" dxfId="0" operator="notEqual" stopIfTrue="1">
      <formula>SUM(E11:E35)</formula>
    </cfRule>
  </conditionalFormatting>
  <printOptions/>
  <pageMargins left="0.8661417322834646" right="0.3937007874015748" top="0.8661417322834646" bottom="0.7874015748031497" header="0.5905511811023623" footer="0.5118110236220472"/>
  <pageSetup fitToHeight="1" fitToWidth="1" orientation="landscape" paperSize="9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C:\windows\ﾃﾞｽｸﾄｯﾌﾟ\学校基本確報\総括1.JAC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学校総括</dc:title>
  <dc:subject/>
  <dc:creator>統計課</dc:creator>
  <cp:keywords/>
  <dc:description/>
  <cp:lastModifiedBy>kanrisya</cp:lastModifiedBy>
  <cp:lastPrinted>2014-12-12T01:00:38Z</cp:lastPrinted>
  <dcterms:created xsi:type="dcterms:W3CDTF">1999-01-07T01:48:31Z</dcterms:created>
  <dcterms:modified xsi:type="dcterms:W3CDTF">2014-12-22T02:36:28Z</dcterms:modified>
  <cp:category/>
  <cp:version/>
  <cp:contentType/>
  <cp:contentStatus/>
  <cp:revision>7</cp:revision>
</cp:coreProperties>
</file>